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Hárok1" sheetId="1" r:id="rId1"/>
    <sheet name="Hárok2" sheetId="2" r:id="rId2"/>
    <sheet name="Hárok3" sheetId="3" r:id="rId3"/>
  </sheets>
  <definedNames>
    <definedName name="_xlnm.Print_Area" localSheetId="0">'Hárok1'!$A$1:$E$90</definedName>
    <definedName name="_xlnm.Print_Area" localSheetId="1">'Hárok2'!$B$1:$E$49</definedName>
  </definedNames>
  <calcPr fullCalcOnLoad="1"/>
</workbook>
</file>

<file path=xl/sharedStrings.xml><?xml version="1.0" encoding="utf-8"?>
<sst xmlns="http://schemas.openxmlformats.org/spreadsheetml/2006/main" count="125" uniqueCount="106">
  <si>
    <t>V Ý D A V K Y</t>
  </si>
  <si>
    <t>Schválený</t>
  </si>
  <si>
    <t>rozpočet</t>
  </si>
  <si>
    <t>Skutočnosť</t>
  </si>
  <si>
    <t>A. BEŽNÉ   VÝDAVKY</t>
  </si>
  <si>
    <t xml:space="preserve">    1. Bežné výdavky na verejnú spotrebu obyv. a štátu</t>
  </si>
  <si>
    <t xml:space="preserve">        v tom kapitoly:</t>
  </si>
  <si>
    <t xml:space="preserve">                 - školstvo</t>
  </si>
  <si>
    <t xml:space="preserve">                 - zdravotníctva</t>
  </si>
  <si>
    <t xml:space="preserve">                 - kultúra</t>
  </si>
  <si>
    <t xml:space="preserve">                 - VPS</t>
  </si>
  <si>
    <t xml:space="preserve">                 - obrana</t>
  </si>
  <si>
    <t xml:space="preserve">                 - vnútro</t>
  </si>
  <si>
    <t xml:space="preserve">                 - krajské úrady</t>
  </si>
  <si>
    <t xml:space="preserve">                 - ostatné kapitoly</t>
  </si>
  <si>
    <t xml:space="preserve">    2. Bežné transfery</t>
  </si>
  <si>
    <t xml:space="preserve">        - podnikateľskému sektoru</t>
  </si>
  <si>
    <t xml:space="preserve">        - finančným inštitúciám</t>
  </si>
  <si>
    <t xml:space="preserve">        - obciam</t>
  </si>
  <si>
    <t xml:space="preserve">        - kapitálové aktíva</t>
  </si>
  <si>
    <t xml:space="preserve">        - kapitálové transfery obciam</t>
  </si>
  <si>
    <t>B. KAPITÁLOVÉ  VÝDAVKY</t>
  </si>
  <si>
    <t xml:space="preserve">    V Ý D A V K Y   S P O L U </t>
  </si>
  <si>
    <t>Ministerstvo financií SR</t>
  </si>
  <si>
    <t>Odbor štátneho záverečného účtu</t>
  </si>
  <si>
    <t xml:space="preserve">           POKLADNIČNÉ  PLNENIE ŠTÁTNEHO ROZPOČTU  SLOVENSKEJ  REPUBLIKY</t>
  </si>
  <si>
    <t>P R Í J M Y</t>
  </si>
  <si>
    <t>A. DAŇOVÉ  PRÍJMY</t>
  </si>
  <si>
    <t xml:space="preserve">                  z podnikania a inej samost.zárob.činnosti</t>
  </si>
  <si>
    <t xml:space="preserve">        - daň z príjmov právnických osôb</t>
  </si>
  <si>
    <t xml:space="preserve">        - platby daní z minulých rokov</t>
  </si>
  <si>
    <t xml:space="preserve">    2. Daň z majetku</t>
  </si>
  <si>
    <t xml:space="preserve">        - z dedičstva a darovania</t>
  </si>
  <si>
    <t xml:space="preserve">        - z finančných a kapitálových transakcií</t>
  </si>
  <si>
    <t xml:space="preserve">        - daň z pridanej hodnoty</t>
  </si>
  <si>
    <t xml:space="preserve">        - spotrebné dane</t>
  </si>
  <si>
    <t xml:space="preserve">    3. Domáce dane na tovary a služby</t>
  </si>
  <si>
    <t xml:space="preserve">    4. Dane z medzinárodného obchodu a transakcií</t>
  </si>
  <si>
    <t xml:space="preserve">        - clo</t>
  </si>
  <si>
    <t xml:space="preserve">        - dovozná prirážka</t>
  </si>
  <si>
    <t xml:space="preserve">        - ostatné colné príjmy</t>
  </si>
  <si>
    <t xml:space="preserve">    v tom:</t>
  </si>
  <si>
    <t xml:space="preserve">        - úroky z domácich úverov, pôžičiek a vkladov</t>
  </si>
  <si>
    <t xml:space="preserve">        - úroky zo zahr. úverov, pôžičiek a vkladov</t>
  </si>
  <si>
    <t xml:space="preserve">        - ostatné nedaňové príjmy</t>
  </si>
  <si>
    <t xml:space="preserve">          a iné popl. a platby, kapitálové príjmy, iné</t>
  </si>
  <si>
    <t xml:space="preserve">          nedaňové príjmy)</t>
  </si>
  <si>
    <t>C. GRANTY</t>
  </si>
  <si>
    <t xml:space="preserve">    P R Í J M Y    S P O L U </t>
  </si>
  <si>
    <t xml:space="preserve">                 - práce a soc. vecí a rodiny</t>
  </si>
  <si>
    <t xml:space="preserve">        - kapitálové transfery PO a nezisk. organizáciám</t>
  </si>
  <si>
    <t xml:space="preserve">        - kapitálové transfery podn. subjektom</t>
  </si>
  <si>
    <t xml:space="preserve">    5. Iné dane</t>
  </si>
  <si>
    <t xml:space="preserve">        - uhradené daňové nedoplatky dlhopismi</t>
  </si>
  <si>
    <t xml:space="preserve">   SCHODOK   CELKOM</t>
  </si>
  <si>
    <t xml:space="preserve">                  celkový výnos</t>
  </si>
  <si>
    <t xml:space="preserve">                  z toho: prevod do obcí</t>
  </si>
  <si>
    <t xml:space="preserve">                   celkový výnos</t>
  </si>
  <si>
    <t xml:space="preserve">                   z toho: prevod do obcí</t>
  </si>
  <si>
    <t xml:space="preserve">        - príjmy z podnikania a vlastníctva majetku</t>
  </si>
  <si>
    <t xml:space="preserve">          z toho: dividendy</t>
  </si>
  <si>
    <t xml:space="preserve">                     odvod zo zisku NBS </t>
  </si>
  <si>
    <t xml:space="preserve">        - PO, poistným fondom</t>
  </si>
  <si>
    <t xml:space="preserve">          a ostatným neziskovým organizáciám</t>
  </si>
  <si>
    <t xml:space="preserve">    1. Dane z príjmov, ziskov a kapitálového majetku</t>
  </si>
  <si>
    <t xml:space="preserve">        v tom: zo závislej činnosti a funkč.požitkov</t>
  </si>
  <si>
    <t xml:space="preserve">        - dane z príjmov vyberané zrážkou</t>
  </si>
  <si>
    <t xml:space="preserve">          (ostatné príjmy z podn. a vl. majetku, administr. </t>
  </si>
  <si>
    <t>D. PRÍJMY ZO SPLÁCANIA ÚVEROV A PÔŽIČIEK</t>
  </si>
  <si>
    <t xml:space="preserve">     A Z PREDAJA MAJETKOVÝCH  ÚČASTÍ</t>
  </si>
  <si>
    <t xml:space="preserve">        súvisace s úrokmi</t>
  </si>
  <si>
    <t xml:space="preserve">    3. Splácanie úrokov a ostatné platby</t>
  </si>
  <si>
    <t>C. POSKYTOVANIE ÚVEROV A PÔŽIČIEK, ÚČASŤ</t>
  </si>
  <si>
    <t xml:space="preserve">    NA MAJETKU A SPLÁCANIE ISTINY</t>
  </si>
  <si>
    <t xml:space="preserve">                 - SCHODOK    § 11</t>
  </si>
  <si>
    <t xml:space="preserve">        - dane z použ. tovarov a z povol. na výkon činnosti</t>
  </si>
  <si>
    <t xml:space="preserve">          z toho: - cestná daň</t>
  </si>
  <si>
    <t xml:space="preserve">                       v tom: celkový výnos</t>
  </si>
  <si>
    <t xml:space="preserve">                                 prevod do obcí </t>
  </si>
  <si>
    <t xml:space="preserve">                      - za dobývací priestor</t>
  </si>
  <si>
    <t xml:space="preserve">    z toho: - SCHODOK  § 1</t>
  </si>
  <si>
    <t xml:space="preserve">     v tom: </t>
  </si>
  <si>
    <t xml:space="preserve">              - príjmy zo zrealizovaných štátnych záruk</t>
  </si>
  <si>
    <t xml:space="preserve">              - príjmy z návratných finančných výpomocí</t>
  </si>
  <si>
    <t xml:space="preserve">              - príjmy z úverov poskytnutých zo štátneho</t>
  </si>
  <si>
    <t xml:space="preserve">                rozpočtu do zahraničia</t>
  </si>
  <si>
    <t xml:space="preserve">              - príjmy zo splácania úverov a pôžičiek</t>
  </si>
  <si>
    <t xml:space="preserve">                poskytnutých zo štátnych fondov a i.</t>
  </si>
  <si>
    <t xml:space="preserve">              - príjmy z inkasovaných pohľadávok SK a.s.</t>
  </si>
  <si>
    <t xml:space="preserve">                (ŠFTR, zdravotné poisťovne a iné)</t>
  </si>
  <si>
    <t>B. NEDAŇOVÉ  PRÍJMY</t>
  </si>
  <si>
    <t xml:space="preserve"> </t>
  </si>
  <si>
    <t xml:space="preserve">        - daň z príjmov fyzických osôb</t>
  </si>
  <si>
    <t>Plnenie</t>
  </si>
  <si>
    <t>v %</t>
  </si>
  <si>
    <t xml:space="preserve">                              prevod na verejnoprospešné účely</t>
  </si>
  <si>
    <t xml:space="preserve">                                                             za január až september 2002</t>
  </si>
  <si>
    <t xml:space="preserve">                </t>
  </si>
  <si>
    <t xml:space="preserve">            x</t>
  </si>
  <si>
    <t xml:space="preserve">           x</t>
  </si>
  <si>
    <t xml:space="preserve">          x</t>
  </si>
  <si>
    <t>Tab.č.1</t>
  </si>
  <si>
    <t>str.3</t>
  </si>
  <si>
    <t>tab.č.1</t>
  </si>
  <si>
    <t>str.1</t>
  </si>
  <si>
    <t>str.2</t>
  </si>
</sst>
</file>

<file path=xl/styles.xml><?xml version="1.0" encoding="utf-8"?>
<styleSheet xmlns="http://schemas.openxmlformats.org/spreadsheetml/2006/main">
  <numFmts count="1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  <numFmt numFmtId="165" formatCode="0.000"/>
    <numFmt numFmtId="166" formatCode="0.0000"/>
    <numFmt numFmtId="167" formatCode="#,##0.0"/>
    <numFmt numFmtId="168" formatCode="0.0%"/>
  </numFmts>
  <fonts count="5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67" fontId="1" fillId="0" borderId="7" xfId="0" applyNumberFormat="1" applyFont="1" applyBorder="1" applyAlignment="1">
      <alignment/>
    </xf>
    <xf numFmtId="167" fontId="0" fillId="0" borderId="8" xfId="0" applyNumberFormat="1" applyBorder="1" applyAlignment="1">
      <alignment/>
    </xf>
    <xf numFmtId="167" fontId="0" fillId="0" borderId="7" xfId="15" applyNumberFormat="1" applyBorder="1" applyAlignment="1">
      <alignment/>
    </xf>
    <xf numFmtId="167" fontId="0" fillId="0" borderId="7" xfId="0" applyNumberFormat="1" applyBorder="1" applyAlignment="1">
      <alignment/>
    </xf>
    <xf numFmtId="167" fontId="1" fillId="0" borderId="8" xfId="0" applyNumberFormat="1" applyFont="1" applyBorder="1" applyAlignment="1">
      <alignment/>
    </xf>
    <xf numFmtId="167" fontId="0" fillId="0" borderId="9" xfId="0" applyNumberFormat="1" applyBorder="1" applyAlignment="1">
      <alignment/>
    </xf>
    <xf numFmtId="167" fontId="0" fillId="0" borderId="10" xfId="0" applyNumberFormat="1" applyBorder="1" applyAlignment="1">
      <alignment/>
    </xf>
    <xf numFmtId="167" fontId="1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left"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167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167" fontId="3" fillId="0" borderId="0" xfId="0" applyNumberFormat="1" applyFont="1" applyBorder="1" applyAlignment="1">
      <alignment/>
    </xf>
    <xf numFmtId="14" fontId="2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/>
    </xf>
    <xf numFmtId="167" fontId="3" fillId="0" borderId="7" xfId="0" applyNumberFormat="1" applyFont="1" applyBorder="1" applyAlignment="1">
      <alignment/>
    </xf>
    <xf numFmtId="0" fontId="3" fillId="0" borderId="4" xfId="0" applyFont="1" applyBorder="1" applyAlignment="1">
      <alignment/>
    </xf>
    <xf numFmtId="167" fontId="3" fillId="0" borderId="8" xfId="0" applyNumberFormat="1" applyFont="1" applyBorder="1" applyAlignment="1">
      <alignment/>
    </xf>
    <xf numFmtId="167" fontId="2" fillId="0" borderId="7" xfId="0" applyNumberFormat="1" applyFont="1" applyBorder="1" applyAlignment="1">
      <alignment/>
    </xf>
    <xf numFmtId="167" fontId="2" fillId="0" borderId="8" xfId="0" applyNumberFormat="1" applyFont="1" applyBorder="1" applyAlignment="1">
      <alignment/>
    </xf>
    <xf numFmtId="167" fontId="3" fillId="0" borderId="4" xfId="0" applyNumberFormat="1" applyFont="1" applyBorder="1" applyAlignment="1">
      <alignment/>
    </xf>
    <xf numFmtId="167" fontId="2" fillId="0" borderId="1" xfId="0" applyNumberFormat="1" applyFont="1" applyBorder="1" applyAlignment="1">
      <alignment/>
    </xf>
    <xf numFmtId="0" fontId="0" fillId="0" borderId="0" xfId="0" applyFont="1" applyBorder="1" applyAlignment="1">
      <alignment/>
    </xf>
    <xf numFmtId="167" fontId="0" fillId="0" borderId="0" xfId="0" applyNumberFormat="1" applyFont="1" applyBorder="1" applyAlignment="1">
      <alignment/>
    </xf>
    <xf numFmtId="0" fontId="0" fillId="0" borderId="6" xfId="0" applyFont="1" applyBorder="1" applyAlignment="1">
      <alignment/>
    </xf>
    <xf numFmtId="167" fontId="0" fillId="0" borderId="6" xfId="0" applyNumberFormat="1" applyFont="1" applyBorder="1" applyAlignment="1">
      <alignment/>
    </xf>
    <xf numFmtId="0" fontId="0" fillId="0" borderId="0" xfId="0" applyFont="1" applyAlignment="1">
      <alignment/>
    </xf>
    <xf numFmtId="167" fontId="3" fillId="0" borderId="9" xfId="0" applyNumberFormat="1" applyFont="1" applyBorder="1" applyAlignment="1">
      <alignment/>
    </xf>
    <xf numFmtId="0" fontId="3" fillId="0" borderId="9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7" xfId="0" applyFont="1" applyBorder="1" applyAlignment="1">
      <alignment/>
    </xf>
    <xf numFmtId="167" fontId="0" fillId="0" borderId="7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91"/>
  <sheetViews>
    <sheetView tabSelected="1" view="pageBreakPreview" zoomScale="60" workbookViewId="0" topLeftCell="A29">
      <selection activeCell="K44" sqref="K44"/>
    </sheetView>
  </sheetViews>
  <sheetFormatPr defaultColWidth="9.00390625" defaultRowHeight="12.75"/>
  <cols>
    <col min="2" max="2" width="54.75390625" style="0" customWidth="1"/>
    <col min="3" max="3" width="13.75390625" style="0" customWidth="1"/>
    <col min="4" max="4" width="13.375" style="0" customWidth="1"/>
    <col min="5" max="5" width="10.125" style="0" customWidth="1"/>
  </cols>
  <sheetData>
    <row r="1" spans="2:5" ht="12.75">
      <c r="B1" s="5" t="s">
        <v>23</v>
      </c>
      <c r="D1" s="5"/>
      <c r="E1" s="5"/>
    </row>
    <row r="2" spans="2:5" ht="12.75">
      <c r="B2" s="5" t="s">
        <v>24</v>
      </c>
      <c r="D2" s="5"/>
      <c r="E2" s="5" t="s">
        <v>103</v>
      </c>
    </row>
    <row r="3" ht="12.75">
      <c r="E3" t="s">
        <v>104</v>
      </c>
    </row>
    <row r="4" spans="2:4" ht="12.75">
      <c r="B4" s="5" t="s">
        <v>25</v>
      </c>
      <c r="C4" s="5"/>
      <c r="D4" s="5"/>
    </row>
    <row r="5" spans="2:4" ht="12.75">
      <c r="B5" s="5" t="s">
        <v>96</v>
      </c>
      <c r="C5" s="5"/>
      <c r="D5" s="5"/>
    </row>
    <row r="8" spans="2:5" ht="18" customHeight="1">
      <c r="B8" s="43"/>
      <c r="C8" s="2" t="s">
        <v>1</v>
      </c>
      <c r="D8" s="2" t="s">
        <v>3</v>
      </c>
      <c r="E8" s="2" t="s">
        <v>93</v>
      </c>
    </row>
    <row r="9" spans="2:5" ht="18" customHeight="1">
      <c r="B9" s="42" t="s">
        <v>26</v>
      </c>
      <c r="C9" s="2" t="s">
        <v>2</v>
      </c>
      <c r="D9" s="3">
        <v>37529</v>
      </c>
      <c r="E9" s="3" t="s">
        <v>94</v>
      </c>
    </row>
    <row r="10" spans="2:5" ht="12.75">
      <c r="B10" s="6"/>
      <c r="C10" s="11"/>
      <c r="D10" s="7"/>
      <c r="E10" s="7"/>
    </row>
    <row r="11" spans="2:5" ht="15.75">
      <c r="B11" s="27" t="s">
        <v>27</v>
      </c>
      <c r="C11" s="31">
        <f>SUM(C13+C26+C30+C41+C46)</f>
        <v>180698</v>
      </c>
      <c r="D11" s="31">
        <f>SUM(D13+D26+D30+D41+D46)</f>
        <v>138109.8</v>
      </c>
      <c r="E11" s="12">
        <f>SUM(D11/C11*100)</f>
        <v>76.43128313539718</v>
      </c>
    </row>
    <row r="12" spans="2:5" ht="12.75">
      <c r="B12" s="9"/>
      <c r="C12" s="14"/>
      <c r="D12" s="13"/>
      <c r="E12" s="15"/>
    </row>
    <row r="13" spans="2:5" ht="15">
      <c r="B13" s="29" t="s">
        <v>64</v>
      </c>
      <c r="C13" s="28">
        <f>SUM(C14+C20+C23+C24)</f>
        <v>61803</v>
      </c>
      <c r="D13" s="28">
        <f>SUM(D14+D20+D23+D24)</f>
        <v>51111.799999999996</v>
      </c>
      <c r="E13" s="45">
        <f>SUM(D13/C13*100)</f>
        <v>82.70116337394624</v>
      </c>
    </row>
    <row r="14" spans="2:5" ht="15">
      <c r="B14" s="29" t="s">
        <v>92</v>
      </c>
      <c r="C14" s="28">
        <f>SUM(C15+C19)</f>
        <v>28503</v>
      </c>
      <c r="D14" s="28">
        <f>SUM(D15+D19)</f>
        <v>21011.1</v>
      </c>
      <c r="E14" s="45">
        <f>SUM(D14/C14*100)</f>
        <v>73.71539837911799</v>
      </c>
    </row>
    <row r="15" spans="2:5" ht="15">
      <c r="B15" s="29" t="s">
        <v>65</v>
      </c>
      <c r="C15" s="28">
        <f>SUM(C16+C17)</f>
        <v>23290</v>
      </c>
      <c r="D15" s="28">
        <f>SUM(D16+D17+D18)</f>
        <v>16671.399999999998</v>
      </c>
      <c r="E15" s="45">
        <f>SUM(D15/C15*100)</f>
        <v>71.5817947617003</v>
      </c>
    </row>
    <row r="16" spans="2:5" ht="15">
      <c r="B16" s="29" t="s">
        <v>55</v>
      </c>
      <c r="C16" s="28">
        <v>30590</v>
      </c>
      <c r="D16" s="30">
        <v>22245.1</v>
      </c>
      <c r="E16" s="45">
        <f>SUM(D16/C16*100)</f>
        <v>72.72016999019287</v>
      </c>
    </row>
    <row r="17" spans="2:5" ht="15">
      <c r="B17" s="29" t="s">
        <v>56</v>
      </c>
      <c r="C17" s="28">
        <v>-7300</v>
      </c>
      <c r="D17" s="30">
        <v>-5473.5</v>
      </c>
      <c r="E17" s="45">
        <f>SUM(D17/C17*100)</f>
        <v>74.97945205479452</v>
      </c>
    </row>
    <row r="18" spans="2:5" ht="15">
      <c r="B18" s="29" t="s">
        <v>95</v>
      </c>
      <c r="C18" s="28">
        <v>0</v>
      </c>
      <c r="D18" s="30">
        <v>-100.2</v>
      </c>
      <c r="E18" s="45" t="s">
        <v>99</v>
      </c>
    </row>
    <row r="19" spans="2:5" ht="15">
      <c r="B19" s="29" t="s">
        <v>28</v>
      </c>
      <c r="C19" s="28">
        <v>5213</v>
      </c>
      <c r="D19" s="30">
        <v>4339.7</v>
      </c>
      <c r="E19" s="45">
        <f>SUM(D19/C19*100)</f>
        <v>83.24765010550547</v>
      </c>
    </row>
    <row r="20" spans="2:5" ht="15">
      <c r="B20" s="29" t="s">
        <v>29</v>
      </c>
      <c r="C20" s="28">
        <f>SUM(C21+C22)</f>
        <v>22800</v>
      </c>
      <c r="D20" s="28">
        <f>SUM(D21+D22)</f>
        <v>22518.100000000002</v>
      </c>
      <c r="E20" s="45">
        <f>SUM(D20/C20*100)</f>
        <v>98.76359649122807</v>
      </c>
    </row>
    <row r="21" spans="2:5" ht="15">
      <c r="B21" s="29" t="s">
        <v>57</v>
      </c>
      <c r="C21" s="28">
        <v>24324</v>
      </c>
      <c r="D21" s="28">
        <v>24009.2</v>
      </c>
      <c r="E21" s="45">
        <f>SUM(D21/C21*100)</f>
        <v>98.70580496628844</v>
      </c>
    </row>
    <row r="22" spans="2:5" ht="15">
      <c r="B22" s="29" t="s">
        <v>58</v>
      </c>
      <c r="C22" s="28">
        <v>-1524</v>
      </c>
      <c r="D22" s="30">
        <v>-1491.1</v>
      </c>
      <c r="E22" s="45">
        <f>SUM(D22/C22*100)</f>
        <v>97.84120734908136</v>
      </c>
    </row>
    <row r="23" spans="2:5" ht="15">
      <c r="B23" s="29" t="s">
        <v>30</v>
      </c>
      <c r="C23" s="28">
        <v>0</v>
      </c>
      <c r="D23" s="30">
        <v>19.4</v>
      </c>
      <c r="E23" s="45" t="s">
        <v>100</v>
      </c>
    </row>
    <row r="24" spans="2:5" ht="15">
      <c r="B24" s="29" t="s">
        <v>66</v>
      </c>
      <c r="C24" s="28">
        <v>10500</v>
      </c>
      <c r="D24" s="30">
        <v>7563.2</v>
      </c>
      <c r="E24" s="45">
        <f>SUM(D24/C24*100)</f>
        <v>72.0304761904762</v>
      </c>
    </row>
    <row r="25" spans="2:5" ht="15">
      <c r="B25" s="29"/>
      <c r="C25" s="28"/>
      <c r="D25" s="30"/>
      <c r="E25" s="28"/>
    </row>
    <row r="26" spans="2:5" ht="15">
      <c r="B26" s="29" t="s">
        <v>31</v>
      </c>
      <c r="C26" s="28">
        <f>SUM(C27+C28)</f>
        <v>1500</v>
      </c>
      <c r="D26" s="28">
        <f>SUM(D27+D28)</f>
        <v>1388.4</v>
      </c>
      <c r="E26" s="45">
        <f>SUM(D26/C26*100)</f>
        <v>92.56</v>
      </c>
    </row>
    <row r="27" spans="2:5" ht="15">
      <c r="B27" s="29" t="s">
        <v>32</v>
      </c>
      <c r="C27" s="28">
        <v>180</v>
      </c>
      <c r="D27" s="30">
        <v>195</v>
      </c>
      <c r="E27" s="45">
        <f>SUM(D27/C27*100)</f>
        <v>108.33333333333333</v>
      </c>
    </row>
    <row r="28" spans="2:5" ht="15">
      <c r="B28" s="29" t="s">
        <v>33</v>
      </c>
      <c r="C28" s="28">
        <v>1320</v>
      </c>
      <c r="D28" s="30">
        <v>1193.4</v>
      </c>
      <c r="E28" s="45">
        <f>SUM(D28/C28*100)</f>
        <v>90.40909090909092</v>
      </c>
    </row>
    <row r="29" spans="2:5" ht="15">
      <c r="B29" s="29"/>
      <c r="C29" s="28"/>
      <c r="D29" s="30"/>
      <c r="E29" s="28"/>
    </row>
    <row r="30" spans="2:5" ht="15">
      <c r="B30" s="29" t="s">
        <v>36</v>
      </c>
      <c r="C30" s="28">
        <f>SUM(C31+C32+C33+C34)</f>
        <v>114405</v>
      </c>
      <c r="D30" s="28">
        <f>SUM(D31+D32+D33+D34)</f>
        <v>82774.7</v>
      </c>
      <c r="E30" s="45">
        <f aca="true" t="shared" si="0" ref="E30:E38">SUM(D30/C30*100)</f>
        <v>72.35234474017743</v>
      </c>
    </row>
    <row r="31" spans="2:5" ht="15">
      <c r="B31" s="29" t="s">
        <v>34</v>
      </c>
      <c r="C31" s="28">
        <v>82000</v>
      </c>
      <c r="D31" s="30">
        <v>58649.8</v>
      </c>
      <c r="E31" s="45">
        <f t="shared" si="0"/>
        <v>71.5241463414634</v>
      </c>
    </row>
    <row r="32" spans="2:5" ht="15">
      <c r="B32" s="29" t="s">
        <v>30</v>
      </c>
      <c r="C32" s="28">
        <v>0</v>
      </c>
      <c r="D32" s="30">
        <v>1.1</v>
      </c>
      <c r="E32" s="45" t="s">
        <v>100</v>
      </c>
    </row>
    <row r="33" spans="2:5" ht="15">
      <c r="B33" s="29" t="s">
        <v>35</v>
      </c>
      <c r="C33" s="28">
        <v>30850</v>
      </c>
      <c r="D33" s="30">
        <v>22979.5</v>
      </c>
      <c r="E33" s="45">
        <f t="shared" si="0"/>
        <v>74.48784440842788</v>
      </c>
    </row>
    <row r="34" spans="2:5" ht="15">
      <c r="B34" s="29" t="s">
        <v>75</v>
      </c>
      <c r="C34" s="28">
        <f>SUM(C35+C38)</f>
        <v>1555</v>
      </c>
      <c r="D34" s="28">
        <f>SUM(D35+D38)</f>
        <v>1144.3000000000002</v>
      </c>
      <c r="E34" s="45">
        <f t="shared" si="0"/>
        <v>73.58842443729905</v>
      </c>
    </row>
    <row r="35" spans="2:5" ht="15">
      <c r="B35" s="29" t="s">
        <v>76</v>
      </c>
      <c r="C35" s="28">
        <f>SUM(C36:C37)</f>
        <v>1550</v>
      </c>
      <c r="D35" s="28">
        <f>SUM(D36:D37)</f>
        <v>1141.6000000000001</v>
      </c>
      <c r="E35" s="45">
        <f t="shared" si="0"/>
        <v>73.65161290322581</v>
      </c>
    </row>
    <row r="36" spans="2:5" ht="15">
      <c r="B36" s="29" t="s">
        <v>77</v>
      </c>
      <c r="C36" s="28">
        <v>2440</v>
      </c>
      <c r="D36" s="30">
        <v>1980.9</v>
      </c>
      <c r="E36" s="45">
        <f t="shared" si="0"/>
        <v>81.1844262295082</v>
      </c>
    </row>
    <row r="37" spans="2:5" ht="15">
      <c r="B37" s="29" t="s">
        <v>78</v>
      </c>
      <c r="C37" s="28">
        <v>-890</v>
      </c>
      <c r="D37" s="30">
        <v>-839.3</v>
      </c>
      <c r="E37" s="45">
        <f t="shared" si="0"/>
        <v>94.30337078651685</v>
      </c>
    </row>
    <row r="38" spans="2:5" ht="15">
      <c r="B38" s="29" t="s">
        <v>79</v>
      </c>
      <c r="C38" s="28">
        <v>5</v>
      </c>
      <c r="D38" s="30">
        <v>2.7</v>
      </c>
      <c r="E38" s="45">
        <f t="shared" si="0"/>
        <v>54</v>
      </c>
    </row>
    <row r="39" spans="2:5" ht="15">
      <c r="B39" s="29"/>
      <c r="C39" s="28"/>
      <c r="D39" s="30"/>
      <c r="E39" s="28"/>
    </row>
    <row r="40" spans="2:5" ht="15">
      <c r="B40" s="29"/>
      <c r="C40" s="28"/>
      <c r="D40" s="30"/>
      <c r="E40" s="28"/>
    </row>
    <row r="41" spans="2:5" ht="15">
      <c r="B41" s="29" t="s">
        <v>37</v>
      </c>
      <c r="C41" s="28">
        <f>SUM(C42:C44)</f>
        <v>2990</v>
      </c>
      <c r="D41" s="28">
        <f>SUM(D42:D44)</f>
        <v>2834.9</v>
      </c>
      <c r="E41" s="45">
        <f>SUM(D41/C41*100)</f>
        <v>94.81270903010034</v>
      </c>
    </row>
    <row r="42" spans="2:5" ht="15">
      <c r="B42" s="29" t="s">
        <v>38</v>
      </c>
      <c r="C42" s="28">
        <v>2900</v>
      </c>
      <c r="D42" s="30">
        <v>2718.9</v>
      </c>
      <c r="E42" s="45">
        <f>SUM(D42/C42*100)</f>
        <v>93.7551724137931</v>
      </c>
    </row>
    <row r="43" spans="2:5" ht="15">
      <c r="B43" s="29" t="s">
        <v>39</v>
      </c>
      <c r="C43" s="28">
        <v>0</v>
      </c>
      <c r="D43" s="30">
        <v>3.3</v>
      </c>
      <c r="E43" s="45" t="s">
        <v>100</v>
      </c>
    </row>
    <row r="44" spans="2:5" ht="15">
      <c r="B44" s="29" t="s">
        <v>40</v>
      </c>
      <c r="C44" s="28">
        <v>90</v>
      </c>
      <c r="D44" s="30">
        <v>112.7</v>
      </c>
      <c r="E44" s="45">
        <f>SUM(D44/C44*100)</f>
        <v>125.22222222222223</v>
      </c>
    </row>
    <row r="45" spans="2:5" ht="15">
      <c r="B45" s="29"/>
      <c r="C45" s="28"/>
      <c r="D45" s="30"/>
      <c r="E45" s="28"/>
    </row>
    <row r="46" spans="2:5" ht="15">
      <c r="B46" s="29" t="s">
        <v>52</v>
      </c>
      <c r="C46" s="28">
        <f>SUM(C47)</f>
        <v>0</v>
      </c>
      <c r="D46" s="28">
        <f>SUM(D47)</f>
        <v>0</v>
      </c>
      <c r="E46" s="28"/>
    </row>
    <row r="47" spans="2:5" ht="15">
      <c r="B47" s="29" t="s">
        <v>53</v>
      </c>
      <c r="C47" s="28">
        <v>0</v>
      </c>
      <c r="D47" s="30">
        <v>0</v>
      </c>
      <c r="E47" s="28"/>
    </row>
    <row r="48" spans="2:5" ht="15">
      <c r="B48" s="41"/>
      <c r="C48" s="40"/>
      <c r="D48" s="40"/>
      <c r="E48" s="40"/>
    </row>
    <row r="49" spans="2:5" ht="15">
      <c r="B49" s="24"/>
      <c r="C49" s="25"/>
      <c r="D49" s="25"/>
      <c r="E49" s="25"/>
    </row>
    <row r="50" spans="2:5" ht="12.75">
      <c r="B50" s="22"/>
      <c r="C50" s="23"/>
      <c r="D50" s="23"/>
      <c r="E50" s="23"/>
    </row>
    <row r="51" spans="2:5" ht="12.75">
      <c r="B51" s="22"/>
      <c r="C51" s="23"/>
      <c r="D51" s="23"/>
      <c r="E51" s="23"/>
    </row>
    <row r="52" spans="2:5" ht="12.75">
      <c r="B52" s="22"/>
      <c r="C52" s="23"/>
      <c r="D52" s="23"/>
      <c r="E52" s="23"/>
    </row>
    <row r="53" spans="3:6" ht="15.75">
      <c r="C53" s="23"/>
      <c r="D53" s="23"/>
      <c r="E53" s="23"/>
      <c r="F53" s="43"/>
    </row>
    <row r="54" spans="2:5" ht="12.75">
      <c r="B54" s="22"/>
      <c r="C54" s="23"/>
      <c r="D54" s="23"/>
      <c r="E54" s="23" t="s">
        <v>103</v>
      </c>
    </row>
    <row r="55" spans="2:5" ht="12.75">
      <c r="B55" s="22"/>
      <c r="C55" s="23"/>
      <c r="D55" s="23"/>
      <c r="E55" s="23" t="s">
        <v>105</v>
      </c>
    </row>
    <row r="56" spans="2:5" ht="0.75" customHeight="1" hidden="1">
      <c r="B56" s="35"/>
      <c r="C56" s="36"/>
      <c r="D56" s="36"/>
      <c r="E56" s="36"/>
    </row>
    <row r="57" spans="2:5" ht="3" customHeight="1" hidden="1">
      <c r="B57" s="35"/>
      <c r="C57" s="36"/>
      <c r="D57" s="36"/>
      <c r="E57" s="36"/>
    </row>
    <row r="58" spans="2:5" ht="16.5" customHeight="1">
      <c r="B58" s="11"/>
      <c r="C58" s="1" t="s">
        <v>1</v>
      </c>
      <c r="D58" s="1" t="s">
        <v>3</v>
      </c>
      <c r="E58" s="2" t="s">
        <v>93</v>
      </c>
    </row>
    <row r="59" spans="2:5" ht="16.5" customHeight="1">
      <c r="B59" s="42" t="s">
        <v>26</v>
      </c>
      <c r="C59" s="1" t="s">
        <v>2</v>
      </c>
      <c r="D59" s="26">
        <v>37529</v>
      </c>
      <c r="E59" s="3" t="s">
        <v>94</v>
      </c>
    </row>
    <row r="60" spans="2:5" ht="12.75">
      <c r="B60" s="37"/>
      <c r="C60" s="38"/>
      <c r="D60" s="38" t="s">
        <v>91</v>
      </c>
      <c r="E60" s="38"/>
    </row>
    <row r="61" spans="2:5" ht="15.75" customHeight="1">
      <c r="B61" s="27" t="s">
        <v>90</v>
      </c>
      <c r="C61" s="31">
        <f>SUM(C65+C68+C69+C70)</f>
        <v>28328.9</v>
      </c>
      <c r="D61" s="31">
        <f>SUM(D65+D68+D69+D70)</f>
        <v>14948.7</v>
      </c>
      <c r="E61" s="12">
        <f>SUM(D61/C61*100)</f>
        <v>52.76837434563291</v>
      </c>
    </row>
    <row r="62" spans="2:5" ht="15">
      <c r="B62" s="29"/>
      <c r="C62" s="28"/>
      <c r="D62" s="30"/>
      <c r="E62" s="30"/>
    </row>
    <row r="63" spans="2:5" ht="15.75">
      <c r="B63" s="27" t="s">
        <v>41</v>
      </c>
      <c r="C63" s="31"/>
      <c r="D63" s="31"/>
      <c r="E63" s="32"/>
    </row>
    <row r="64" spans="2:5" ht="15.75">
      <c r="B64" s="27"/>
      <c r="C64" s="31"/>
      <c r="D64" s="32"/>
      <c r="E64" s="32"/>
    </row>
    <row r="65" spans="2:5" ht="15">
      <c r="B65" s="29" t="s">
        <v>59</v>
      </c>
      <c r="C65" s="28">
        <v>7900.8</v>
      </c>
      <c r="D65" s="30">
        <f>SUM(D66+D67)</f>
        <v>711.1</v>
      </c>
      <c r="E65" s="45">
        <f aca="true" t="shared" si="1" ref="E65:E70">SUM(D65/C65*100)</f>
        <v>9.000354394491698</v>
      </c>
    </row>
    <row r="66" spans="2:5" ht="15">
      <c r="B66" s="29" t="s">
        <v>60</v>
      </c>
      <c r="C66" s="28">
        <v>2787.8</v>
      </c>
      <c r="D66" s="30">
        <v>711.1</v>
      </c>
      <c r="E66" s="45">
        <f t="shared" si="1"/>
        <v>25.50756869215869</v>
      </c>
    </row>
    <row r="67" spans="2:5" ht="14.25" customHeight="1">
      <c r="B67" s="29" t="s">
        <v>61</v>
      </c>
      <c r="C67" s="28">
        <v>4700</v>
      </c>
      <c r="D67" s="30">
        <v>0</v>
      </c>
      <c r="E67" s="45">
        <f t="shared" si="1"/>
        <v>0</v>
      </c>
    </row>
    <row r="68" spans="2:5" ht="15">
      <c r="B68" s="29" t="s">
        <v>42</v>
      </c>
      <c r="C68" s="28">
        <v>1329.3</v>
      </c>
      <c r="D68" s="30">
        <v>1033.3</v>
      </c>
      <c r="E68" s="45">
        <f t="shared" si="1"/>
        <v>77.73264123975025</v>
      </c>
    </row>
    <row r="69" spans="2:5" ht="15">
      <c r="B69" s="29" t="s">
        <v>43</v>
      </c>
      <c r="C69" s="28">
        <v>229.2</v>
      </c>
      <c r="D69" s="30">
        <v>139.8</v>
      </c>
      <c r="E69" s="45">
        <f t="shared" si="1"/>
        <v>60.99476439790577</v>
      </c>
    </row>
    <row r="70" spans="2:5" ht="15">
      <c r="B70" s="29" t="s">
        <v>44</v>
      </c>
      <c r="C70" s="28">
        <v>18869.6</v>
      </c>
      <c r="D70" s="30">
        <v>13064.5</v>
      </c>
      <c r="E70" s="45">
        <f t="shared" si="1"/>
        <v>69.23570186967399</v>
      </c>
    </row>
    <row r="71" spans="2:5" ht="15">
      <c r="B71" s="44" t="s">
        <v>67</v>
      </c>
      <c r="C71" s="28"/>
      <c r="D71" s="30"/>
      <c r="E71" s="30"/>
    </row>
    <row r="72" spans="2:5" ht="15">
      <c r="B72" s="29" t="s">
        <v>45</v>
      </c>
      <c r="C72" s="28"/>
      <c r="D72" s="30"/>
      <c r="E72" s="30"/>
    </row>
    <row r="73" spans="2:5" ht="15">
      <c r="B73" s="29" t="s">
        <v>46</v>
      </c>
      <c r="C73" s="28"/>
      <c r="D73" s="30"/>
      <c r="E73" s="30"/>
    </row>
    <row r="74" spans="2:5" ht="15">
      <c r="B74" s="29"/>
      <c r="C74" s="28"/>
      <c r="D74" s="30"/>
      <c r="E74" s="30"/>
    </row>
    <row r="75" spans="2:5" ht="15.75">
      <c r="B75" s="27" t="s">
        <v>47</v>
      </c>
      <c r="C75" s="31">
        <v>3.8</v>
      </c>
      <c r="D75" s="32">
        <v>959.9</v>
      </c>
      <c r="E75" s="12" t="s">
        <v>98</v>
      </c>
    </row>
    <row r="76" spans="2:5" ht="15">
      <c r="B76" s="29"/>
      <c r="C76" s="28"/>
      <c r="D76" s="30"/>
      <c r="E76" s="30"/>
    </row>
    <row r="77" spans="2:5" ht="15.75">
      <c r="B77" s="29"/>
      <c r="C77" s="31"/>
      <c r="D77" s="30" t="s">
        <v>97</v>
      </c>
      <c r="E77" s="30"/>
    </row>
    <row r="78" spans="2:5" ht="15.75">
      <c r="B78" s="27" t="s">
        <v>68</v>
      </c>
      <c r="C78" s="31">
        <f>SUM(C81:C87)</f>
        <v>10888.5</v>
      </c>
      <c r="D78" s="31">
        <f>SUM(D81:D87)</f>
        <v>6912.3</v>
      </c>
      <c r="E78" s="12">
        <f>SUM(D78/C78*100)</f>
        <v>63.482573357211734</v>
      </c>
    </row>
    <row r="79" spans="2:5" ht="15.75">
      <c r="B79" s="27" t="s">
        <v>69</v>
      </c>
      <c r="C79" s="28"/>
      <c r="D79" s="30"/>
      <c r="E79" s="30"/>
    </row>
    <row r="80" spans="2:5" ht="15">
      <c r="B80" s="29" t="s">
        <v>81</v>
      </c>
      <c r="C80" s="33"/>
      <c r="D80" s="28"/>
      <c r="E80" s="30"/>
    </row>
    <row r="81" spans="2:5" ht="15">
      <c r="B81" s="29" t="s">
        <v>82</v>
      </c>
      <c r="C81" s="33">
        <v>1610.8</v>
      </c>
      <c r="D81" s="28">
        <v>465.6</v>
      </c>
      <c r="E81" s="45">
        <f>SUM(D81/C81*100)</f>
        <v>28.9048919791408</v>
      </c>
    </row>
    <row r="82" spans="2:5" ht="15">
      <c r="B82" s="29" t="s">
        <v>88</v>
      </c>
      <c r="C82" s="33">
        <v>4245.7</v>
      </c>
      <c r="D82" s="28">
        <v>300</v>
      </c>
      <c r="E82" s="45">
        <f>SUM(D82/C82*100)</f>
        <v>7.065972631132676</v>
      </c>
    </row>
    <row r="83" spans="2:5" ht="15">
      <c r="B83" s="29" t="s">
        <v>83</v>
      </c>
      <c r="C83" s="33">
        <v>2270</v>
      </c>
      <c r="D83" s="28">
        <v>47.9</v>
      </c>
      <c r="E83" s="45">
        <f>SUM(D83/C83*100)</f>
        <v>2.110132158590308</v>
      </c>
    </row>
    <row r="84" spans="2:5" ht="15">
      <c r="B84" s="29" t="s">
        <v>89</v>
      </c>
      <c r="C84" s="33"/>
      <c r="D84" s="28"/>
      <c r="E84" s="30"/>
    </row>
    <row r="85" spans="2:5" ht="15">
      <c r="B85" s="29" t="s">
        <v>84</v>
      </c>
      <c r="C85" s="33">
        <v>2000</v>
      </c>
      <c r="D85" s="28">
        <v>6098.8</v>
      </c>
      <c r="E85" s="45">
        <f>SUM(D85/C85*100)</f>
        <v>304.94</v>
      </c>
    </row>
    <row r="86" spans="2:5" ht="15">
      <c r="B86" s="29" t="s">
        <v>85</v>
      </c>
      <c r="C86" s="33"/>
      <c r="D86" s="28"/>
      <c r="E86" s="30"/>
    </row>
    <row r="87" spans="2:5" ht="15">
      <c r="B87" s="29" t="s">
        <v>86</v>
      </c>
      <c r="C87" s="33">
        <v>762</v>
      </c>
      <c r="D87" s="28">
        <v>0</v>
      </c>
      <c r="E87" s="45">
        <f>SUM(D87/C87*100)</f>
        <v>0</v>
      </c>
    </row>
    <row r="88" spans="2:5" ht="15">
      <c r="B88" s="29" t="s">
        <v>87</v>
      </c>
      <c r="C88" s="33"/>
      <c r="D88" s="33"/>
      <c r="E88" s="28"/>
    </row>
    <row r="89" spans="2:5" ht="15">
      <c r="B89" s="29"/>
      <c r="C89" s="33"/>
      <c r="D89" s="33"/>
      <c r="E89" s="40"/>
    </row>
    <row r="90" spans="2:5" ht="21.75" customHeight="1">
      <c r="B90" s="20" t="s">
        <v>48</v>
      </c>
      <c r="C90" s="34">
        <f>SUM(C11+C61++C75+C78)</f>
        <v>219919.19999999998</v>
      </c>
      <c r="D90" s="34">
        <f>SUM(D11+D61++D75+D78)</f>
        <v>160930.69999999998</v>
      </c>
      <c r="E90" s="19">
        <f>SUM(D90/C90*100)</f>
        <v>73.17719416949498</v>
      </c>
    </row>
    <row r="91" spans="2:5" ht="12.75">
      <c r="B91" s="39"/>
      <c r="C91" s="39"/>
      <c r="D91" s="39"/>
      <c r="E91" s="39"/>
    </row>
    <row r="106" ht="18" customHeight="1"/>
    <row r="107" ht="18" customHeight="1"/>
    <row r="140" ht="21.75" customHeight="1"/>
    <row r="141" ht="21.75" customHeight="1"/>
    <row r="142" ht="21.75" customHeight="1"/>
    <row r="143" ht="21.75" customHeight="1"/>
  </sheetData>
  <printOptions horizontalCentered="1" verticalCentered="1"/>
  <pageMargins left="0.7874015748031497" right="0.7874015748031497" top="0.48" bottom="0.984251968503937" header="0.5118110236220472" footer="0.5118110236220472"/>
  <pageSetup fitToHeight="2" horizontalDpi="600" verticalDpi="600" orientation="portrait" paperSize="9" scale="79" r:id="rId1"/>
  <rowBreaks count="1" manualBreakCount="1">
    <brk id="53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F48"/>
  <sheetViews>
    <sheetView workbookViewId="0" topLeftCell="A1">
      <selection activeCell="E2" sqref="E2"/>
    </sheetView>
  </sheetViews>
  <sheetFormatPr defaultColWidth="9.00390625" defaultRowHeight="12.75"/>
  <cols>
    <col min="2" max="2" width="45.625" style="0" customWidth="1"/>
    <col min="3" max="3" width="13.75390625" style="0" customWidth="1"/>
    <col min="4" max="4" width="13.375" style="0" customWidth="1"/>
    <col min="5" max="5" width="9.875" style="0" customWidth="1"/>
  </cols>
  <sheetData>
    <row r="1" spans="2:5" ht="12.75">
      <c r="B1" s="5" t="s">
        <v>23</v>
      </c>
      <c r="E1" t="s">
        <v>101</v>
      </c>
    </row>
    <row r="2" spans="2:5" ht="12.75">
      <c r="B2" s="5" t="s">
        <v>24</v>
      </c>
      <c r="E2" t="s">
        <v>102</v>
      </c>
    </row>
    <row r="4" spans="2:4" ht="12.75">
      <c r="B4" s="5" t="s">
        <v>25</v>
      </c>
      <c r="C4" s="5"/>
      <c r="D4" s="5"/>
    </row>
    <row r="5" spans="2:4" ht="12.75">
      <c r="B5" s="5" t="s">
        <v>96</v>
      </c>
      <c r="C5" s="5"/>
      <c r="D5" s="5"/>
    </row>
    <row r="8" spans="2:5" ht="18" customHeight="1">
      <c r="B8" s="1"/>
      <c r="C8" s="2" t="s">
        <v>1</v>
      </c>
      <c r="D8" s="2" t="s">
        <v>3</v>
      </c>
      <c r="E8" s="2" t="s">
        <v>93</v>
      </c>
    </row>
    <row r="9" spans="2:5" ht="18" customHeight="1">
      <c r="B9" s="1" t="s">
        <v>0</v>
      </c>
      <c r="C9" s="2" t="s">
        <v>2</v>
      </c>
      <c r="D9" s="3">
        <v>37529</v>
      </c>
      <c r="E9" s="3" t="s">
        <v>94</v>
      </c>
    </row>
    <row r="10" spans="2:5" ht="12.75">
      <c r="B10" s="6"/>
      <c r="C10" s="11"/>
      <c r="D10" s="7"/>
      <c r="E10" s="7"/>
    </row>
    <row r="11" spans="2:5" ht="12.75">
      <c r="B11" s="8" t="s">
        <v>4</v>
      </c>
      <c r="C11" s="12">
        <f>SUM(C13+C25+C32)</f>
        <v>224279.19999999998</v>
      </c>
      <c r="D11" s="12">
        <f>SUM(D13+D25+D32)</f>
        <v>173594.50000000003</v>
      </c>
      <c r="E11" s="12">
        <f>SUM(D11/C11*100)</f>
        <v>77.40106973807649</v>
      </c>
    </row>
    <row r="12" spans="2:5" ht="12.75">
      <c r="B12" s="9"/>
      <c r="C12" s="14"/>
      <c r="D12" s="13"/>
      <c r="E12" s="13"/>
    </row>
    <row r="13" spans="2:5" ht="12.75">
      <c r="B13" s="9" t="s">
        <v>5</v>
      </c>
      <c r="C13" s="15">
        <f>SUM(C15:C23)</f>
        <v>101374.4</v>
      </c>
      <c r="D13" s="15">
        <f>SUM(D15:D23)</f>
        <v>59046.100000000006</v>
      </c>
      <c r="E13" s="45">
        <f>SUM(D13/C13*100)</f>
        <v>58.24557284679368</v>
      </c>
    </row>
    <row r="14" spans="2:5" ht="12.75">
      <c r="B14" s="9" t="s">
        <v>6</v>
      </c>
      <c r="C14" s="15"/>
      <c r="D14" s="13"/>
      <c r="E14" s="13"/>
    </row>
    <row r="15" spans="2:5" ht="12.75">
      <c r="B15" s="9" t="s">
        <v>7</v>
      </c>
      <c r="C15" s="15">
        <v>7181.9</v>
      </c>
      <c r="D15" s="13">
        <v>2228.5</v>
      </c>
      <c r="E15" s="45">
        <f aca="true" t="shared" si="0" ref="E15:E23">SUM(D15/C15*100)</f>
        <v>31.029393336025286</v>
      </c>
    </row>
    <row r="16" spans="2:5" ht="12.75">
      <c r="B16" s="9" t="s">
        <v>49</v>
      </c>
      <c r="C16" s="15">
        <v>382.3</v>
      </c>
      <c r="D16" s="13">
        <v>258.7</v>
      </c>
      <c r="E16" s="45">
        <f t="shared" si="0"/>
        <v>67.66936960502224</v>
      </c>
    </row>
    <row r="17" spans="2:5" ht="12.75">
      <c r="B17" s="9" t="s">
        <v>8</v>
      </c>
      <c r="C17" s="15">
        <v>1686.3</v>
      </c>
      <c r="D17" s="13">
        <v>1057.2</v>
      </c>
      <c r="E17" s="45">
        <f t="shared" si="0"/>
        <v>62.693470912649</v>
      </c>
    </row>
    <row r="18" spans="2:5" ht="12.75">
      <c r="B18" s="9" t="s">
        <v>9</v>
      </c>
      <c r="C18" s="15">
        <v>268.5</v>
      </c>
      <c r="D18" s="13">
        <v>229.8</v>
      </c>
      <c r="E18" s="45">
        <f t="shared" si="0"/>
        <v>85.58659217877096</v>
      </c>
    </row>
    <row r="19" spans="2:5" ht="12.75">
      <c r="B19" s="9" t="s">
        <v>10</v>
      </c>
      <c r="C19" s="15">
        <v>5783.2</v>
      </c>
      <c r="D19" s="13">
        <v>844.3</v>
      </c>
      <c r="E19" s="45">
        <f t="shared" si="0"/>
        <v>14.599183842855165</v>
      </c>
    </row>
    <row r="20" spans="2:5" ht="12.75">
      <c r="B20" s="9" t="s">
        <v>11</v>
      </c>
      <c r="C20" s="15">
        <v>18878.5</v>
      </c>
      <c r="D20" s="13">
        <v>11128</v>
      </c>
      <c r="E20" s="45">
        <f t="shared" si="0"/>
        <v>58.94536112508939</v>
      </c>
    </row>
    <row r="21" spans="2:5" ht="12.75">
      <c r="B21" s="9" t="s">
        <v>12</v>
      </c>
      <c r="C21" s="15">
        <v>12735</v>
      </c>
      <c r="D21" s="13">
        <v>8813.9</v>
      </c>
      <c r="E21" s="45">
        <f t="shared" si="0"/>
        <v>69.21005104043974</v>
      </c>
    </row>
    <row r="22" spans="2:5" ht="12.75" customHeight="1">
      <c r="B22" s="9" t="s">
        <v>13</v>
      </c>
      <c r="C22" s="15">
        <v>34586</v>
      </c>
      <c r="D22" s="13">
        <v>18650.2</v>
      </c>
      <c r="E22" s="45">
        <f t="shared" si="0"/>
        <v>53.92413115133291</v>
      </c>
    </row>
    <row r="23" spans="2:5" ht="12.75">
      <c r="B23" s="9" t="s">
        <v>14</v>
      </c>
      <c r="C23" s="15">
        <v>19872.7</v>
      </c>
      <c r="D23" s="13">
        <v>15835.5</v>
      </c>
      <c r="E23" s="45">
        <f t="shared" si="0"/>
        <v>79.68469307139947</v>
      </c>
    </row>
    <row r="24" spans="2:5" ht="12.75">
      <c r="B24" s="9"/>
      <c r="C24" s="15"/>
      <c r="D24" s="13"/>
      <c r="E24" s="13"/>
    </row>
    <row r="25" spans="2:5" ht="12.75">
      <c r="B25" s="9" t="s">
        <v>15</v>
      </c>
      <c r="C25" s="15">
        <f>SUM(C27:C30)</f>
        <v>95262.4</v>
      </c>
      <c r="D25" s="15">
        <f>SUM(D27:D30)</f>
        <v>79707.50000000001</v>
      </c>
      <c r="E25" s="45">
        <f>SUM(D25/C25*100)</f>
        <v>83.67152202757858</v>
      </c>
    </row>
    <row r="26" spans="2:5" ht="12.75">
      <c r="B26" s="9" t="s">
        <v>62</v>
      </c>
      <c r="C26" s="15"/>
      <c r="D26" s="13"/>
      <c r="E26" s="13"/>
    </row>
    <row r="27" spans="2:5" ht="12.75">
      <c r="B27" s="9" t="s">
        <v>63</v>
      </c>
      <c r="C27" s="15">
        <v>78387.5</v>
      </c>
      <c r="D27" s="13">
        <v>67762.2</v>
      </c>
      <c r="E27" s="45">
        <f>SUM(D27/C27*100)</f>
        <v>86.44516026152128</v>
      </c>
    </row>
    <row r="28" spans="2:5" ht="12.75">
      <c r="B28" s="9" t="s">
        <v>16</v>
      </c>
      <c r="C28" s="15">
        <v>12380.8</v>
      </c>
      <c r="D28" s="13">
        <v>7217.1</v>
      </c>
      <c r="E28" s="45">
        <f>SUM(D28/C28*100)</f>
        <v>58.2926789868183</v>
      </c>
    </row>
    <row r="29" spans="2:5" ht="12.75">
      <c r="B29" s="9" t="s">
        <v>17</v>
      </c>
      <c r="C29" s="15">
        <v>758.2</v>
      </c>
      <c r="D29" s="13">
        <v>437.1</v>
      </c>
      <c r="E29" s="45">
        <f>SUM(D29/C29*100)</f>
        <v>57.64969664996043</v>
      </c>
    </row>
    <row r="30" spans="2:5" ht="12.75">
      <c r="B30" s="9" t="s">
        <v>18</v>
      </c>
      <c r="C30" s="15">
        <v>3735.9</v>
      </c>
      <c r="D30" s="13">
        <v>4291.1</v>
      </c>
      <c r="E30" s="45">
        <f>SUM(D30/C30*100)</f>
        <v>114.86121148853022</v>
      </c>
    </row>
    <row r="31" spans="2:5" ht="12.75">
      <c r="B31" s="9"/>
      <c r="C31" s="15"/>
      <c r="D31" s="13"/>
      <c r="E31" s="13"/>
    </row>
    <row r="32" spans="2:5" ht="12.75">
      <c r="B32" s="9" t="s">
        <v>71</v>
      </c>
      <c r="C32" s="15">
        <v>27642.4</v>
      </c>
      <c r="D32" s="13">
        <v>34840.9</v>
      </c>
      <c r="E32" s="45">
        <f>SUM(D32/C32*100)</f>
        <v>126.04151593204642</v>
      </c>
    </row>
    <row r="33" spans="2:5" ht="12.75">
      <c r="B33" s="9" t="s">
        <v>70</v>
      </c>
      <c r="C33" s="15"/>
      <c r="D33" s="13"/>
      <c r="E33" s="13"/>
    </row>
    <row r="34" spans="2:5" ht="12.75">
      <c r="B34" s="9"/>
      <c r="C34" s="15"/>
      <c r="D34" s="13"/>
      <c r="E34" s="13"/>
    </row>
    <row r="35" spans="2:5" ht="12.75">
      <c r="B35" s="8" t="s">
        <v>21</v>
      </c>
      <c r="C35" s="12">
        <f>SUM(C37:C40)</f>
        <v>33218.2</v>
      </c>
      <c r="D35" s="12">
        <f>SUM(D37:D40)</f>
        <v>17343.899999999998</v>
      </c>
      <c r="E35" s="12">
        <f>SUM(D35/C35*100)</f>
        <v>52.21204038749841</v>
      </c>
    </row>
    <row r="36" spans="2:5" ht="12.75">
      <c r="B36" s="9"/>
      <c r="C36" s="15"/>
      <c r="D36" s="13"/>
      <c r="E36" s="13"/>
    </row>
    <row r="37" spans="2:5" ht="12.75">
      <c r="B37" s="9" t="s">
        <v>19</v>
      </c>
      <c r="C37" s="15">
        <v>21050.3</v>
      </c>
      <c r="D37" s="13">
        <v>10281.9</v>
      </c>
      <c r="E37" s="45">
        <f>SUM(D37/C37*100)</f>
        <v>48.84443452112321</v>
      </c>
    </row>
    <row r="38" spans="2:5" ht="12.75">
      <c r="B38" s="9" t="s">
        <v>50</v>
      </c>
      <c r="C38" s="15">
        <v>4783</v>
      </c>
      <c r="D38" s="13">
        <v>3114.4</v>
      </c>
      <c r="E38" s="45">
        <f>SUM(D38/C38*100)</f>
        <v>65.1139452226636</v>
      </c>
    </row>
    <row r="39" spans="2:5" ht="12.75">
      <c r="B39" s="9" t="s">
        <v>51</v>
      </c>
      <c r="C39" s="15">
        <v>4891.5</v>
      </c>
      <c r="D39" s="13">
        <v>1787.5</v>
      </c>
      <c r="E39" s="45">
        <f>SUM(D39/C39*100)</f>
        <v>36.54298272513544</v>
      </c>
    </row>
    <row r="40" spans="2:5" ht="12.75">
      <c r="B40" s="9" t="s">
        <v>20</v>
      </c>
      <c r="C40" s="15">
        <v>2493.4</v>
      </c>
      <c r="D40" s="13">
        <v>2160.1</v>
      </c>
      <c r="E40" s="45">
        <f>SUM(D40/C40*100)</f>
        <v>86.63271035533808</v>
      </c>
    </row>
    <row r="41" spans="2:5" ht="12.75">
      <c r="B41" s="9"/>
      <c r="C41" s="12"/>
      <c r="D41" s="13"/>
      <c r="E41" s="13"/>
    </row>
    <row r="42" spans="2:5" ht="12.75">
      <c r="B42" s="8" t="s">
        <v>72</v>
      </c>
      <c r="C42" s="12">
        <v>421.8</v>
      </c>
      <c r="D42" s="16">
        <v>2183.9</v>
      </c>
      <c r="E42" s="12">
        <f>SUM(D42/C42*100)</f>
        <v>517.7572309151257</v>
      </c>
    </row>
    <row r="43" spans="2:5" ht="12.75">
      <c r="B43" s="8" t="s">
        <v>73</v>
      </c>
      <c r="C43" s="12"/>
      <c r="D43" s="16"/>
      <c r="E43" s="16"/>
    </row>
    <row r="44" spans="2:5" ht="12.75">
      <c r="B44" s="10"/>
      <c r="C44" s="17"/>
      <c r="D44" s="18"/>
      <c r="E44" s="18"/>
    </row>
    <row r="45" spans="2:5" ht="21.75" customHeight="1">
      <c r="B45" s="4" t="s">
        <v>22</v>
      </c>
      <c r="C45" s="19">
        <f>SUM(C11+C35+C42)</f>
        <v>257919.19999999995</v>
      </c>
      <c r="D45" s="19">
        <f>SUM(D11+D35+D42)</f>
        <v>193122.30000000002</v>
      </c>
      <c r="E45" s="19">
        <f>SUM(D45/C45*100)</f>
        <v>74.8770545193999</v>
      </c>
    </row>
    <row r="46" spans="2:6" ht="21.75" customHeight="1">
      <c r="B46" s="4" t="s">
        <v>54</v>
      </c>
      <c r="C46" s="19">
        <f>Hárok1!$C$90-C45</f>
        <v>-37999.99999999997</v>
      </c>
      <c r="D46" s="19">
        <f>Hárok1!$D$90-D45</f>
        <v>-32191.600000000035</v>
      </c>
      <c r="E46" s="19">
        <f>SUM(D46/C46*100)</f>
        <v>84.71473684210542</v>
      </c>
      <c r="F46" s="21"/>
    </row>
    <row r="47" spans="2:5" ht="21.75" customHeight="1">
      <c r="B47" s="4" t="s">
        <v>80</v>
      </c>
      <c r="C47" s="19">
        <v>-38000</v>
      </c>
      <c r="D47" s="19">
        <f>SUM(D46-D48)</f>
        <v>-17825.300000000036</v>
      </c>
      <c r="E47" s="19">
        <f>SUM(D47/C47*100)</f>
        <v>46.90868421052641</v>
      </c>
    </row>
    <row r="48" spans="2:5" ht="21.75" customHeight="1">
      <c r="B48" s="4" t="s">
        <v>74</v>
      </c>
      <c r="C48" s="19"/>
      <c r="D48" s="19">
        <v>-14366.3</v>
      </c>
      <c r="E48" s="19"/>
    </row>
  </sheetData>
  <printOptions/>
  <pageMargins left="0.75" right="0.75" top="1" bottom="1" header="0.4921259845" footer="0.492125984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MF_SR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esujova</dc:creator>
  <cp:keywords/>
  <dc:description/>
  <cp:lastModifiedBy>user</cp:lastModifiedBy>
  <cp:lastPrinted>2002-10-31T10:55:06Z</cp:lastPrinted>
  <dcterms:created xsi:type="dcterms:W3CDTF">2001-11-08T11:33:16Z</dcterms:created>
  <dcterms:modified xsi:type="dcterms:W3CDTF">2002-10-31T10:56:02Z</dcterms:modified>
  <cp:category/>
  <cp:version/>
  <cp:contentType/>
  <cp:contentStatus/>
</cp:coreProperties>
</file>