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20" windowHeight="9120" activeTab="0"/>
  </bookViews>
  <sheets>
    <sheet name="Príl. č. 1" sheetId="1" r:id="rId1"/>
    <sheet name="Príl. č.2 " sheetId="2" r:id="rId2"/>
    <sheet name="Príl č. 3" sheetId="3" r:id="rId3"/>
    <sheet name="Príl č.4" sheetId="4" r:id="rId4"/>
  </sheets>
  <externalReferences>
    <externalReference r:id="rId7"/>
    <externalReference r:id="rId8"/>
    <externalReference r:id="rId9"/>
    <externalReference r:id="rId10"/>
  </externalReferences>
  <definedNames>
    <definedName name="afd7" localSheetId="2">'Príl č. 3'!#REF!</definedName>
    <definedName name="afd7">'[1]Príloha č. 1'!#REF!</definedName>
  </definedNames>
  <calcPr fullCalcOnLoad="1"/>
</workbook>
</file>

<file path=xl/sharedStrings.xml><?xml version="1.0" encoding="utf-8"?>
<sst xmlns="http://schemas.openxmlformats.org/spreadsheetml/2006/main" count="143" uniqueCount="134">
  <si>
    <t>Špecifikácia dohodnutých dopravných výkonov v rámci VVZ v roku 2005</t>
  </si>
  <si>
    <t>Druh vlaku</t>
  </si>
  <si>
    <t>Objednaný výkon (tis. vlkm)</t>
  </si>
  <si>
    <t>objednané výkony vo verejnom záujme</t>
  </si>
  <si>
    <t>z toho:</t>
  </si>
  <si>
    <t xml:space="preserve">   EC, IC vlaky</t>
  </si>
  <si>
    <t xml:space="preserve">   Ex, R, ER, Zr vlaky</t>
  </si>
  <si>
    <t xml:space="preserve">   Os vlaky</t>
  </si>
  <si>
    <t xml:space="preserve">technologické  výkony pre verejný záujem </t>
  </si>
  <si>
    <t xml:space="preserve">      Sv vlaky</t>
  </si>
  <si>
    <t xml:space="preserve">      Lv vlaky</t>
  </si>
  <si>
    <t>Celkom</t>
  </si>
  <si>
    <t>VVZ - výkony vo verejnom záujme</t>
  </si>
  <si>
    <t>Kategórie vlakov:</t>
  </si>
  <si>
    <t>IC - Inter City vlak</t>
  </si>
  <si>
    <t>EC - Euro City vlak</t>
  </si>
  <si>
    <t>Ex - expresný vlak</t>
  </si>
  <si>
    <t>R  - rýchlik</t>
  </si>
  <si>
    <t>ER - euroregio vlak</t>
  </si>
  <si>
    <t>Zr - zrýchlený vlak</t>
  </si>
  <si>
    <t>Os - osobný vlak</t>
  </si>
  <si>
    <t>Sv - súpravový vlak</t>
  </si>
  <si>
    <t>Lv - rušňový vlak</t>
  </si>
  <si>
    <t>Ukazovateľ</t>
  </si>
  <si>
    <t>M.j.</t>
  </si>
  <si>
    <t>Dopravný výkon</t>
  </si>
  <si>
    <t>tis.vlkm</t>
  </si>
  <si>
    <t>Cena výkonu (EON)</t>
  </si>
  <si>
    <t>mil.Sk</t>
  </si>
  <si>
    <t>Tržby z osobnej prepravy</t>
  </si>
  <si>
    <t>Ostatné tržby</t>
  </si>
  <si>
    <t>Tržby celkom</t>
  </si>
  <si>
    <t xml:space="preserve">Strata celkom </t>
  </si>
  <si>
    <t>Úhrada zo štátneho rozpočtu</t>
  </si>
  <si>
    <t>Jednotková cena výkonu</t>
  </si>
  <si>
    <t>Sk/vlkm</t>
  </si>
  <si>
    <t>Tržby z osobnej prepravy na jednotku výkonu</t>
  </si>
  <si>
    <t>EON - ekonomicky oprávnené náklady</t>
  </si>
  <si>
    <t>Kvantifikácia plánovaných tržieb z výkonov vo verejnom záujme v roku 2005</t>
  </si>
  <si>
    <t>navýš. oproti skut.</t>
  </si>
  <si>
    <t>Druh cestovného</t>
  </si>
  <si>
    <t>Barém bez DPH</t>
  </si>
  <si>
    <t>Prepravné výkony</t>
  </si>
  <si>
    <t>Tržby z prepravy</t>
  </si>
  <si>
    <t xml:space="preserve"> Sk/oskm</t>
  </si>
  <si>
    <t xml:space="preserve"> mil. oskm</t>
  </si>
  <si>
    <t xml:space="preserve"> mil. Sk</t>
  </si>
  <si>
    <t>I. Vnútroštátna preprava</t>
  </si>
  <si>
    <t>A. Základné cestovné</t>
  </si>
  <si>
    <t>Obyčajné</t>
  </si>
  <si>
    <t>Polovičné</t>
  </si>
  <si>
    <t>B. Zľavnené sociálne cestovné</t>
  </si>
  <si>
    <t>Žiacke cestovné jednorázové</t>
  </si>
  <si>
    <t>Žiacke časové cestovné (týždenné)</t>
  </si>
  <si>
    <t>Žiacke časové cestovné (mesačné)</t>
  </si>
  <si>
    <t>Dôchodcovia nad 70 rokov</t>
  </si>
  <si>
    <t>ŤZP</t>
  </si>
  <si>
    <t>ŤZP-S</t>
  </si>
  <si>
    <t>Ústavní činitelia</t>
  </si>
  <si>
    <t>C. Zľavnené zákaznícke cestovné</t>
  </si>
  <si>
    <t>Junior</t>
  </si>
  <si>
    <t>Senior (do 70 rokov)</t>
  </si>
  <si>
    <t>Traťové týždenné</t>
  </si>
  <si>
    <t>Traťové mesačné</t>
  </si>
  <si>
    <t>Traťové štvrťročné</t>
  </si>
  <si>
    <t>Obyčajné spiatočné</t>
  </si>
  <si>
    <t>Polovičné spiatočné</t>
  </si>
  <si>
    <t>Skupinové</t>
  </si>
  <si>
    <t>Rodina</t>
  </si>
  <si>
    <t>D. Izolované systémy</t>
  </si>
  <si>
    <t>TEŽ</t>
  </si>
  <si>
    <t>Sieťové časové TEŽ</t>
  </si>
  <si>
    <t>TREŽ</t>
  </si>
  <si>
    <t>OŽ</t>
  </si>
  <si>
    <t>Sieťové časové OŽ</t>
  </si>
  <si>
    <t xml:space="preserve">E. Ostatné vnútroštátne lístky </t>
  </si>
  <si>
    <t>II. Medzinárodná preprava</t>
  </si>
  <si>
    <t>Medzinárodné cestovné</t>
  </si>
  <si>
    <t>Malý pohraničný styk</t>
  </si>
  <si>
    <t xml:space="preserve">Ostatné medzinárodné lístky </t>
  </si>
  <si>
    <t>Tržby z prepravy celkom</t>
  </si>
  <si>
    <t>Nájomné za osobné vozne</t>
  </si>
  <si>
    <t>Kód</t>
  </si>
  <si>
    <t>Kalkulačná položka</t>
  </si>
  <si>
    <t>(mil. Sk)</t>
  </si>
  <si>
    <t>TRAKČNÉ ZDROJE</t>
  </si>
  <si>
    <t>1.1</t>
  </si>
  <si>
    <t>Trakčné palivo</t>
  </si>
  <si>
    <t>1.2</t>
  </si>
  <si>
    <t>Trakčná el. energia</t>
  </si>
  <si>
    <t>2</t>
  </si>
  <si>
    <t>PRIAMY MATERIÁL</t>
  </si>
  <si>
    <t>3</t>
  </si>
  <si>
    <t>PRIAME MZDY</t>
  </si>
  <si>
    <t>4</t>
  </si>
  <si>
    <t>PRIAME ODPISY</t>
  </si>
  <si>
    <t xml:space="preserve"> 4.1</t>
  </si>
  <si>
    <t>Priame odpisy dopravných prostriedkov</t>
  </si>
  <si>
    <t xml:space="preserve"> 4.2</t>
  </si>
  <si>
    <t>Priame odpisy ostatných zariadení</t>
  </si>
  <si>
    <t>5</t>
  </si>
  <si>
    <t xml:space="preserve">PRIAME OPRAVY A ÚDRŽBA </t>
  </si>
  <si>
    <t xml:space="preserve"> 5.1</t>
  </si>
  <si>
    <t>Priame opravy a údržba dopravných zariadení</t>
  </si>
  <si>
    <t xml:space="preserve"> 5.2</t>
  </si>
  <si>
    <t>Priame opravy a údržba ostatné</t>
  </si>
  <si>
    <t>6</t>
  </si>
  <si>
    <t>OSTATNÉ PRIAME NÁKLADY</t>
  </si>
  <si>
    <t>6.1</t>
  </si>
  <si>
    <t>Odvody</t>
  </si>
  <si>
    <t>6.2</t>
  </si>
  <si>
    <t>Cestovné</t>
  </si>
  <si>
    <t>6.9</t>
  </si>
  <si>
    <t>Iné priame náklady</t>
  </si>
  <si>
    <t>6.91</t>
  </si>
  <si>
    <t>Použitie dopravnej cesty</t>
  </si>
  <si>
    <t xml:space="preserve"> 6.92</t>
  </si>
  <si>
    <t>6.99</t>
  </si>
  <si>
    <t>Ostatné priame náklady</t>
  </si>
  <si>
    <t>PRIAME NÁKLADY</t>
  </si>
  <si>
    <t>PREVÁDZKOVÁ RÉŽIA</t>
  </si>
  <si>
    <t>VL.NÁKL.PREVÁDZKY</t>
  </si>
  <si>
    <t>SPRÁVNA RÉŽIA</t>
  </si>
  <si>
    <t>FINANČNÉ NÁKLADY</t>
  </si>
  <si>
    <t>ÚPLNÉ VL.NÁKL.PREVÁDZKY</t>
  </si>
  <si>
    <t>ZISK</t>
  </si>
  <si>
    <t>CENA VÝKONU</t>
  </si>
  <si>
    <t>Kvantifikácia plánovaných nákladov z VVZ v roku 2005</t>
  </si>
  <si>
    <t>Nákup ostatných služieb od ZSSK CARGO</t>
  </si>
  <si>
    <t>Kvantifikácia straty z výkonov vo verejnom záujme v osobnej doprave v roku 2005</t>
  </si>
  <si>
    <t>ZVVZ 2005</t>
  </si>
  <si>
    <t>EON ZVVZ 2005</t>
  </si>
  <si>
    <t>Strata nekrytá *</t>
  </si>
  <si>
    <t>*  Nekrytá strata z VVZ bude riešená  v prípade priaznivého vývoja hospodárenia verejných financií v 12/2005</t>
  </si>
</sst>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00"/>
    <numFmt numFmtId="165" formatCode="#,##0.0"/>
    <numFmt numFmtId="166" formatCode="#,##0.0&quot; &quot;"/>
    <numFmt numFmtId="167" formatCode="0.0"/>
    <numFmt numFmtId="168" formatCode="#,##0.000000"/>
    <numFmt numFmtId="169" formatCode="0.0000000000000"/>
    <numFmt numFmtId="170" formatCode="#,##0.000"/>
    <numFmt numFmtId="171" formatCode="0.000%"/>
    <numFmt numFmtId="172" formatCode="0.0%"/>
    <numFmt numFmtId="173" formatCode="#,##0.0000"/>
    <numFmt numFmtId="174" formatCode="#,##0.0000000"/>
    <numFmt numFmtId="175" formatCode="#,##0.00000000"/>
    <numFmt numFmtId="176" formatCode="dd/mm/yyyy"/>
    <numFmt numFmtId="177" formatCode="mm/yyyy"/>
    <numFmt numFmtId="178" formatCode="0.0000%"/>
    <numFmt numFmtId="179" formatCode="0.00000%"/>
    <numFmt numFmtId="180" formatCode="#,##0.000000000"/>
    <numFmt numFmtId="181" formatCode="#,##0&quot; &quot;"/>
    <numFmt numFmtId="182" formatCode="General_)"/>
    <numFmt numFmtId="183" formatCode="###\ ###\ ##0"/>
    <numFmt numFmtId="184" formatCode="###\ ###\ ##0\ "/>
    <numFmt numFmtId="185" formatCode="0.0000"/>
    <numFmt numFmtId="186" formatCode="0.000"/>
    <numFmt numFmtId="187" formatCode="#,##0.0000000000"/>
    <numFmt numFmtId="188" formatCode="_(&quot;$&quot;* #,##0_);_(&quot;$&quot;* \(#,##0\);_(&quot;$&quot;* &quot;-&quot;_);_(@_)"/>
    <numFmt numFmtId="189" formatCode="#,##0\ &quot;Sk&quot;"/>
    <numFmt numFmtId="190" formatCode="#,##0\ _S_k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</numFmts>
  <fonts count="18">
    <font>
      <sz val="10"/>
      <name val="Arial"/>
      <family val="0"/>
    </font>
    <font>
      <sz val="10"/>
      <name val="Arial CE"/>
      <family val="0"/>
    </font>
    <font>
      <u val="single"/>
      <sz val="9"/>
      <color indexed="12"/>
      <name val="Arial"/>
      <family val="0"/>
    </font>
    <font>
      <sz val="8"/>
      <name val="Arial CE"/>
      <family val="0"/>
    </font>
    <font>
      <b/>
      <sz val="10"/>
      <name val="Arial CE"/>
      <family val="2"/>
    </font>
    <font>
      <u val="single"/>
      <sz val="9"/>
      <color indexed="36"/>
      <name val="Arial"/>
      <family val="0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0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sz val="11"/>
      <color indexed="9"/>
      <name val="Times New Roman CE"/>
      <family val="1"/>
    </font>
    <font>
      <b/>
      <sz val="11"/>
      <name val="Arial CE"/>
      <family val="2"/>
    </font>
    <font>
      <sz val="11"/>
      <name val="Times New Roman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vertAlign val="superscript"/>
      <sz val="12"/>
      <name val="Times New Roman CE"/>
      <family val="0"/>
    </font>
    <font>
      <sz val="10"/>
      <color indexed="57"/>
      <name val="Arial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18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3" fontId="0" fillId="0" borderId="0" applyFont="0" applyFill="0" applyProtection="0">
      <alignment/>
    </xf>
    <xf numFmtId="0" fontId="4" fillId="0" borderId="0" applyFont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45" applyFont="1" applyFill="1">
      <alignment/>
      <protection/>
    </xf>
    <xf numFmtId="1" fontId="6" fillId="0" borderId="0" xfId="45" applyNumberFormat="1" applyFont="1" applyFill="1">
      <alignment/>
      <protection/>
    </xf>
    <xf numFmtId="0" fontId="6" fillId="0" borderId="0" xfId="46" applyFont="1" applyFill="1">
      <alignment/>
      <protection/>
    </xf>
    <xf numFmtId="1" fontId="7" fillId="0" borderId="0" xfId="45" applyNumberFormat="1" applyFont="1" applyFill="1">
      <alignment/>
      <protection/>
    </xf>
    <xf numFmtId="1" fontId="8" fillId="0" borderId="0" xfId="45" applyNumberFormat="1" applyFont="1" applyFill="1">
      <alignment/>
      <protection/>
    </xf>
    <xf numFmtId="1" fontId="7" fillId="0" borderId="1" xfId="45" applyNumberFormat="1" applyFont="1" applyFill="1" applyBorder="1" applyAlignment="1">
      <alignment horizontal="left" vertical="top"/>
      <protection/>
    </xf>
    <xf numFmtId="0" fontId="6" fillId="0" borderId="2" xfId="46" applyFont="1" applyFill="1" applyBorder="1" applyAlignment="1">
      <alignment horizontal="center" vertical="top" wrapText="1"/>
      <protection/>
    </xf>
    <xf numFmtId="1" fontId="9" fillId="0" borderId="3" xfId="45" applyNumberFormat="1" applyFont="1" applyFill="1" applyBorder="1" applyAlignment="1">
      <alignment horizontal="left" vertical="top"/>
      <protection/>
    </xf>
    <xf numFmtId="165" fontId="6" fillId="0" borderId="4" xfId="46" applyNumberFormat="1" applyFont="1" applyFill="1" applyBorder="1">
      <alignment/>
      <protection/>
    </xf>
    <xf numFmtId="165" fontId="6" fillId="0" borderId="0" xfId="46" applyNumberFormat="1" applyFont="1" applyFill="1">
      <alignment/>
      <protection/>
    </xf>
    <xf numFmtId="10" fontId="6" fillId="0" borderId="0" xfId="50" applyNumberFormat="1" applyFont="1" applyFill="1" applyAlignment="1">
      <alignment/>
    </xf>
    <xf numFmtId="1" fontId="9" fillId="0" borderId="5" xfId="45" applyNumberFormat="1" applyFont="1" applyFill="1" applyBorder="1" applyAlignment="1">
      <alignment horizontal="left" vertical="top"/>
      <protection/>
    </xf>
    <xf numFmtId="165" fontId="6" fillId="0" borderId="6" xfId="46" applyNumberFormat="1" applyFont="1" applyFill="1" applyBorder="1">
      <alignment/>
      <protection/>
    </xf>
    <xf numFmtId="1" fontId="7" fillId="0" borderId="7" xfId="45" applyNumberFormat="1" applyFont="1" applyFill="1" applyBorder="1" applyAlignment="1">
      <alignment horizontal="left" vertical="top"/>
      <protection/>
    </xf>
    <xf numFmtId="165" fontId="6" fillId="0" borderId="8" xfId="46" applyNumberFormat="1" applyFont="1" applyFill="1" applyBorder="1">
      <alignment/>
      <protection/>
    </xf>
    <xf numFmtId="1" fontId="7" fillId="0" borderId="9" xfId="45" applyNumberFormat="1" applyFont="1" applyFill="1" applyBorder="1" applyAlignment="1">
      <alignment horizontal="left"/>
      <protection/>
    </xf>
    <xf numFmtId="165" fontId="6" fillId="0" borderId="10" xfId="45" applyNumberFormat="1" applyFont="1" applyFill="1" applyBorder="1" applyAlignment="1">
      <alignment horizontal="right"/>
      <protection/>
    </xf>
    <xf numFmtId="1" fontId="7" fillId="0" borderId="11" xfId="45" applyNumberFormat="1" applyFont="1" applyFill="1" applyBorder="1" applyAlignment="1">
      <alignment horizontal="left"/>
      <protection/>
    </xf>
    <xf numFmtId="1" fontId="9" fillId="0" borderId="12" xfId="45" applyNumberFormat="1" applyFont="1" applyFill="1" applyBorder="1" applyAlignment="1">
      <alignment horizontal="left"/>
      <protection/>
    </xf>
    <xf numFmtId="3" fontId="6" fillId="0" borderId="0" xfId="45" applyNumberFormat="1" applyFont="1" applyFill="1" applyAlignment="1">
      <alignment horizontal="right"/>
      <protection/>
    </xf>
    <xf numFmtId="169" fontId="6" fillId="0" borderId="0" xfId="45" applyNumberFormat="1" applyFont="1" applyFill="1" applyAlignment="1">
      <alignment horizontal="right"/>
      <protection/>
    </xf>
    <xf numFmtId="0" fontId="7" fillId="0" borderId="0" xfId="45" applyFont="1" applyFill="1">
      <alignment/>
      <protection/>
    </xf>
    <xf numFmtId="3" fontId="6" fillId="0" borderId="0" xfId="45" applyNumberFormat="1" applyFont="1" applyFill="1">
      <alignment/>
      <protection/>
    </xf>
    <xf numFmtId="0" fontId="6" fillId="0" borderId="0" xfId="45" applyFont="1" applyFill="1">
      <alignment/>
      <protection/>
    </xf>
    <xf numFmtId="0" fontId="6" fillId="0" borderId="0" xfId="47" applyFont="1" applyFill="1">
      <alignment/>
      <protection/>
    </xf>
    <xf numFmtId="165" fontId="6" fillId="0" borderId="10" xfId="47" applyNumberFormat="1" applyFont="1" applyFill="1" applyBorder="1">
      <alignment/>
      <protection/>
    </xf>
    <xf numFmtId="0" fontId="11" fillId="0" borderId="0" xfId="47" applyFont="1" applyFill="1">
      <alignment/>
      <protection/>
    </xf>
    <xf numFmtId="0" fontId="7" fillId="0" borderId="0" xfId="47" applyFont="1" applyFill="1">
      <alignment/>
      <protection/>
    </xf>
    <xf numFmtId="0" fontId="12" fillId="0" borderId="0" xfId="44" applyFont="1" applyFill="1">
      <alignment/>
      <protection/>
    </xf>
    <xf numFmtId="10" fontId="11" fillId="0" borderId="0" xfId="47" applyNumberFormat="1" applyFont="1" applyFill="1">
      <alignment/>
      <protection/>
    </xf>
    <xf numFmtId="1" fontId="11" fillId="0" borderId="0" xfId="47" applyNumberFormat="1" applyFont="1" applyFill="1">
      <alignment/>
      <protection/>
    </xf>
    <xf numFmtId="3" fontId="11" fillId="0" borderId="0" xfId="47" applyNumberFormat="1" applyFont="1" applyFill="1">
      <alignment/>
      <protection/>
    </xf>
    <xf numFmtId="0" fontId="7" fillId="0" borderId="12" xfId="47" applyFont="1" applyFill="1" applyBorder="1" applyAlignment="1">
      <alignment horizontal="left" vertical="top"/>
      <protection/>
    </xf>
    <xf numFmtId="10" fontId="7" fillId="0" borderId="13" xfId="47" applyNumberFormat="1" applyFont="1" applyFill="1" applyBorder="1" applyAlignment="1">
      <alignment horizontal="center"/>
      <protection/>
    </xf>
    <xf numFmtId="0" fontId="7" fillId="0" borderId="14" xfId="47" applyFont="1" applyFill="1" applyBorder="1" applyAlignment="1">
      <alignment horizontal="center"/>
      <protection/>
    </xf>
    <xf numFmtId="0" fontId="7" fillId="0" borderId="15" xfId="47" applyFont="1" applyFill="1" applyBorder="1" applyAlignment="1">
      <alignment horizontal="center"/>
      <protection/>
    </xf>
    <xf numFmtId="0" fontId="6" fillId="0" borderId="16" xfId="47" applyFont="1" applyFill="1" applyBorder="1" applyAlignment="1">
      <alignment horizontal="left" vertical="top"/>
      <protection/>
    </xf>
    <xf numFmtId="0" fontId="7" fillId="0" borderId="17" xfId="47" applyFont="1" applyFill="1" applyBorder="1" applyAlignment="1">
      <alignment horizontal="center" vertical="center" wrapText="1"/>
      <protection/>
    </xf>
    <xf numFmtId="0" fontId="7" fillId="0" borderId="18" xfId="47" applyFont="1" applyFill="1" applyBorder="1" applyAlignment="1">
      <alignment horizontal="center" vertical="center" wrapText="1"/>
      <protection/>
    </xf>
    <xf numFmtId="0" fontId="7" fillId="0" borderId="19" xfId="47" applyFont="1" applyFill="1" applyBorder="1" applyAlignment="1">
      <alignment horizontal="center" vertical="center" wrapText="1"/>
      <protection/>
    </xf>
    <xf numFmtId="0" fontId="7" fillId="0" borderId="20" xfId="47" applyFont="1" applyFill="1" applyBorder="1" applyAlignment="1">
      <alignment horizontal="left" vertical="top"/>
      <protection/>
    </xf>
    <xf numFmtId="0" fontId="7" fillId="0" borderId="21" xfId="47" applyFont="1" applyFill="1" applyBorder="1" applyAlignment="1">
      <alignment horizontal="center" vertical="center" wrapText="1"/>
      <protection/>
    </xf>
    <xf numFmtId="0" fontId="7" fillId="0" borderId="8" xfId="47" applyFont="1" applyFill="1" applyBorder="1" applyAlignment="1">
      <alignment horizontal="center" vertical="center" wrapText="1"/>
      <protection/>
    </xf>
    <xf numFmtId="0" fontId="7" fillId="0" borderId="20" xfId="47" applyFont="1" applyFill="1" applyBorder="1">
      <alignment/>
      <protection/>
    </xf>
    <xf numFmtId="0" fontId="6" fillId="0" borderId="21" xfId="47" applyFont="1" applyFill="1" applyBorder="1">
      <alignment/>
      <protection/>
    </xf>
    <xf numFmtId="4" fontId="6" fillId="0" borderId="22" xfId="47" applyNumberFormat="1" applyFont="1" applyFill="1" applyBorder="1">
      <alignment/>
      <protection/>
    </xf>
    <xf numFmtId="0" fontId="6" fillId="0" borderId="23" xfId="47" applyFont="1" applyFill="1" applyBorder="1">
      <alignment/>
      <protection/>
    </xf>
    <xf numFmtId="4" fontId="6" fillId="0" borderId="24" xfId="47" applyNumberFormat="1" applyFont="1" applyFill="1" applyBorder="1">
      <alignment/>
      <protection/>
    </xf>
    <xf numFmtId="165" fontId="6" fillId="0" borderId="24" xfId="43" applyNumberFormat="1" applyFont="1" applyFill="1" applyBorder="1">
      <alignment/>
      <protection/>
    </xf>
    <xf numFmtId="165" fontId="6" fillId="0" borderId="24" xfId="47" applyNumberFormat="1" applyFont="1" applyFill="1" applyBorder="1" applyAlignment="1">
      <alignment horizontal="right"/>
      <protection/>
    </xf>
    <xf numFmtId="165" fontId="6" fillId="0" borderId="22" xfId="47" applyNumberFormat="1" applyFont="1" applyFill="1" applyBorder="1">
      <alignment/>
      <protection/>
    </xf>
    <xf numFmtId="0" fontId="6" fillId="0" borderId="25" xfId="47" applyFont="1" applyFill="1" applyBorder="1">
      <alignment/>
      <protection/>
    </xf>
    <xf numFmtId="165" fontId="13" fillId="0" borderId="24" xfId="44" applyNumberFormat="1" applyFont="1" applyFill="1" applyBorder="1">
      <alignment/>
      <protection/>
    </xf>
    <xf numFmtId="0" fontId="7" fillId="0" borderId="26" xfId="47" applyFont="1" applyFill="1" applyBorder="1" applyAlignment="1">
      <alignment horizontal="center" vertical="center" wrapText="1"/>
      <protection/>
    </xf>
    <xf numFmtId="165" fontId="6" fillId="0" borderId="10" xfId="47" applyNumberFormat="1" applyFont="1" applyFill="1" applyBorder="1" applyAlignment="1">
      <alignment horizontal="right"/>
      <protection/>
    </xf>
    <xf numFmtId="0" fontId="7" fillId="0" borderId="27" xfId="47" applyFont="1" applyFill="1" applyBorder="1" applyAlignment="1">
      <alignment horizontal="left" vertical="top"/>
      <protection/>
    </xf>
    <xf numFmtId="0" fontId="6" fillId="0" borderId="28" xfId="47" applyFont="1" applyFill="1" applyBorder="1">
      <alignment/>
      <protection/>
    </xf>
    <xf numFmtId="165" fontId="6" fillId="0" borderId="29" xfId="47" applyNumberFormat="1" applyFont="1" applyFill="1" applyBorder="1">
      <alignment/>
      <protection/>
    </xf>
    <xf numFmtId="165" fontId="7" fillId="0" borderId="30" xfId="47" applyNumberFormat="1" applyFont="1" applyFill="1" applyBorder="1">
      <alignment/>
      <protection/>
    </xf>
    <xf numFmtId="0" fontId="7" fillId="0" borderId="27" xfId="47" applyFont="1" applyFill="1" applyBorder="1">
      <alignment/>
      <protection/>
    </xf>
    <xf numFmtId="167" fontId="7" fillId="0" borderId="30" xfId="47" applyNumberFormat="1" applyFont="1" applyFill="1" applyBorder="1">
      <alignment/>
      <protection/>
    </xf>
    <xf numFmtId="165" fontId="6" fillId="0" borderId="28" xfId="47" applyNumberFormat="1" applyFont="1" applyFill="1" applyBorder="1">
      <alignment/>
      <protection/>
    </xf>
    <xf numFmtId="165" fontId="7" fillId="0" borderId="30" xfId="47" applyNumberFormat="1" applyFont="1" applyFill="1" applyBorder="1">
      <alignment/>
      <protection/>
    </xf>
    <xf numFmtId="4" fontId="6" fillId="0" borderId="0" xfId="47" applyNumberFormat="1" applyFont="1" applyFill="1">
      <alignment/>
      <protection/>
    </xf>
    <xf numFmtId="2" fontId="6" fillId="0" borderId="0" xfId="47" applyNumberFormat="1" applyFont="1" applyFill="1">
      <alignment/>
      <protection/>
    </xf>
    <xf numFmtId="2" fontId="17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6" fillId="0" borderId="8" xfId="46" applyFont="1" applyFill="1" applyBorder="1">
      <alignment/>
      <protection/>
    </xf>
    <xf numFmtId="165" fontId="6" fillId="0" borderId="8" xfId="45" applyNumberFormat="1" applyFont="1" applyFill="1" applyBorder="1" applyAlignment="1">
      <alignment horizontal="right"/>
      <protection/>
    </xf>
    <xf numFmtId="165" fontId="7" fillId="0" borderId="30" xfId="46" applyNumberFormat="1" applyFont="1" applyFill="1" applyBorder="1">
      <alignment/>
      <protection/>
    </xf>
    <xf numFmtId="0" fontId="6" fillId="0" borderId="7" xfId="46" applyFont="1" applyFill="1" applyBorder="1">
      <alignment/>
      <protection/>
    </xf>
    <xf numFmtId="1" fontId="7" fillId="0" borderId="23" xfId="45" applyNumberFormat="1" applyFont="1" applyFill="1" applyBorder="1" applyAlignment="1">
      <alignment horizontal="left"/>
      <protection/>
    </xf>
    <xf numFmtId="1" fontId="7" fillId="0" borderId="31" xfId="45" applyNumberFormat="1" applyFont="1" applyFill="1" applyBorder="1">
      <alignment/>
      <protection/>
    </xf>
    <xf numFmtId="3" fontId="10" fillId="0" borderId="0" xfId="47" applyNumberFormat="1" applyFont="1" applyFill="1">
      <alignment/>
      <protection/>
    </xf>
    <xf numFmtId="3" fontId="14" fillId="0" borderId="0" xfId="47" applyNumberFormat="1" applyFont="1" applyFill="1">
      <alignment/>
      <protection/>
    </xf>
    <xf numFmtId="3" fontId="15" fillId="0" borderId="0" xfId="47" applyNumberFormat="1" applyFont="1" applyFill="1">
      <alignment/>
      <protection/>
    </xf>
    <xf numFmtId="3" fontId="14" fillId="0" borderId="32" xfId="47" applyNumberFormat="1" applyFont="1" applyFill="1" applyBorder="1" applyAlignment="1">
      <alignment horizontal="center" vertical="center"/>
      <protection/>
    </xf>
    <xf numFmtId="3" fontId="14" fillId="0" borderId="32" xfId="47" applyNumberFormat="1" applyFont="1" applyFill="1" applyBorder="1" applyAlignment="1">
      <alignment horizontal="center" vertical="center" wrapText="1"/>
      <protection/>
    </xf>
    <xf numFmtId="3" fontId="6" fillId="0" borderId="0" xfId="47" applyNumberFormat="1" applyFont="1" applyFill="1">
      <alignment/>
      <protection/>
    </xf>
    <xf numFmtId="3" fontId="14" fillId="0" borderId="33" xfId="47" applyNumberFormat="1" applyFont="1" applyFill="1" applyBorder="1" applyAlignment="1">
      <alignment horizontal="center" vertical="center"/>
      <protection/>
    </xf>
    <xf numFmtId="3" fontId="14" fillId="0" borderId="33" xfId="47" applyNumberFormat="1" applyFont="1" applyFill="1" applyBorder="1" applyAlignment="1">
      <alignment horizontal="center" vertical="center" wrapText="1"/>
      <protection/>
    </xf>
    <xf numFmtId="3" fontId="14" fillId="0" borderId="32" xfId="47" applyNumberFormat="1" applyFont="1" applyFill="1" applyBorder="1" applyAlignment="1">
      <alignment horizontal="center"/>
      <protection/>
    </xf>
    <xf numFmtId="3" fontId="14" fillId="0" borderId="32" xfId="47" applyNumberFormat="1" applyFont="1" applyFill="1" applyBorder="1">
      <alignment/>
      <protection/>
    </xf>
    <xf numFmtId="3" fontId="14" fillId="0" borderId="34" xfId="47" applyNumberFormat="1" applyFont="1" applyFill="1" applyBorder="1">
      <alignment/>
      <protection/>
    </xf>
    <xf numFmtId="3" fontId="14" fillId="0" borderId="34" xfId="47" applyNumberFormat="1" applyFont="1" applyFill="1" applyBorder="1" applyAlignment="1">
      <alignment horizontal="center"/>
      <protection/>
    </xf>
    <xf numFmtId="165" fontId="14" fillId="0" borderId="34" xfId="47" applyNumberFormat="1" applyFont="1" applyFill="1" applyBorder="1">
      <alignment/>
      <protection/>
    </xf>
    <xf numFmtId="170" fontId="15" fillId="0" borderId="0" xfId="47" applyNumberFormat="1" applyFont="1" applyFill="1">
      <alignment/>
      <protection/>
    </xf>
    <xf numFmtId="165" fontId="14" fillId="0" borderId="8" xfId="47" applyNumberFormat="1" applyFont="1" applyFill="1" applyBorder="1">
      <alignment/>
      <protection/>
    </xf>
    <xf numFmtId="3" fontId="14" fillId="0" borderId="33" xfId="47" applyNumberFormat="1" applyFont="1" applyFill="1" applyBorder="1" applyAlignment="1">
      <alignment horizontal="center"/>
      <protection/>
    </xf>
    <xf numFmtId="3" fontId="14" fillId="0" borderId="33" xfId="47" applyNumberFormat="1" applyFont="1" applyFill="1" applyBorder="1">
      <alignment/>
      <protection/>
    </xf>
    <xf numFmtId="165" fontId="14" fillId="0" borderId="32" xfId="47" applyNumberFormat="1" applyFont="1" applyFill="1" applyBorder="1">
      <alignment/>
      <protection/>
    </xf>
    <xf numFmtId="164" fontId="15" fillId="0" borderId="0" xfId="47" applyNumberFormat="1" applyFont="1" applyFill="1">
      <alignment/>
      <protection/>
    </xf>
    <xf numFmtId="168" fontId="15" fillId="0" borderId="0" xfId="47" applyNumberFormat="1" applyFont="1" applyFill="1">
      <alignment/>
      <protection/>
    </xf>
    <xf numFmtId="174" fontId="15" fillId="0" borderId="0" xfId="47" applyNumberFormat="1" applyFont="1" applyFill="1">
      <alignment/>
      <protection/>
    </xf>
    <xf numFmtId="3" fontId="14" fillId="0" borderId="35" xfId="47" applyNumberFormat="1" applyFont="1" applyFill="1" applyBorder="1" applyAlignment="1">
      <alignment horizontal="center"/>
      <protection/>
    </xf>
    <xf numFmtId="3" fontId="14" fillId="0" borderId="28" xfId="47" applyNumberFormat="1" applyFont="1" applyFill="1" applyBorder="1">
      <alignment/>
      <protection/>
    </xf>
    <xf numFmtId="165" fontId="14" fillId="0" borderId="35" xfId="47" applyNumberFormat="1" applyFont="1" applyFill="1" applyBorder="1">
      <alignment/>
      <protection/>
    </xf>
    <xf numFmtId="3" fontId="14" fillId="0" borderId="36" xfId="47" applyNumberFormat="1" applyFont="1" applyFill="1" applyBorder="1">
      <alignment/>
      <protection/>
    </xf>
    <xf numFmtId="3" fontId="14" fillId="0" borderId="37" xfId="47" applyNumberFormat="1" applyFont="1" applyFill="1" applyBorder="1">
      <alignment/>
      <protection/>
    </xf>
    <xf numFmtId="165" fontId="14" fillId="0" borderId="33" xfId="47" applyNumberFormat="1" applyFont="1" applyFill="1" applyBorder="1">
      <alignment/>
      <protection/>
    </xf>
    <xf numFmtId="3" fontId="14" fillId="0" borderId="0" xfId="47" applyNumberFormat="1" applyFont="1" applyFill="1" applyBorder="1">
      <alignment/>
      <protection/>
    </xf>
    <xf numFmtId="165" fontId="10" fillId="0" borderId="33" xfId="47" applyNumberFormat="1" applyFont="1" applyFill="1" applyBorder="1">
      <alignment/>
      <protection/>
    </xf>
    <xf numFmtId="3" fontId="16" fillId="0" borderId="0" xfId="47" applyNumberFormat="1" applyFont="1" applyFill="1">
      <alignment/>
      <protection/>
    </xf>
    <xf numFmtId="0" fontId="10" fillId="0" borderId="0" xfId="47" applyFont="1" applyFill="1">
      <alignment/>
      <protection/>
    </xf>
    <xf numFmtId="0" fontId="6" fillId="0" borderId="0" xfId="47" applyFont="1" applyFill="1" applyBorder="1">
      <alignment/>
      <protection/>
    </xf>
    <xf numFmtId="0" fontId="9" fillId="0" borderId="1" xfId="47" applyFont="1" applyFill="1" applyBorder="1" applyAlignment="1">
      <alignment horizontal="center" vertical="center"/>
      <protection/>
    </xf>
    <xf numFmtId="0" fontId="9" fillId="0" borderId="38" xfId="47" applyFont="1" applyFill="1" applyBorder="1" applyAlignment="1">
      <alignment horizontal="center" vertical="center"/>
      <protection/>
    </xf>
    <xf numFmtId="0" fontId="7" fillId="0" borderId="2" xfId="47" applyFont="1" applyFill="1" applyBorder="1" applyAlignment="1">
      <alignment horizontal="center" vertical="top" wrapText="1"/>
      <protection/>
    </xf>
    <xf numFmtId="0" fontId="6" fillId="0" borderId="9" xfId="47" applyFont="1" applyFill="1" applyBorder="1">
      <alignment/>
      <protection/>
    </xf>
    <xf numFmtId="0" fontId="6" fillId="0" borderId="39" xfId="47" applyFont="1" applyFill="1" applyBorder="1" applyAlignment="1">
      <alignment horizontal="center"/>
      <protection/>
    </xf>
    <xf numFmtId="0" fontId="6" fillId="0" borderId="24" xfId="47" applyFont="1" applyFill="1" applyBorder="1" applyAlignment="1">
      <alignment horizontal="center"/>
      <protection/>
    </xf>
    <xf numFmtId="0" fontId="7" fillId="0" borderId="9" xfId="47" applyFont="1" applyFill="1" applyBorder="1">
      <alignment/>
      <protection/>
    </xf>
    <xf numFmtId="0" fontId="7" fillId="0" borderId="24" xfId="47" applyFont="1" applyFill="1" applyBorder="1" applyAlignment="1">
      <alignment horizontal="center"/>
      <protection/>
    </xf>
    <xf numFmtId="165" fontId="7" fillId="0" borderId="10" xfId="47" applyNumberFormat="1" applyFont="1" applyFill="1" applyBorder="1">
      <alignment/>
      <protection/>
    </xf>
    <xf numFmtId="0" fontId="7" fillId="0" borderId="9" xfId="47" applyFont="1" applyFill="1" applyBorder="1">
      <alignment/>
      <protection/>
    </xf>
    <xf numFmtId="0" fontId="7" fillId="0" borderId="24" xfId="47" applyFont="1" applyFill="1" applyBorder="1" applyAlignment="1">
      <alignment horizontal="center"/>
      <protection/>
    </xf>
    <xf numFmtId="165" fontId="7" fillId="0" borderId="8" xfId="47" applyNumberFormat="1" applyFont="1" applyFill="1" applyBorder="1">
      <alignment/>
      <protection/>
    </xf>
    <xf numFmtId="0" fontId="6" fillId="0" borderId="40" xfId="47" applyFont="1" applyFill="1" applyBorder="1" applyAlignment="1">
      <alignment horizontal="center"/>
      <protection/>
    </xf>
    <xf numFmtId="166" fontId="6" fillId="0" borderId="10" xfId="47" applyNumberFormat="1" applyFont="1" applyFill="1" applyBorder="1">
      <alignment/>
      <protection/>
    </xf>
    <xf numFmtId="0" fontId="6" fillId="0" borderId="5" xfId="47" applyFont="1" applyFill="1" applyBorder="1">
      <alignment/>
      <protection/>
    </xf>
    <xf numFmtId="0" fontId="6" fillId="0" borderId="41" xfId="47" applyFont="1" applyFill="1" applyBorder="1" applyAlignment="1">
      <alignment horizontal="center"/>
      <protection/>
    </xf>
    <xf numFmtId="166" fontId="6" fillId="0" borderId="42" xfId="47" applyNumberFormat="1" applyFont="1" applyFill="1" applyBorder="1">
      <alignment/>
      <protection/>
    </xf>
    <xf numFmtId="166" fontId="6" fillId="0" borderId="0" xfId="47" applyNumberFormat="1" applyFont="1" applyFill="1">
      <alignment/>
      <protection/>
    </xf>
    <xf numFmtId="0" fontId="13" fillId="0" borderId="0" xfId="33" applyFont="1" applyFill="1" applyBorder="1">
      <alignment/>
      <protection/>
    </xf>
    <xf numFmtId="165" fontId="6" fillId="0" borderId="0" xfId="47" applyNumberFormat="1" applyFont="1" applyFill="1">
      <alignment/>
      <protection/>
    </xf>
    <xf numFmtId="186" fontId="6" fillId="0" borderId="0" xfId="47" applyNumberFormat="1" applyFont="1" applyFill="1">
      <alignment/>
      <protection/>
    </xf>
  </cellXfs>
  <cellStyles count="38">
    <cellStyle name="Normal" xfId="0"/>
    <cellStyle name="_x0000__x0002_" xfId="15"/>
    <cellStyle name="_x0000__x0002__EON_cinn_21.4. 2004" xfId="16"/>
    <cellStyle name="_x0000__x0002__konečné prílohy_MDPT" xfId="17"/>
    <cellStyle name="_x0000__x0002__Návrh dodatku č. 1 k ZVVZ 2002" xfId="18"/>
    <cellStyle name="_x0000__x0002__Príloha č. 1_31.10. 2003" xfId="19"/>
    <cellStyle name="_x0000__x0002__Prílohy č.1-4_13_12_podľa var.3 a rozhod. ministra a po zaprac. dôchodcov" xfId="20"/>
    <cellStyle name="_x0000__x0002__Prílohy ZVVZ 2004_návrh_15. 5. 2003_simulácia" xfId="21"/>
    <cellStyle name="_x0000__x0002__Prílohy ZVVZ 2005_návrh 10.6. 2004" xfId="22"/>
    <cellStyle name="_x0000__x0002__Redukcia 2003 _HV a PV DŽKV" xfId="23"/>
    <cellStyle name="_x0000__x0002__Redukcia 2003 _HV a PV DŽKV_Regionálne trate-zrušenie" xfId="24"/>
    <cellStyle name="_x0000__x0002__Redukcia 2003 _HV a PV DŽKV_Regionálne trate-zrušenie_mzdy" xfId="25"/>
    <cellStyle name="_x0000__x0002__Redukcia 2003 _HV a PV DŽKV_Spotreba nafty" xfId="26"/>
    <cellStyle name="_x0000__x0002__Vyhodnotenie rok ZSSK_prílohy_15.4. 2004" xfId="27"/>
    <cellStyle name="_x0000__x0002__ZVVZ 2005_návrh_prehľad_Ľupták_8.7. 2004" xfId="28"/>
    <cellStyle name="_x0000__x0002__Zvyš.cest.2003_št.t." xfId="29"/>
    <cellStyle name="Currency [0]" xfId="30"/>
    <cellStyle name="1 000 Kč_Vyhod ZVVZ-1_6_02_DŽKV" xfId="31"/>
    <cellStyle name="1000 Sk_08-august01" xfId="32"/>
    <cellStyle name="C|‰" xfId="33"/>
    <cellStyle name="Comma" xfId="34"/>
    <cellStyle name="Comma [0]" xfId="35"/>
    <cellStyle name="čárky [0]_pnm05" xfId="36"/>
    <cellStyle name="čiarky [0]_08-august01" xfId="37"/>
    <cellStyle name="čiarky_08-august01" xfId="38"/>
    <cellStyle name="Hyperlink" xfId="39"/>
    <cellStyle name="Currency" xfId="40"/>
    <cellStyle name="meny_08-august01" xfId="41"/>
    <cellStyle name="normálne_EC-IC pre ZVVZ 2001" xfId="42"/>
    <cellStyle name="normálne_konečné prílohy_MDPT" xfId="43"/>
    <cellStyle name="normálne_Krízový variant ZVVZ 2003 simulácia_DR" xfId="44"/>
    <cellStyle name="normální_príloha 1b" xfId="45"/>
    <cellStyle name="normální_Prílohy č.1-4_13_12_podľa var.3 a rozhod. ministra a po zaprac. dôchodcov" xfId="46"/>
    <cellStyle name="normální_Prílohy č.1-4_1podpísané" xfId="47"/>
    <cellStyle name="percentá_KL" xfId="48"/>
    <cellStyle name="Popis" xfId="49"/>
    <cellStyle name="Percent" xfId="50"/>
    <cellStyle name="Followed Hyperlink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gr95f\C\UZIVATEL\OS_DOPR\2003\kr&#237;zov&#253;%20variant%202\Kalk.vzorec%20ZVVZ%202003%20tvrd&#22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ton\Osobn&#225;%20doprava\ZVVZ\ZVVZ%202005\Podklady\V&#253;kony,%20tr&#382;by%201.-3.%202004\ZSSK%20celkom_stat_1.-4.%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acovn&#225;%20plocha\zmluvy\ZVVZ%202005%20ZSSK\PEM\POMOCNE%20OD%20TONA%207.4\Podklady\O7\EON-ZVVZ%20pl2005_4.3.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acovn&#225;%20plocha\zmluvy\ZVVZ%202005%20ZSSK\PEM\POMOCNE%20OD%20TONA%207.4\Podklady\O7\Prilohy_n&#225;vrh_31.1.%202005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íloha č. 1"/>
      <sheetName val="Príloha č.2"/>
      <sheetName val="Príloha č.3"/>
      <sheetName val="Príloha č.4"/>
      <sheetName val="Počty spojov"/>
      <sheetName val="Príloha č.5"/>
      <sheetName val="Príloha č.6"/>
      <sheetName val="Príloha č.7"/>
      <sheetName val="Príloha č.8 var1"/>
      <sheetName val="Príloha č.8 var2"/>
      <sheetName val="Príloha č.8 var3"/>
      <sheetName val="Príloha č.8 var4"/>
      <sheetName val="Príloha č.9 var3 "/>
      <sheetName val="Príloha č.9 var4"/>
      <sheetName val="príloha č.10"/>
      <sheetName val="Príloha č. 11"/>
      <sheetName val="obmedzenia"/>
      <sheetName val="úspora_prac."/>
      <sheetName val="Mzdy DNP"/>
      <sheetName val="Mzdy DŽKV pri ND"/>
      <sheetName val="Príloha č.6 (var)"/>
      <sheetName val="Príloha č_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lkom ZSSK_jan"/>
      <sheetName val="Celkom ZSSK_febr"/>
      <sheetName val="Celkom ZSSK_marec"/>
      <sheetName val="Celkom ZSSK_apr"/>
      <sheetName val="Celkom ZSSK_1.-4. 2004"/>
    </sheetNames>
    <sheetDataSet>
      <sheetData sheetId="4">
        <row r="13">
          <cell r="B13">
            <v>0.8091572501468649</v>
          </cell>
        </row>
        <row r="14">
          <cell r="B14">
            <v>0.08831404002641204</v>
          </cell>
        </row>
        <row r="15">
          <cell r="B15">
            <v>0.5470545712837999</v>
          </cell>
        </row>
        <row r="16">
          <cell r="B16">
            <v>0.2689553751309425</v>
          </cell>
        </row>
        <row r="17">
          <cell r="B17">
            <v>0.531214587650139</v>
          </cell>
        </row>
        <row r="18">
          <cell r="B18">
            <v>0.36300575377178723</v>
          </cell>
        </row>
        <row r="20">
          <cell r="B20">
            <v>0.8109096549053163</v>
          </cell>
        </row>
        <row r="21">
          <cell r="B21">
            <v>0.7652297773691126</v>
          </cell>
        </row>
        <row r="22">
          <cell r="B22">
            <v>0.7252460176934721</v>
          </cell>
        </row>
        <row r="30">
          <cell r="B30">
            <v>2.4638708144395354</v>
          </cell>
        </row>
        <row r="33">
          <cell r="B33">
            <v>0.7683822006435728</v>
          </cell>
        </row>
        <row r="34">
          <cell r="B34">
            <v>1.4559530215507586</v>
          </cell>
        </row>
        <row r="35">
          <cell r="B35">
            <v>2.4781860585912256</v>
          </cell>
        </row>
        <row r="44">
          <cell r="B44">
            <v>0.5256577237771238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íl.č.3-EON"/>
      <sheetName val="Príl.č.4"/>
      <sheetName val="List3"/>
    </sheetNames>
    <sheetDataSet>
      <sheetData sheetId="1">
        <row r="8">
          <cell r="C8">
            <v>469.616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íl. č. 1"/>
      <sheetName val="Príl. č.2 "/>
      <sheetName val="Príl č. 3"/>
      <sheetName val="Príl č.4"/>
    </sheetNames>
    <sheetDataSet>
      <sheetData sheetId="2">
        <row r="6">
          <cell r="C6">
            <v>365.2</v>
          </cell>
        </row>
        <row r="7">
          <cell r="C7">
            <v>771.805</v>
          </cell>
        </row>
        <row r="9">
          <cell r="C9">
            <v>23.88761236108496</v>
          </cell>
        </row>
        <row r="11">
          <cell r="C11">
            <v>978.4696799999999</v>
          </cell>
        </row>
        <row r="13">
          <cell r="C13">
            <v>692.1255734942052</v>
          </cell>
        </row>
        <row r="18">
          <cell r="C18">
            <v>1357</v>
          </cell>
        </row>
        <row r="19">
          <cell r="C19">
            <v>14.189475166958756</v>
          </cell>
        </row>
        <row r="22">
          <cell r="C22">
            <v>345.47362336</v>
          </cell>
        </row>
        <row r="23">
          <cell r="C23">
            <v>41.53035502988007</v>
          </cell>
        </row>
        <row r="25">
          <cell r="C25">
            <v>1758.6317658849607</v>
          </cell>
        </row>
        <row r="26">
          <cell r="C26">
            <v>262.163</v>
          </cell>
        </row>
        <row r="27">
          <cell r="C27">
            <v>1141.5471690082381</v>
          </cell>
        </row>
        <row r="31">
          <cell r="C31">
            <v>116.78078149580006</v>
          </cell>
        </row>
        <row r="35">
          <cell r="C35">
            <v>447.8814428675041</v>
          </cell>
        </row>
        <row r="36">
          <cell r="C36">
            <v>266.1648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51.7109375" style="3" customWidth="1"/>
    <col min="2" max="2" width="24.7109375" style="3" customWidth="1"/>
    <col min="3" max="3" width="11.57421875" style="3" bestFit="1" customWidth="1"/>
    <col min="4" max="16384" width="9.140625" style="3" customWidth="1"/>
  </cols>
  <sheetData>
    <row r="1" spans="1:2" ht="15">
      <c r="A1" s="1"/>
      <c r="B1" s="2"/>
    </row>
    <row r="2" spans="1:2" ht="15">
      <c r="A2" s="4"/>
      <c r="B2" s="2"/>
    </row>
    <row r="3" spans="1:2" ht="15">
      <c r="A3" s="4" t="s">
        <v>0</v>
      </c>
      <c r="B3" s="2"/>
    </row>
    <row r="4" spans="1:2" ht="15.75" thickBot="1">
      <c r="A4" s="5"/>
      <c r="B4" s="2"/>
    </row>
    <row r="5" spans="1:2" ht="15.75" thickBot="1">
      <c r="A5" s="6" t="s">
        <v>1</v>
      </c>
      <c r="B5" s="7" t="s">
        <v>2</v>
      </c>
    </row>
    <row r="6" spans="1:9" ht="15.75" thickTop="1">
      <c r="A6" s="8" t="s">
        <v>3</v>
      </c>
      <c r="B6" s="9">
        <f>SUM(B8:B10)</f>
        <v>31357.4</v>
      </c>
      <c r="F6" s="10"/>
      <c r="G6" s="11"/>
      <c r="H6" s="11"/>
      <c r="I6" s="11"/>
    </row>
    <row r="7" spans="1:8" ht="15.75" thickBot="1">
      <c r="A7" s="12" t="s">
        <v>4</v>
      </c>
      <c r="B7" s="13"/>
      <c r="G7" s="11"/>
      <c r="H7" s="11"/>
    </row>
    <row r="8" spans="1:8" ht="15.75" customHeight="1">
      <c r="A8" s="14" t="s">
        <v>5</v>
      </c>
      <c r="B8" s="15">
        <v>1582.4</v>
      </c>
      <c r="C8" s="10"/>
      <c r="G8" s="11"/>
      <c r="H8" s="11"/>
    </row>
    <row r="9" spans="1:8" ht="15.75" customHeight="1">
      <c r="A9" s="16" t="s">
        <v>6</v>
      </c>
      <c r="B9" s="17">
        <v>8606.8</v>
      </c>
      <c r="C9" s="10"/>
      <c r="G9" s="11"/>
      <c r="H9" s="11"/>
    </row>
    <row r="10" spans="1:8" ht="15.75" thickBot="1">
      <c r="A10" s="18" t="s">
        <v>7</v>
      </c>
      <c r="B10" s="13">
        <v>21168.2</v>
      </c>
      <c r="C10" s="10"/>
      <c r="G10" s="11"/>
      <c r="H10" s="11"/>
    </row>
    <row r="11" spans="1:8" ht="15">
      <c r="A11" s="19" t="s">
        <v>8</v>
      </c>
      <c r="B11" s="15">
        <f>SUM(B14:B15)</f>
        <v>330</v>
      </c>
      <c r="G11" s="11"/>
      <c r="H11" s="11"/>
    </row>
    <row r="12" spans="1:8" ht="15.75" thickBot="1">
      <c r="A12" s="12" t="s">
        <v>4</v>
      </c>
      <c r="B12" s="13"/>
      <c r="G12" s="11"/>
      <c r="H12" s="11"/>
    </row>
    <row r="13" spans="1:2" ht="15">
      <c r="A13" s="74"/>
      <c r="B13" s="71"/>
    </row>
    <row r="14" spans="1:8" ht="15">
      <c r="A14" s="75" t="s">
        <v>9</v>
      </c>
      <c r="B14" s="72">
        <v>200</v>
      </c>
      <c r="G14" s="11"/>
      <c r="H14" s="11"/>
    </row>
    <row r="15" spans="1:9" ht="15.75" thickBot="1">
      <c r="A15" s="75" t="s">
        <v>10</v>
      </c>
      <c r="B15" s="13">
        <v>130</v>
      </c>
      <c r="F15" s="10"/>
      <c r="G15" s="11"/>
      <c r="H15" s="11"/>
      <c r="I15" s="11"/>
    </row>
    <row r="16" spans="1:9" ht="15.75" thickBot="1">
      <c r="A16" s="76" t="s">
        <v>11</v>
      </c>
      <c r="B16" s="73">
        <f>B11+B6</f>
        <v>31687.4</v>
      </c>
      <c r="F16" s="10"/>
      <c r="G16" s="11"/>
      <c r="H16" s="11"/>
      <c r="I16" s="11"/>
    </row>
    <row r="17" spans="1:2" ht="15">
      <c r="A17" s="1" t="s">
        <v>12</v>
      </c>
      <c r="B17" s="20"/>
    </row>
    <row r="18" spans="1:2" ht="15">
      <c r="A18" s="1"/>
      <c r="B18" s="21"/>
    </row>
    <row r="19" spans="1:2" ht="15">
      <c r="A19" s="22" t="s">
        <v>13</v>
      </c>
      <c r="B19" s="23"/>
    </row>
    <row r="20" spans="1:2" ht="15">
      <c r="A20" s="24" t="s">
        <v>15</v>
      </c>
      <c r="B20" s="23"/>
    </row>
    <row r="21" spans="1:2" ht="15">
      <c r="A21" s="24" t="s">
        <v>14</v>
      </c>
      <c r="B21" s="23"/>
    </row>
    <row r="22" spans="1:2" ht="15">
      <c r="A22" s="1" t="s">
        <v>16</v>
      </c>
      <c r="B22" s="1"/>
    </row>
    <row r="23" spans="1:2" ht="15">
      <c r="A23" s="1" t="s">
        <v>17</v>
      </c>
      <c r="B23" s="1"/>
    </row>
    <row r="24" spans="1:2" ht="15">
      <c r="A24" s="1" t="s">
        <v>18</v>
      </c>
      <c r="B24" s="1"/>
    </row>
    <row r="25" spans="1:2" ht="15">
      <c r="A25" s="1" t="s">
        <v>19</v>
      </c>
      <c r="B25" s="1"/>
    </row>
    <row r="26" spans="1:2" ht="15">
      <c r="A26" s="1" t="s">
        <v>20</v>
      </c>
      <c r="B26" s="1"/>
    </row>
    <row r="27" spans="1:2" ht="15">
      <c r="A27" s="1" t="s">
        <v>21</v>
      </c>
      <c r="B27" s="1"/>
    </row>
    <row r="28" spans="1:2" ht="15">
      <c r="A28" s="1" t="s">
        <v>22</v>
      </c>
      <c r="B28" s="1"/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&amp;RPríloha č.1 Zmluvy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1">
    <pageSetUpPr fitToPage="1"/>
  </sheetPr>
  <dimension ref="A1:O41"/>
  <sheetViews>
    <sheetView workbookViewId="0" topLeftCell="A1">
      <pane xSplit="1" ySplit="7" topLeftCell="B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43" sqref="D43"/>
    </sheetView>
  </sheetViews>
  <sheetFormatPr defaultColWidth="7.8515625" defaultRowHeight="12.75"/>
  <cols>
    <col min="1" max="1" width="33.00390625" style="25" customWidth="1"/>
    <col min="2" max="2" width="16.57421875" style="25" customWidth="1"/>
    <col min="3" max="3" width="19.00390625" style="25" customWidth="1"/>
    <col min="4" max="4" width="16.7109375" style="25" customWidth="1"/>
    <col min="5" max="5" width="10.8515625" style="65" customWidth="1"/>
    <col min="6" max="6" width="7.8515625" style="25" customWidth="1"/>
    <col min="7" max="7" width="10.57421875" style="64" customWidth="1"/>
    <col min="8" max="9" width="7.8515625" style="64" customWidth="1"/>
    <col min="10" max="14" width="7.8515625" style="25" customWidth="1"/>
    <col min="15" max="15" width="15.421875" style="25" customWidth="1"/>
    <col min="16" max="16384" width="7.8515625" style="25" customWidth="1"/>
  </cols>
  <sheetData>
    <row r="1" ht="15">
      <c r="A1" s="28" t="s">
        <v>38</v>
      </c>
    </row>
    <row r="2" spans="1:3" ht="15">
      <c r="A2" s="29"/>
      <c r="B2" s="27" t="s">
        <v>39</v>
      </c>
      <c r="C2" s="30">
        <v>0</v>
      </c>
    </row>
    <row r="3" spans="1:3" ht="15.75" thickBot="1">
      <c r="A3" s="28"/>
      <c r="B3" s="31">
        <v>4</v>
      </c>
      <c r="C3" s="32">
        <v>12</v>
      </c>
    </row>
    <row r="4" spans="1:4" ht="15">
      <c r="A4" s="33" t="s">
        <v>40</v>
      </c>
      <c r="B4" s="34" t="s">
        <v>41</v>
      </c>
      <c r="C4" s="35" t="s">
        <v>42</v>
      </c>
      <c r="D4" s="36" t="s">
        <v>43</v>
      </c>
    </row>
    <row r="5" spans="1:4" ht="22.5" customHeight="1" thickBot="1">
      <c r="A5" s="37"/>
      <c r="B5" s="38" t="s">
        <v>44</v>
      </c>
      <c r="C5" s="39" t="s">
        <v>45</v>
      </c>
      <c r="D5" s="40" t="s">
        <v>46</v>
      </c>
    </row>
    <row r="6" spans="1:4" ht="14.25" customHeight="1" thickBot="1" thickTop="1">
      <c r="A6" s="41" t="s">
        <v>47</v>
      </c>
      <c r="B6" s="42"/>
      <c r="C6" s="42"/>
      <c r="D6" s="43"/>
    </row>
    <row r="7" spans="1:4" ht="16.5" thickBot="1" thickTop="1">
      <c r="A7" s="44" t="s">
        <v>48</v>
      </c>
      <c r="B7" s="45"/>
      <c r="C7" s="45"/>
      <c r="D7" s="46"/>
    </row>
    <row r="8" spans="1:15" ht="15.75" thickTop="1">
      <c r="A8" s="47" t="s">
        <v>49</v>
      </c>
      <c r="B8" s="48">
        <v>1.12</v>
      </c>
      <c r="C8" s="49">
        <f>D8/B8</f>
        <v>935.0089285714286</v>
      </c>
      <c r="D8" s="26">
        <v>1047.21</v>
      </c>
      <c r="E8" s="66"/>
      <c r="F8" s="67"/>
      <c r="G8" s="68"/>
      <c r="H8" s="68"/>
      <c r="I8" s="68"/>
      <c r="J8" s="67"/>
      <c r="K8" s="67"/>
      <c r="L8" s="67"/>
      <c r="M8" s="67"/>
      <c r="N8" s="67"/>
      <c r="O8" s="67"/>
    </row>
    <row r="9" spans="1:15" ht="15.75" thickBot="1">
      <c r="A9" s="47" t="s">
        <v>50</v>
      </c>
      <c r="B9" s="48">
        <v>0.56</v>
      </c>
      <c r="C9" s="49">
        <f>D9/B9</f>
        <v>93.49999999999999</v>
      </c>
      <c r="D9" s="26">
        <v>52.36</v>
      </c>
      <c r="E9" s="66"/>
      <c r="F9" s="67"/>
      <c r="G9" s="68"/>
      <c r="H9" s="68"/>
      <c r="I9" s="68"/>
      <c r="J9" s="67"/>
      <c r="K9" s="67"/>
      <c r="L9" s="67"/>
      <c r="M9" s="67"/>
      <c r="N9" s="67"/>
      <c r="O9" s="69"/>
    </row>
    <row r="10" spans="1:15" ht="16.5" thickBot="1" thickTop="1">
      <c r="A10" s="41" t="s">
        <v>51</v>
      </c>
      <c r="B10" s="42"/>
      <c r="C10" s="42"/>
      <c r="D10" s="51"/>
      <c r="E10" s="70"/>
      <c r="F10" s="67"/>
      <c r="G10" s="68"/>
      <c r="H10" s="68"/>
      <c r="I10" s="68"/>
      <c r="J10" s="67"/>
      <c r="K10" s="67"/>
      <c r="L10" s="67"/>
      <c r="M10" s="67"/>
      <c r="N10" s="67"/>
      <c r="O10" s="67"/>
    </row>
    <row r="11" spans="1:15" ht="15.75" thickTop="1">
      <c r="A11" s="47" t="s">
        <v>52</v>
      </c>
      <c r="B11" s="48">
        <f>'[2]Celkom ZSSK_1.-4. 2004'!$B$17</f>
        <v>0.531214587650139</v>
      </c>
      <c r="C11" s="50">
        <f>D11/B11</f>
        <v>249.33426731728295</v>
      </c>
      <c r="D11" s="26">
        <v>132.45</v>
      </c>
      <c r="E11" s="66"/>
      <c r="F11" s="67"/>
      <c r="G11" s="68"/>
      <c r="H11" s="68"/>
      <c r="I11" s="68"/>
      <c r="J11" s="67"/>
      <c r="K11" s="67"/>
      <c r="L11" s="67"/>
      <c r="M11" s="67"/>
      <c r="N11" s="67"/>
      <c r="O11" s="67"/>
    </row>
    <row r="12" spans="1:15" ht="15">
      <c r="A12" s="47" t="s">
        <v>53</v>
      </c>
      <c r="B12" s="48">
        <f>'[2]Celkom ZSSK_1.-4. 2004'!$B$18</f>
        <v>0.36300575377178723</v>
      </c>
      <c r="C12" s="50">
        <v>140</v>
      </c>
      <c r="D12" s="26">
        <f aca="true" t="shared" si="0" ref="D12:D17">B12*C12</f>
        <v>50.820805528050215</v>
      </c>
      <c r="E12" s="70"/>
      <c r="F12" s="67"/>
      <c r="G12" s="68"/>
      <c r="H12" s="68"/>
      <c r="I12" s="68"/>
      <c r="J12" s="67"/>
      <c r="K12" s="67"/>
      <c r="L12" s="67"/>
      <c r="M12" s="67"/>
      <c r="N12" s="67"/>
      <c r="O12" s="67"/>
    </row>
    <row r="13" spans="1:15" ht="15">
      <c r="A13" s="47" t="s">
        <v>54</v>
      </c>
      <c r="B13" s="48">
        <v>0.35</v>
      </c>
      <c r="C13" s="50">
        <v>60</v>
      </c>
      <c r="D13" s="26">
        <f t="shared" si="0"/>
        <v>21</v>
      </c>
      <c r="E13" s="70"/>
      <c r="F13" s="67"/>
      <c r="G13" s="68"/>
      <c r="H13" s="68"/>
      <c r="I13" s="68"/>
      <c r="J13" s="67"/>
      <c r="K13" s="67"/>
      <c r="L13" s="67"/>
      <c r="M13" s="67"/>
      <c r="N13" s="67"/>
      <c r="O13" s="67"/>
    </row>
    <row r="14" spans="1:15" ht="15">
      <c r="A14" s="47" t="s">
        <v>55</v>
      </c>
      <c r="B14" s="48">
        <f>'[2]Celkom ZSSK_1.-4. 2004'!$B$14</f>
        <v>0.08831404002641204</v>
      </c>
      <c r="C14" s="50">
        <v>100</v>
      </c>
      <c r="D14" s="26">
        <f t="shared" si="0"/>
        <v>8.831404002641204</v>
      </c>
      <c r="E14" s="70"/>
      <c r="F14" s="67"/>
      <c r="G14" s="68"/>
      <c r="H14" s="68"/>
      <c r="I14" s="68"/>
      <c r="J14" s="67"/>
      <c r="K14" s="67"/>
      <c r="L14" s="67"/>
      <c r="M14" s="67"/>
      <c r="N14" s="67"/>
      <c r="O14" s="67"/>
    </row>
    <row r="15" spans="1:15" ht="15">
      <c r="A15" s="47" t="s">
        <v>56</v>
      </c>
      <c r="B15" s="48">
        <f>'[2]Celkom ZSSK_1.-4. 2004'!$B$15</f>
        <v>0.5470545712837999</v>
      </c>
      <c r="C15" s="50">
        <v>21</v>
      </c>
      <c r="D15" s="26">
        <f t="shared" si="0"/>
        <v>11.488145996959798</v>
      </c>
      <c r="E15" s="70"/>
      <c r="F15" s="67"/>
      <c r="G15" s="68"/>
      <c r="H15" s="68"/>
      <c r="I15" s="68"/>
      <c r="J15" s="67"/>
      <c r="K15" s="67"/>
      <c r="L15" s="67"/>
      <c r="M15" s="67"/>
      <c r="N15" s="67"/>
      <c r="O15" s="67"/>
    </row>
    <row r="16" spans="1:15" ht="15">
      <c r="A16" s="47" t="s">
        <v>57</v>
      </c>
      <c r="B16" s="48">
        <f>'[2]Celkom ZSSK_1.-4. 2004'!$B$16</f>
        <v>0.2689553751309425</v>
      </c>
      <c r="C16" s="50">
        <v>29</v>
      </c>
      <c r="D16" s="26">
        <f t="shared" si="0"/>
        <v>7.799705878797332</v>
      </c>
      <c r="E16" s="70"/>
      <c r="F16" s="67"/>
      <c r="G16" s="68"/>
      <c r="H16" s="68"/>
      <c r="I16" s="68"/>
      <c r="J16" s="67"/>
      <c r="K16" s="67"/>
      <c r="L16" s="67"/>
      <c r="M16" s="67"/>
      <c r="N16" s="67"/>
      <c r="O16" s="67"/>
    </row>
    <row r="17" spans="1:15" ht="15.75" thickBot="1">
      <c r="A17" s="52" t="s">
        <v>58</v>
      </c>
      <c r="B17" s="48">
        <v>0</v>
      </c>
      <c r="C17" s="50">
        <v>0.6</v>
      </c>
      <c r="D17" s="26">
        <f t="shared" si="0"/>
        <v>0</v>
      </c>
      <c r="E17" s="70"/>
      <c r="F17" s="67"/>
      <c r="G17" s="68"/>
      <c r="H17" s="68"/>
      <c r="I17" s="68"/>
      <c r="J17" s="67"/>
      <c r="K17" s="67"/>
      <c r="L17" s="67"/>
      <c r="M17" s="67"/>
      <c r="N17" s="67"/>
      <c r="O17" s="67"/>
    </row>
    <row r="18" spans="1:15" ht="16.5" thickBot="1" thickTop="1">
      <c r="A18" s="41" t="s">
        <v>59</v>
      </c>
      <c r="B18" s="42"/>
      <c r="C18" s="42"/>
      <c r="D18" s="51"/>
      <c r="E18" s="70"/>
      <c r="F18" s="67"/>
      <c r="G18" s="68"/>
      <c r="H18" s="68"/>
      <c r="I18" s="68"/>
      <c r="J18" s="67"/>
      <c r="K18" s="67"/>
      <c r="L18" s="67"/>
      <c r="M18" s="67"/>
      <c r="N18" s="67"/>
      <c r="O18" s="67"/>
    </row>
    <row r="19" spans="1:15" ht="15.75" thickTop="1">
      <c r="A19" s="47" t="s">
        <v>60</v>
      </c>
      <c r="B19" s="48">
        <v>0.66</v>
      </c>
      <c r="C19" s="50">
        <f>D19/B19</f>
        <v>129.86363636363635</v>
      </c>
      <c r="D19" s="26">
        <v>85.71</v>
      </c>
      <c r="E19" s="66"/>
      <c r="F19" s="67"/>
      <c r="G19" s="68"/>
      <c r="H19" s="68"/>
      <c r="I19" s="68"/>
      <c r="J19" s="67"/>
      <c r="K19" s="67"/>
      <c r="L19" s="67"/>
      <c r="M19" s="67"/>
      <c r="N19" s="67"/>
      <c r="O19" s="67"/>
    </row>
    <row r="20" spans="1:15" ht="15">
      <c r="A20" s="47" t="s">
        <v>61</v>
      </c>
      <c r="B20" s="48">
        <f>'[2]Celkom ZSSK_1.-4. 2004'!$B$13</f>
        <v>0.8091572501468649</v>
      </c>
      <c r="C20" s="53">
        <v>62</v>
      </c>
      <c r="D20" s="26">
        <f aca="true" t="shared" si="1" ref="D20:D27">B20*C20</f>
        <v>50.167749509105626</v>
      </c>
      <c r="E20" s="70"/>
      <c r="F20" s="67"/>
      <c r="G20" s="68"/>
      <c r="H20" s="68"/>
      <c r="I20" s="68"/>
      <c r="J20" s="67"/>
      <c r="K20" s="67"/>
      <c r="L20" s="67"/>
      <c r="M20" s="67"/>
      <c r="N20" s="67"/>
      <c r="O20" s="67"/>
    </row>
    <row r="21" spans="1:15" ht="15">
      <c r="A21" s="47" t="s">
        <v>62</v>
      </c>
      <c r="B21" s="48">
        <f>'[2]Celkom ZSSK_1.-4. 2004'!$B$20</f>
        <v>0.8109096549053163</v>
      </c>
      <c r="C21" s="53">
        <v>170</v>
      </c>
      <c r="D21" s="26">
        <f t="shared" si="1"/>
        <v>137.85464133390377</v>
      </c>
      <c r="E21" s="70"/>
      <c r="F21" s="67"/>
      <c r="G21" s="68"/>
      <c r="H21" s="68"/>
      <c r="I21" s="68"/>
      <c r="J21" s="67"/>
      <c r="K21" s="67"/>
      <c r="L21" s="67"/>
      <c r="M21" s="67"/>
      <c r="N21" s="67"/>
      <c r="O21" s="67"/>
    </row>
    <row r="22" spans="1:15" ht="15">
      <c r="A22" s="47" t="s">
        <v>63</v>
      </c>
      <c r="B22" s="48">
        <f>'[2]Celkom ZSSK_1.-4. 2004'!$B$21</f>
        <v>0.7652297773691126</v>
      </c>
      <c r="C22" s="53">
        <v>28</v>
      </c>
      <c r="D22" s="26">
        <f t="shared" si="1"/>
        <v>21.42643376633515</v>
      </c>
      <c r="E22" s="70"/>
      <c r="F22" s="67"/>
      <c r="G22" s="68"/>
      <c r="H22" s="68"/>
      <c r="I22" s="68"/>
      <c r="J22" s="67"/>
      <c r="K22" s="67"/>
      <c r="L22" s="67"/>
      <c r="M22" s="67"/>
      <c r="N22" s="67"/>
      <c r="O22" s="67"/>
    </row>
    <row r="23" spans="1:15" ht="15">
      <c r="A23" s="47" t="s">
        <v>64</v>
      </c>
      <c r="B23" s="48">
        <f>'[2]Celkom ZSSK_1.-4. 2004'!$B$22</f>
        <v>0.7252460176934721</v>
      </c>
      <c r="C23" s="53">
        <v>4</v>
      </c>
      <c r="D23" s="26">
        <f t="shared" si="1"/>
        <v>2.9009840707738883</v>
      </c>
      <c r="E23" s="70"/>
      <c r="F23" s="67"/>
      <c r="G23" s="68"/>
      <c r="H23" s="68"/>
      <c r="I23" s="68"/>
      <c r="J23" s="67"/>
      <c r="K23" s="67"/>
      <c r="L23" s="67"/>
      <c r="M23" s="67"/>
      <c r="N23" s="67"/>
      <c r="O23" s="67"/>
    </row>
    <row r="24" spans="1:15" ht="15">
      <c r="A24" s="47" t="s">
        <v>65</v>
      </c>
      <c r="B24" s="48">
        <v>0.99</v>
      </c>
      <c r="C24" s="53">
        <f>D24/B24</f>
        <v>124.66666666666667</v>
      </c>
      <c r="D24" s="26">
        <v>123.42</v>
      </c>
      <c r="E24" s="66"/>
      <c r="F24" s="67"/>
      <c r="G24" s="68"/>
      <c r="H24" s="68"/>
      <c r="I24" s="68"/>
      <c r="J24" s="67"/>
      <c r="K24" s="67"/>
      <c r="L24" s="67"/>
      <c r="M24" s="67"/>
      <c r="N24" s="67"/>
      <c r="O24" s="67"/>
    </row>
    <row r="25" spans="1:15" ht="15">
      <c r="A25" s="47" t="s">
        <v>66</v>
      </c>
      <c r="B25" s="48">
        <v>0.51</v>
      </c>
      <c r="C25" s="53">
        <f>D25/B25</f>
        <v>7.588235294117647</v>
      </c>
      <c r="D25" s="26">
        <v>3.87</v>
      </c>
      <c r="E25" s="66"/>
      <c r="F25" s="67"/>
      <c r="G25" s="68"/>
      <c r="H25" s="68"/>
      <c r="I25" s="68"/>
      <c r="J25" s="67"/>
      <c r="K25" s="67"/>
      <c r="L25" s="67"/>
      <c r="M25" s="67"/>
      <c r="N25" s="67"/>
      <c r="O25" s="67"/>
    </row>
    <row r="26" spans="1:15" ht="15">
      <c r="A26" s="47" t="s">
        <v>67</v>
      </c>
      <c r="B26" s="48">
        <f>'[2]Celkom ZSSK_1.-4. 2004'!$B$44</f>
        <v>0.5256577237771238</v>
      </c>
      <c r="C26" s="53">
        <v>32</v>
      </c>
      <c r="D26" s="26">
        <f t="shared" si="1"/>
        <v>16.821047160867963</v>
      </c>
      <c r="E26" s="70"/>
      <c r="F26" s="67"/>
      <c r="G26" s="68"/>
      <c r="H26" s="68"/>
      <c r="I26" s="68"/>
      <c r="J26" s="67"/>
      <c r="K26" s="67"/>
      <c r="L26" s="67"/>
      <c r="M26" s="67"/>
      <c r="N26" s="67"/>
      <c r="O26" s="67"/>
    </row>
    <row r="27" spans="1:15" ht="15.75" thickBot="1">
      <c r="A27" s="47" t="s">
        <v>68</v>
      </c>
      <c r="B27" s="48">
        <v>0.65</v>
      </c>
      <c r="C27" s="53">
        <v>30</v>
      </c>
      <c r="D27" s="26">
        <f t="shared" si="1"/>
        <v>19.5</v>
      </c>
      <c r="E27" s="70"/>
      <c r="F27" s="67"/>
      <c r="G27" s="68"/>
      <c r="H27" s="68"/>
      <c r="I27" s="68"/>
      <c r="J27" s="67"/>
      <c r="K27" s="67"/>
      <c r="L27" s="67"/>
      <c r="M27" s="67"/>
      <c r="N27" s="67"/>
      <c r="O27" s="67"/>
    </row>
    <row r="28" spans="1:15" ht="16.5" thickBot="1" thickTop="1">
      <c r="A28" s="41" t="s">
        <v>69</v>
      </c>
      <c r="B28" s="42"/>
      <c r="C28" s="42"/>
      <c r="D28" s="51"/>
      <c r="E28" s="70"/>
      <c r="F28" s="67"/>
      <c r="G28" s="68"/>
      <c r="H28" s="68"/>
      <c r="I28" s="68"/>
      <c r="J28" s="67"/>
      <c r="K28" s="67"/>
      <c r="L28" s="67"/>
      <c r="M28" s="67"/>
      <c r="N28" s="67"/>
      <c r="O28" s="67"/>
    </row>
    <row r="29" spans="1:15" ht="15.75" thickTop="1">
      <c r="A29" s="47" t="s">
        <v>70</v>
      </c>
      <c r="B29" s="48">
        <v>1.15</v>
      </c>
      <c r="C29" s="50">
        <v>19</v>
      </c>
      <c r="D29" s="26">
        <f>B29*C29</f>
        <v>21.849999999999998</v>
      </c>
      <c r="E29" s="70"/>
      <c r="F29" s="67"/>
      <c r="G29" s="68"/>
      <c r="H29" s="68"/>
      <c r="I29" s="68"/>
      <c r="J29" s="67"/>
      <c r="K29" s="67"/>
      <c r="L29" s="67"/>
      <c r="M29" s="67"/>
      <c r="N29" s="67"/>
      <c r="O29" s="67"/>
    </row>
    <row r="30" spans="1:15" ht="15">
      <c r="A30" s="47" t="s">
        <v>71</v>
      </c>
      <c r="B30" s="48">
        <v>0.65</v>
      </c>
      <c r="C30" s="50">
        <v>4</v>
      </c>
      <c r="D30" s="26">
        <f>B30*C30</f>
        <v>2.6</v>
      </c>
      <c r="E30" s="70"/>
      <c r="F30" s="67"/>
      <c r="G30" s="68"/>
      <c r="H30" s="68"/>
      <c r="I30" s="68"/>
      <c r="J30" s="67"/>
      <c r="K30" s="67"/>
      <c r="L30" s="67"/>
      <c r="M30" s="67"/>
      <c r="N30" s="67"/>
      <c r="O30" s="67"/>
    </row>
    <row r="31" spans="1:15" ht="15">
      <c r="A31" s="47" t="s">
        <v>72</v>
      </c>
      <c r="B31" s="48">
        <f>'[2]Celkom ZSSK_1.-4. 2004'!$B$33</f>
        <v>0.7683822006435728</v>
      </c>
      <c r="C31" s="50">
        <v>0.75</v>
      </c>
      <c r="D31" s="26">
        <f>B31*C31</f>
        <v>0.5762866504826796</v>
      </c>
      <c r="E31" s="70"/>
      <c r="F31" s="67"/>
      <c r="G31" s="68"/>
      <c r="H31" s="68"/>
      <c r="I31" s="68"/>
      <c r="J31" s="67"/>
      <c r="K31" s="67"/>
      <c r="L31" s="67"/>
      <c r="M31" s="67"/>
      <c r="N31" s="67"/>
      <c r="O31" s="67"/>
    </row>
    <row r="32" spans="1:15" ht="15">
      <c r="A32" s="47" t="s">
        <v>73</v>
      </c>
      <c r="B32" s="48">
        <v>3.5</v>
      </c>
      <c r="C32" s="50">
        <v>1</v>
      </c>
      <c r="D32" s="26">
        <f>B32*C32</f>
        <v>3.5</v>
      </c>
      <c r="E32" s="70"/>
      <c r="F32" s="67"/>
      <c r="G32" s="68"/>
      <c r="H32" s="68"/>
      <c r="I32" s="68"/>
      <c r="J32" s="67"/>
      <c r="K32" s="67"/>
      <c r="L32" s="67"/>
      <c r="M32" s="67"/>
      <c r="N32" s="67"/>
      <c r="O32" s="67"/>
    </row>
    <row r="33" spans="1:15" ht="15.75" thickBot="1">
      <c r="A33" s="47" t="s">
        <v>74</v>
      </c>
      <c r="B33" s="48">
        <f>'[2]Celkom ZSSK_1.-4. 2004'!$B$30</f>
        <v>2.4638708144395354</v>
      </c>
      <c r="C33" s="50">
        <v>0.6</v>
      </c>
      <c r="D33" s="26">
        <f>B33*C33</f>
        <v>1.4783224886637212</v>
      </c>
      <c r="E33" s="70"/>
      <c r="F33" s="67"/>
      <c r="G33" s="68"/>
      <c r="H33" s="68"/>
      <c r="I33" s="68"/>
      <c r="J33" s="67"/>
      <c r="K33" s="67"/>
      <c r="L33" s="67"/>
      <c r="M33" s="67"/>
      <c r="N33" s="67"/>
      <c r="O33" s="67"/>
    </row>
    <row r="34" spans="1:15" ht="16.5" thickBot="1" thickTop="1">
      <c r="A34" s="41" t="s">
        <v>75</v>
      </c>
      <c r="B34" s="42"/>
      <c r="C34" s="54"/>
      <c r="D34" s="51">
        <f>33.6058854285714/B3*C3</f>
        <v>100.8176562857142</v>
      </c>
      <c r="E34" s="70"/>
      <c r="F34" s="67"/>
      <c r="G34" s="68"/>
      <c r="H34" s="68"/>
      <c r="I34" s="68"/>
      <c r="J34" s="67"/>
      <c r="K34" s="67"/>
      <c r="L34" s="67"/>
      <c r="M34" s="67"/>
      <c r="N34" s="67"/>
      <c r="O34" s="67"/>
    </row>
    <row r="35" spans="1:5" ht="16.5" thickBot="1" thickTop="1">
      <c r="A35" s="41" t="s">
        <v>76</v>
      </c>
      <c r="B35" s="42"/>
      <c r="C35" s="42"/>
      <c r="D35" s="51"/>
      <c r="E35" s="70"/>
    </row>
    <row r="36" spans="1:5" ht="15.75" thickTop="1">
      <c r="A36" s="47" t="s">
        <v>77</v>
      </c>
      <c r="B36" s="48">
        <f>'[2]Celkom ZSSK_1.-4. 2004'!$B$35</f>
        <v>2.4781860585912256</v>
      </c>
      <c r="C36" s="50">
        <v>120</v>
      </c>
      <c r="D36" s="26">
        <f>B36*C36</f>
        <v>297.38232703094707</v>
      </c>
      <c r="E36" s="70"/>
    </row>
    <row r="37" spans="1:5" ht="15">
      <c r="A37" s="47" t="s">
        <v>78</v>
      </c>
      <c r="B37" s="48">
        <f>'[2]Celkom ZSSK_1.-4. 2004'!$B$34</f>
        <v>1.4559530215507586</v>
      </c>
      <c r="C37" s="50">
        <v>5</v>
      </c>
      <c r="D37" s="26">
        <f>B37*C37</f>
        <v>7.279765107753793</v>
      </c>
      <c r="E37" s="70"/>
    </row>
    <row r="38" spans="1:5" ht="15.75" thickBot="1">
      <c r="A38" s="47" t="s">
        <v>79</v>
      </c>
      <c r="B38" s="48"/>
      <c r="C38" s="50"/>
      <c r="D38" s="55">
        <f>9.982005/B3*C3</f>
        <v>29.946014999999996</v>
      </c>
      <c r="E38" s="70"/>
    </row>
    <row r="39" spans="1:5" ht="15.75" thickBot="1">
      <c r="A39" s="56" t="s">
        <v>80</v>
      </c>
      <c r="B39" s="57"/>
      <c r="C39" s="58"/>
      <c r="D39" s="59">
        <f>SUM(D8:D38)</f>
        <v>2259.061289810996</v>
      </c>
      <c r="E39" s="70"/>
    </row>
    <row r="40" spans="1:5" ht="15.75" thickBot="1">
      <c r="A40" s="60" t="s">
        <v>81</v>
      </c>
      <c r="B40" s="57"/>
      <c r="C40" s="57"/>
      <c r="D40" s="61">
        <v>366.912542</v>
      </c>
      <c r="E40" s="70"/>
    </row>
    <row r="41" spans="1:5" ht="15.75" thickBot="1">
      <c r="A41" s="60" t="s">
        <v>29</v>
      </c>
      <c r="B41" s="57"/>
      <c r="C41" s="62">
        <f>SUM(C8:C37)</f>
        <v>2366.9117342131317</v>
      </c>
      <c r="D41" s="63">
        <f>SUM(D39:D40)</f>
        <v>2625.973831810996</v>
      </c>
      <c r="E41" s="70"/>
    </row>
    <row r="45" ht="15.75" customHeight="1"/>
  </sheetData>
  <printOptions horizontalCentered="1"/>
  <pageMargins left="0.6692913385826772" right="0.38" top="0.6692913385826772" bottom="0.4330708661417323" header="0.1968503937007874" footer="0.2362204724409449"/>
  <pageSetup fitToHeight="1" fitToWidth="1" horizontalDpi="600" verticalDpi="600" orientation="portrait" paperSize="9" r:id="rId1"/>
  <headerFooter alignWithMargins="0">
    <oddHeader>&amp;RPríloha č.2 Zmluvy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2">
    <pageSetUpPr fitToPage="1"/>
  </sheetPr>
  <dimension ref="A1:E53"/>
  <sheetViews>
    <sheetView showGridLines="0" workbookViewId="0" topLeftCell="A16">
      <selection activeCell="C42" sqref="C42"/>
    </sheetView>
  </sheetViews>
  <sheetFormatPr defaultColWidth="9.140625" defaultRowHeight="12.75"/>
  <cols>
    <col min="1" max="1" width="5.7109375" style="79" customWidth="1"/>
    <col min="2" max="2" width="51.421875" style="79" customWidth="1"/>
    <col min="3" max="3" width="18.28125" style="79" customWidth="1"/>
    <col min="4" max="4" width="11.28125" style="79" bestFit="1" customWidth="1"/>
    <col min="5" max="16384" width="9.140625" style="79" customWidth="1"/>
  </cols>
  <sheetData>
    <row r="1" spans="1:2" ht="15.75">
      <c r="A1" s="77" t="s">
        <v>127</v>
      </c>
      <c r="B1" s="78"/>
    </row>
    <row r="2" spans="1:2" ht="16.5" thickBot="1">
      <c r="A2" s="78"/>
      <c r="B2" s="78"/>
    </row>
    <row r="3" spans="1:3" s="82" customFormat="1" ht="34.5" customHeight="1">
      <c r="A3" s="80" t="s">
        <v>82</v>
      </c>
      <c r="B3" s="80" t="s">
        <v>83</v>
      </c>
      <c r="C3" s="81" t="s">
        <v>131</v>
      </c>
    </row>
    <row r="4" spans="1:3" s="82" customFormat="1" ht="34.5" customHeight="1" thickBot="1">
      <c r="A4" s="83"/>
      <c r="B4" s="83"/>
      <c r="C4" s="84" t="s">
        <v>84</v>
      </c>
    </row>
    <row r="5" spans="1:3" ht="15.75">
      <c r="A5" s="85">
        <v>1</v>
      </c>
      <c r="B5" s="86" t="s">
        <v>85</v>
      </c>
      <c r="C5" s="87"/>
    </row>
    <row r="6" spans="1:5" ht="15.75">
      <c r="A6" s="88" t="s">
        <v>86</v>
      </c>
      <c r="B6" s="87" t="s">
        <v>87</v>
      </c>
      <c r="C6" s="89">
        <f>'[4]Príl č. 3'!$C$6</f>
        <v>365.2</v>
      </c>
      <c r="D6" s="90"/>
      <c r="E6" s="90"/>
    </row>
    <row r="7" spans="1:5" ht="15.75">
      <c r="A7" s="88" t="s">
        <v>88</v>
      </c>
      <c r="B7" s="87" t="s">
        <v>89</v>
      </c>
      <c r="C7" s="89">
        <f>'[4]Príl č. 3'!$C$7</f>
        <v>771.805</v>
      </c>
      <c r="D7" s="90"/>
      <c r="E7" s="90"/>
    </row>
    <row r="8" spans="1:5" ht="15.75">
      <c r="A8" s="88"/>
      <c r="B8" s="87"/>
      <c r="C8" s="89"/>
      <c r="D8" s="90"/>
      <c r="E8" s="90"/>
    </row>
    <row r="9" spans="1:5" ht="15.75">
      <c r="A9" s="88" t="s">
        <v>90</v>
      </c>
      <c r="B9" s="87" t="s">
        <v>91</v>
      </c>
      <c r="C9" s="89">
        <f>'[4]Príl č. 3'!$C$9</f>
        <v>23.88761236108496</v>
      </c>
      <c r="D9" s="90"/>
      <c r="E9" s="90"/>
    </row>
    <row r="10" spans="1:5" ht="15.75">
      <c r="A10" s="88"/>
      <c r="B10" s="87"/>
      <c r="C10" s="89"/>
      <c r="D10" s="90"/>
      <c r="E10" s="90"/>
    </row>
    <row r="11" spans="1:5" ht="15.75">
      <c r="A11" s="88" t="s">
        <v>92</v>
      </c>
      <c r="B11" s="87" t="s">
        <v>93</v>
      </c>
      <c r="C11" s="89">
        <f>'[4]Príl č. 3'!$C$11</f>
        <v>978.4696799999999</v>
      </c>
      <c r="D11" s="90"/>
      <c r="E11" s="90"/>
    </row>
    <row r="12" spans="1:5" ht="15.75">
      <c r="A12" s="88"/>
      <c r="B12" s="87"/>
      <c r="C12" s="89"/>
      <c r="D12" s="90"/>
      <c r="E12" s="90"/>
    </row>
    <row r="13" spans="1:5" ht="15.75">
      <c r="A13" s="88" t="s">
        <v>94</v>
      </c>
      <c r="B13" s="87" t="s">
        <v>95</v>
      </c>
      <c r="C13" s="89">
        <f>'[4]Príl č. 3'!$C$13</f>
        <v>692.1255734942052</v>
      </c>
      <c r="D13" s="90"/>
      <c r="E13" s="90"/>
    </row>
    <row r="14" spans="1:5" ht="15.75">
      <c r="A14" s="88" t="s">
        <v>96</v>
      </c>
      <c r="B14" s="87" t="s">
        <v>97</v>
      </c>
      <c r="C14" s="89"/>
      <c r="D14" s="90"/>
      <c r="E14" s="90"/>
    </row>
    <row r="15" spans="1:5" ht="15.75">
      <c r="A15" s="88" t="s">
        <v>98</v>
      </c>
      <c r="B15" s="87" t="s">
        <v>99</v>
      </c>
      <c r="C15" s="89"/>
      <c r="D15" s="90"/>
      <c r="E15" s="90"/>
    </row>
    <row r="16" spans="1:5" ht="15.75">
      <c r="A16" s="88"/>
      <c r="B16" s="87"/>
      <c r="C16" s="89"/>
      <c r="D16" s="90"/>
      <c r="E16" s="90"/>
    </row>
    <row r="17" spans="1:5" ht="15.75">
      <c r="A17" s="88" t="s">
        <v>100</v>
      </c>
      <c r="B17" s="87" t="s">
        <v>101</v>
      </c>
      <c r="C17" s="89"/>
      <c r="D17" s="90"/>
      <c r="E17" s="90"/>
    </row>
    <row r="18" spans="1:5" ht="15.75">
      <c r="A18" s="88" t="s">
        <v>102</v>
      </c>
      <c r="B18" s="87" t="s">
        <v>103</v>
      </c>
      <c r="C18" s="89">
        <f>'[4]Príl č. 3'!$C$18</f>
        <v>1357</v>
      </c>
      <c r="D18" s="90"/>
      <c r="E18" s="90"/>
    </row>
    <row r="19" spans="1:5" ht="15.75">
      <c r="A19" s="88" t="s">
        <v>104</v>
      </c>
      <c r="B19" s="87" t="s">
        <v>105</v>
      </c>
      <c r="C19" s="89">
        <f>'[4]Príl č. 3'!$C$19</f>
        <v>14.189475166958756</v>
      </c>
      <c r="D19" s="90"/>
      <c r="E19" s="90"/>
    </row>
    <row r="20" spans="1:5" ht="15.75">
      <c r="A20" s="88"/>
      <c r="B20" s="87"/>
      <c r="C20" s="89"/>
      <c r="D20" s="90"/>
      <c r="E20" s="90"/>
    </row>
    <row r="21" spans="1:5" ht="15.75">
      <c r="A21" s="88" t="s">
        <v>106</v>
      </c>
      <c r="B21" s="87" t="s">
        <v>107</v>
      </c>
      <c r="C21" s="89"/>
      <c r="D21" s="90"/>
      <c r="E21" s="90"/>
    </row>
    <row r="22" spans="1:5" ht="15.75">
      <c r="A22" s="88" t="s">
        <v>108</v>
      </c>
      <c r="B22" s="87" t="s">
        <v>109</v>
      </c>
      <c r="C22" s="89">
        <f>'[4]Príl č. 3'!$C$22</f>
        <v>345.47362336</v>
      </c>
      <c r="D22" s="90"/>
      <c r="E22" s="90"/>
    </row>
    <row r="23" spans="1:5" ht="15.75">
      <c r="A23" s="88" t="s">
        <v>110</v>
      </c>
      <c r="B23" s="87" t="s">
        <v>111</v>
      </c>
      <c r="C23" s="89">
        <f>'[4]Príl č. 3'!$C$23</f>
        <v>41.53035502988007</v>
      </c>
      <c r="D23" s="90"/>
      <c r="E23" s="90"/>
    </row>
    <row r="24" spans="1:5" ht="15.75">
      <c r="A24" s="88" t="s">
        <v>112</v>
      </c>
      <c r="B24" s="87" t="s">
        <v>113</v>
      </c>
      <c r="C24" s="89"/>
      <c r="D24" s="90"/>
      <c r="E24" s="90"/>
    </row>
    <row r="25" spans="1:5" ht="15.75">
      <c r="A25" s="88" t="s">
        <v>114</v>
      </c>
      <c r="B25" s="87" t="s">
        <v>115</v>
      </c>
      <c r="C25" s="89">
        <f>'[4]Príl č. 3'!$C$25</f>
        <v>1758.6317658849607</v>
      </c>
      <c r="D25" s="90"/>
      <c r="E25" s="90"/>
    </row>
    <row r="26" spans="1:5" ht="15.75">
      <c r="A26" s="88" t="s">
        <v>116</v>
      </c>
      <c r="B26" s="87" t="s">
        <v>128</v>
      </c>
      <c r="C26" s="91">
        <f>'[4]Príl č. 3'!$C$26</f>
        <v>262.163</v>
      </c>
      <c r="D26" s="90"/>
      <c r="E26" s="90"/>
    </row>
    <row r="27" spans="1:5" ht="16.5" thickBot="1">
      <c r="A27" s="92" t="s">
        <v>117</v>
      </c>
      <c r="B27" s="93" t="s">
        <v>118</v>
      </c>
      <c r="C27" s="89">
        <f>'[4]Príl č. 3'!$C$27</f>
        <v>1141.5471690082381</v>
      </c>
      <c r="D27" s="90"/>
      <c r="E27" s="90"/>
    </row>
    <row r="28" spans="1:5" ht="15.75">
      <c r="A28" s="88"/>
      <c r="B28" s="87"/>
      <c r="C28" s="94"/>
      <c r="D28" s="90"/>
      <c r="E28" s="90"/>
    </row>
    <row r="29" spans="1:5" ht="15.75">
      <c r="A29" s="88"/>
      <c r="B29" s="87" t="s">
        <v>119</v>
      </c>
      <c r="C29" s="89">
        <f>SUM(C5:C27)</f>
        <v>7752.023254305328</v>
      </c>
      <c r="D29" s="97"/>
      <c r="E29" s="90"/>
    </row>
    <row r="30" spans="1:5" ht="16.5" thickBot="1">
      <c r="A30" s="88"/>
      <c r="B30" s="87"/>
      <c r="C30" s="89"/>
      <c r="D30" s="90"/>
      <c r="E30" s="90"/>
    </row>
    <row r="31" spans="1:5" ht="16.5" thickBot="1">
      <c r="A31" s="98">
        <v>7</v>
      </c>
      <c r="B31" s="99" t="s">
        <v>120</v>
      </c>
      <c r="C31" s="100">
        <f>'[4]Príl č. 3'!$C$31</f>
        <v>116.78078149580006</v>
      </c>
      <c r="D31" s="90"/>
      <c r="E31" s="90"/>
    </row>
    <row r="32" spans="1:5" ht="15.75">
      <c r="A32" s="88"/>
      <c r="B32" s="87"/>
      <c r="C32" s="89"/>
      <c r="D32" s="90"/>
      <c r="E32" s="90"/>
    </row>
    <row r="33" spans="1:5" ht="15.75">
      <c r="A33" s="88"/>
      <c r="B33" s="87" t="s">
        <v>121</v>
      </c>
      <c r="C33" s="89">
        <f>SUM(C29:C31)</f>
        <v>7868.804035801128</v>
      </c>
      <c r="D33" s="95"/>
      <c r="E33" s="90"/>
    </row>
    <row r="34" spans="1:5" ht="16.5" thickBot="1">
      <c r="A34" s="88"/>
      <c r="B34" s="87"/>
      <c r="C34" s="89"/>
      <c r="D34" s="90"/>
      <c r="E34" s="90"/>
    </row>
    <row r="35" spans="1:5" ht="15.75">
      <c r="A35" s="85">
        <v>8</v>
      </c>
      <c r="B35" s="101" t="s">
        <v>122</v>
      </c>
      <c r="C35" s="94">
        <f>'[4]Príl č. 3'!$C$35</f>
        <v>447.8814428675041</v>
      </c>
      <c r="D35" s="90"/>
      <c r="E35" s="90"/>
    </row>
    <row r="36" spans="1:5" ht="16.5" thickBot="1">
      <c r="A36" s="92">
        <v>9</v>
      </c>
      <c r="B36" s="102" t="s">
        <v>123</v>
      </c>
      <c r="C36" s="103">
        <f>'[4]Príl č. 3'!$C$36</f>
        <v>266.1648</v>
      </c>
      <c r="D36" s="90"/>
      <c r="E36" s="90"/>
    </row>
    <row r="37" spans="1:5" ht="15.75">
      <c r="A37" s="88"/>
      <c r="B37" s="104"/>
      <c r="C37" s="89"/>
      <c r="D37" s="90"/>
      <c r="E37" s="90"/>
    </row>
    <row r="38" spans="1:5" ht="15.75">
      <c r="A38" s="88"/>
      <c r="B38" s="104" t="s">
        <v>124</v>
      </c>
      <c r="C38" s="89">
        <f>SUM(C33:C36)</f>
        <v>8582.850278668631</v>
      </c>
      <c r="D38" s="95"/>
      <c r="E38" s="90"/>
    </row>
    <row r="39" spans="1:5" ht="16.5" thickBot="1">
      <c r="A39" s="88"/>
      <c r="B39" s="104"/>
      <c r="C39" s="89"/>
      <c r="D39" s="90"/>
      <c r="E39" s="90"/>
    </row>
    <row r="40" spans="1:5" ht="16.5" thickBot="1">
      <c r="A40" s="98">
        <v>10</v>
      </c>
      <c r="B40" s="99" t="s">
        <v>125</v>
      </c>
      <c r="C40" s="100">
        <v>0</v>
      </c>
      <c r="D40" s="90"/>
      <c r="E40" s="90"/>
    </row>
    <row r="41" spans="1:5" ht="15.75">
      <c r="A41" s="88"/>
      <c r="B41" s="104"/>
      <c r="C41" s="89"/>
      <c r="D41" s="90"/>
      <c r="E41" s="90"/>
    </row>
    <row r="42" spans="1:5" ht="16.5" thickBot="1">
      <c r="A42" s="92"/>
      <c r="B42" s="102" t="s">
        <v>126</v>
      </c>
      <c r="C42" s="105">
        <f>SUM(C38:C40)</f>
        <v>8582.850278668631</v>
      </c>
      <c r="D42" s="96"/>
      <c r="E42" s="90"/>
    </row>
    <row r="43" spans="1:2" ht="15.75">
      <c r="A43" s="78"/>
      <c r="B43" s="78"/>
    </row>
    <row r="44" spans="1:3" ht="12.75" customHeight="1">
      <c r="A44" s="106"/>
      <c r="B44" s="78"/>
      <c r="C44" s="78"/>
    </row>
    <row r="45" spans="1:3" ht="18.75">
      <c r="A45" s="106"/>
      <c r="B45" s="78"/>
      <c r="C45" s="78"/>
    </row>
    <row r="46" spans="1:3" ht="15.75">
      <c r="A46" s="78"/>
      <c r="B46" s="78"/>
      <c r="C46" s="78"/>
    </row>
    <row r="47" spans="1:3" ht="15.75">
      <c r="A47" s="78"/>
      <c r="B47" s="78"/>
      <c r="C47" s="78"/>
    </row>
    <row r="48" spans="1:3" ht="15.75">
      <c r="A48" s="78"/>
      <c r="B48" s="78"/>
      <c r="C48" s="78"/>
    </row>
    <row r="49" spans="1:3" ht="15.75">
      <c r="A49" s="78"/>
      <c r="B49" s="78"/>
      <c r="C49" s="78"/>
    </row>
    <row r="50" spans="1:3" ht="15.75">
      <c r="A50" s="78"/>
      <c r="B50" s="78"/>
      <c r="C50" s="78"/>
    </row>
    <row r="51" spans="1:3" ht="15.75">
      <c r="A51" s="78"/>
      <c r="B51" s="78"/>
      <c r="C51" s="78"/>
    </row>
    <row r="52" spans="2:3" ht="15.75">
      <c r="B52" s="78"/>
      <c r="C52" s="78"/>
    </row>
    <row r="53" spans="2:3" ht="15.75">
      <c r="B53" s="78"/>
      <c r="C53" s="78"/>
    </row>
  </sheetData>
  <printOptions/>
  <pageMargins left="0.62" right="0.48" top="1.02" bottom="0.59" header="0.4921259845" footer="0.4921259845"/>
  <pageSetup fitToHeight="1" fitToWidth="1" horizontalDpi="300" verticalDpi="300" orientation="portrait" paperSize="9" r:id="rId1"/>
  <headerFooter alignWithMargins="0">
    <oddHeader>&amp;RPríloha č. 3 Zmluvy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3">
    <pageSetUpPr fitToPage="1"/>
  </sheetPr>
  <dimension ref="A1:G17"/>
  <sheetViews>
    <sheetView workbookViewId="0" topLeftCell="A1">
      <selection activeCell="F17" sqref="F17"/>
    </sheetView>
  </sheetViews>
  <sheetFormatPr defaultColWidth="9.140625" defaultRowHeight="12.75"/>
  <cols>
    <col min="1" max="1" width="52.8515625" style="25" customWidth="1"/>
    <col min="2" max="2" width="9.8515625" style="25" customWidth="1"/>
    <col min="3" max="3" width="20.140625" style="25" customWidth="1"/>
    <col min="4" max="16384" width="9.140625" style="25" customWidth="1"/>
  </cols>
  <sheetData>
    <row r="1" ht="15.75">
      <c r="A1" s="107" t="s">
        <v>129</v>
      </c>
    </row>
    <row r="3" spans="1:2" ht="15.75" thickBot="1">
      <c r="A3" s="108"/>
      <c r="B3" s="108"/>
    </row>
    <row r="4" spans="1:3" ht="15.75" thickBot="1">
      <c r="A4" s="109" t="s">
        <v>23</v>
      </c>
      <c r="B4" s="110" t="s">
        <v>24</v>
      </c>
      <c r="C4" s="111" t="s">
        <v>130</v>
      </c>
    </row>
    <row r="5" spans="1:3" ht="15.75" thickTop="1">
      <c r="A5" s="112" t="s">
        <v>25</v>
      </c>
      <c r="B5" s="113" t="s">
        <v>26</v>
      </c>
      <c r="C5" s="26">
        <f>'Príl. č. 1'!B16</f>
        <v>31687.4</v>
      </c>
    </row>
    <row r="6" spans="1:3" ht="15">
      <c r="A6" s="112" t="s">
        <v>27</v>
      </c>
      <c r="B6" s="114" t="s">
        <v>28</v>
      </c>
      <c r="C6" s="26">
        <f>'Príl č. 3'!C42</f>
        <v>8582.850278668631</v>
      </c>
    </row>
    <row r="7" spans="1:3" ht="15">
      <c r="A7" s="112" t="s">
        <v>29</v>
      </c>
      <c r="B7" s="114" t="s">
        <v>28</v>
      </c>
      <c r="C7" s="26">
        <v>2625.9852786686315</v>
      </c>
    </row>
    <row r="8" spans="1:3" ht="15">
      <c r="A8" s="112" t="s">
        <v>30</v>
      </c>
      <c r="B8" s="114" t="s">
        <v>28</v>
      </c>
      <c r="C8" s="26">
        <f>'[3]Príl.č.4'!$C$8</f>
        <v>469.616</v>
      </c>
    </row>
    <row r="9" spans="1:3" ht="15">
      <c r="A9" s="112" t="s">
        <v>31</v>
      </c>
      <c r="B9" s="114" t="s">
        <v>28</v>
      </c>
      <c r="C9" s="26">
        <f>C7+C8</f>
        <v>3095.6012786686315</v>
      </c>
    </row>
    <row r="10" spans="1:4" ht="15">
      <c r="A10" s="112" t="s">
        <v>32</v>
      </c>
      <c r="B10" s="114" t="s">
        <v>28</v>
      </c>
      <c r="C10" s="26">
        <f>C6-C9</f>
        <v>5487.249</v>
      </c>
      <c r="D10" s="128"/>
    </row>
    <row r="11" spans="1:4" ht="15">
      <c r="A11" s="115" t="s">
        <v>33</v>
      </c>
      <c r="B11" s="116" t="s">
        <v>28</v>
      </c>
      <c r="C11" s="117">
        <v>4500</v>
      </c>
      <c r="D11" s="128"/>
    </row>
    <row r="12" spans="1:7" ht="15">
      <c r="A12" s="118" t="s">
        <v>132</v>
      </c>
      <c r="B12" s="119" t="s">
        <v>28</v>
      </c>
      <c r="C12" s="120">
        <f>C11-C10</f>
        <v>-987.2489999999998</v>
      </c>
      <c r="F12" s="129"/>
      <c r="G12" s="129"/>
    </row>
    <row r="13" spans="1:6" ht="15">
      <c r="A13" s="112" t="s">
        <v>34</v>
      </c>
      <c r="B13" s="121" t="s">
        <v>35</v>
      </c>
      <c r="C13" s="122">
        <f>C6*1000/C5</f>
        <v>270.86003517703034</v>
      </c>
      <c r="F13" s="129"/>
    </row>
    <row r="14" spans="1:3" ht="15.75" thickBot="1">
      <c r="A14" s="123" t="s">
        <v>36</v>
      </c>
      <c r="B14" s="124" t="s">
        <v>35</v>
      </c>
      <c r="C14" s="125">
        <f>C7*1000/C5</f>
        <v>82.87159182099609</v>
      </c>
    </row>
    <row r="15" ht="15">
      <c r="C15" s="82"/>
    </row>
    <row r="16" spans="1:3" ht="15" customHeight="1">
      <c r="A16" s="25" t="s">
        <v>37</v>
      </c>
      <c r="C16" s="126"/>
    </row>
    <row r="17" ht="15">
      <c r="A17" s="127" t="s">
        <v>133</v>
      </c>
    </row>
  </sheetData>
  <printOptions/>
  <pageMargins left="0.7874015748031497" right="0.7874015748031497" top="0.9448818897637796" bottom="0.5118110236220472" header="0.5118110236220472" footer="0.5118110236220472"/>
  <pageSetup fitToHeight="1" fitToWidth="1" horizontalDpi="300" verticalDpi="300" orientation="landscape" paperSize="9" r:id="rId1"/>
  <headerFooter alignWithMargins="0">
    <oddHeader>&amp;RPríloha č. 4 Zmluvy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ZSSK-ÚSTREDIE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Vojtek.Anton</dc:creator>
  <cp:keywords/>
  <dc:description/>
  <cp:lastModifiedBy>OI</cp:lastModifiedBy>
  <cp:lastPrinted>2005-04-28T07:50:21Z</cp:lastPrinted>
  <dcterms:created xsi:type="dcterms:W3CDTF">2004-05-18T09:50:32Z</dcterms:created>
  <dcterms:modified xsi:type="dcterms:W3CDTF">2005-03-08T12:39:39Z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1866181150</vt:i4>
  </property>
  <property fmtid="{D5CDD505-2E9C-101B-9397-08002B2CF9AE}" pid="3" name="_EmailSubject">
    <vt:lpwstr>návrh ZVVZ 2005 + dodatok č.1</vt:lpwstr>
  </property>
  <property fmtid="{D5CDD505-2E9C-101B-9397-08002B2CF9AE}" pid="4" name="_AuthorEmail">
    <vt:lpwstr>Vojtek.Anton@slovakrail.sk</vt:lpwstr>
  </property>
  <property fmtid="{D5CDD505-2E9C-101B-9397-08002B2CF9AE}" pid="5" name="_AuthorEmailDisplayName">
    <vt:lpwstr>Vojtek Anton</vt:lpwstr>
  </property>
  <property fmtid="{D5CDD505-2E9C-101B-9397-08002B2CF9AE}" pid="6" name="_PreviousAdHocReviewCycleID">
    <vt:i4>-1800946432</vt:i4>
  </property>
</Properties>
</file>