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0"/>
  </bookViews>
  <sheets>
    <sheet name="SZU 200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<sst xmlns="http://schemas.openxmlformats.org/spreadsheetml/2006/main" count="106" uniqueCount="102">
  <si>
    <t>Vývoj systému poistenia v nezamestnanosti a príspevku do garančného fondu</t>
  </si>
  <si>
    <t>Národný úrad práce</t>
  </si>
  <si>
    <t>(fondy)</t>
  </si>
  <si>
    <t>Ukazovateľ/sledované obdobie</t>
  </si>
  <si>
    <t>Index</t>
  </si>
  <si>
    <t>%</t>
  </si>
  <si>
    <t xml:space="preserve">Vládny </t>
  </si>
  <si>
    <t>rozpočet NÚP</t>
  </si>
  <si>
    <t>rozpočet</t>
  </si>
  <si>
    <t>plnenia</t>
  </si>
  <si>
    <t xml:space="preserve">v zmysle </t>
  </si>
  <si>
    <t>schv. NR SR</t>
  </si>
  <si>
    <t>skut.2001</t>
  </si>
  <si>
    <t>rozpočtu NÚP</t>
  </si>
  <si>
    <t>A.</t>
  </si>
  <si>
    <t>A I.</t>
  </si>
  <si>
    <t xml:space="preserve">Príjmy  b. r. vrátane cudzích zdrojov (I.1+I.2+I.3) </t>
  </si>
  <si>
    <t>A.II.</t>
  </si>
  <si>
    <t>Príjmy b.r. bez cudzích zdrojov (I.1+I.2)</t>
  </si>
  <si>
    <t>I.1</t>
  </si>
  <si>
    <t>Zdroje zo ŠR do GF , APTP a iné , v tom :</t>
  </si>
  <si>
    <t xml:space="preserve">     - účel. dotácia zo ŠR do GF(§77 a, ods.2)</t>
  </si>
  <si>
    <t xml:space="preserve">     - účel. dotácia zo ŠR na APTP- Národný plán zamestnanosti </t>
  </si>
  <si>
    <t xml:space="preserve">     - účel. dotácia zo ŠR na aktívne opatrenia (projekty)</t>
  </si>
  <si>
    <t>I.2</t>
  </si>
  <si>
    <t>Zdroje NÚP (I.2.1+I.2.2.+I.2.3), v tom :</t>
  </si>
  <si>
    <t>I.2.1</t>
  </si>
  <si>
    <t>*privatizácia -uzn.525/2001 - oddl. ŽSR</t>
  </si>
  <si>
    <t xml:space="preserve">                     -uzn.502 a 1132/2001 -oddĺž.zdrav.zariadení</t>
  </si>
  <si>
    <t xml:space="preserve">      -  do ZF, z toho :</t>
  </si>
  <si>
    <t xml:space="preserve">                    úhrady dlžných súm z príspevkov</t>
  </si>
  <si>
    <t>Čistý výber  ZF</t>
  </si>
  <si>
    <t xml:space="preserve">      -  do GF, z toho:</t>
  </si>
  <si>
    <t>Čistý výber  GF</t>
  </si>
  <si>
    <t xml:space="preserve">                   úhrada dlžných súm z príspevkov</t>
  </si>
  <si>
    <t>I.2.2</t>
  </si>
  <si>
    <t xml:space="preserve">     z  toho :   splátky návr. prostr. </t>
  </si>
  <si>
    <t>I.3</t>
  </si>
  <si>
    <t>AII.</t>
  </si>
  <si>
    <t>Prevod zostatku z predchádzajúceho roka</t>
  </si>
  <si>
    <t>B.</t>
  </si>
  <si>
    <t>Pohľadávky celkom, kumulatív k ...</t>
  </si>
  <si>
    <t>z toho:</t>
  </si>
  <si>
    <t>-  na poistnom v nezamestnanosti</t>
  </si>
  <si>
    <t xml:space="preserve">                               z toho: penále </t>
  </si>
  <si>
    <t>-  z aktívnej a pasívnej  politiky trhu práce</t>
  </si>
  <si>
    <t>C.</t>
  </si>
  <si>
    <t>V Ý D A V K Y   CELKOM (1+2+3+4)</t>
  </si>
  <si>
    <t>1.</t>
  </si>
  <si>
    <t xml:space="preserve">Základný  fond  (1.1 + 1.2)    </t>
  </si>
  <si>
    <t>1.1</t>
  </si>
  <si>
    <t>Výdavky na  aktívnu PTP (a+b), z toho :</t>
  </si>
  <si>
    <t>a) záväzky z dohôd uzatv. v predch.o.</t>
  </si>
  <si>
    <t>b) nové aktívne opatrenia, z toho :</t>
  </si>
  <si>
    <t>z toho : Programy podpory zam. mladých ľudí</t>
  </si>
  <si>
    <t>1.2</t>
  </si>
  <si>
    <t>Výdavky na  pasívnu PTP, z toho :</t>
  </si>
  <si>
    <t xml:space="preserve">                             podpora v nezamestnanosti</t>
  </si>
  <si>
    <t xml:space="preserve">                             poistné za poberateľov HZ </t>
  </si>
  <si>
    <t>2.</t>
  </si>
  <si>
    <t xml:space="preserve">Správny  fond, v tom:.      </t>
  </si>
  <si>
    <t xml:space="preserve">               neinvestičné náklady</t>
  </si>
  <si>
    <t xml:space="preserve">               investičné výdavky</t>
  </si>
  <si>
    <t xml:space="preserve">              úver Svetovej banky</t>
  </si>
  <si>
    <t>3.</t>
  </si>
  <si>
    <t xml:space="preserve">Rezervný  fond     </t>
  </si>
  <si>
    <t>4.</t>
  </si>
  <si>
    <t xml:space="preserve">Garančný  fond  * </t>
  </si>
  <si>
    <t>D.</t>
  </si>
  <si>
    <t xml:space="preserve"> Záväzky celkom</t>
  </si>
  <si>
    <t xml:space="preserve">- z podpísaných dohôd na APTP </t>
  </si>
  <si>
    <t>E.</t>
  </si>
  <si>
    <t>Saldo bežného roka   (A.I-C.)</t>
  </si>
  <si>
    <t>F.</t>
  </si>
  <si>
    <t>SALDO CELKOM (A. - C.)</t>
  </si>
  <si>
    <t xml:space="preserve">v tom : - základný fond    /ZF/ </t>
  </si>
  <si>
    <t xml:space="preserve">            - rezervný fond    /RF/</t>
  </si>
  <si>
    <t xml:space="preserve">            - správny fond     /SF/</t>
  </si>
  <si>
    <t xml:space="preserve">            - garančný fond  /GF/</t>
  </si>
  <si>
    <t>Ministerstvo financií SR</t>
  </si>
  <si>
    <t>skutočnosť 2002</t>
  </si>
  <si>
    <t>v zmysle</t>
  </si>
  <si>
    <t>skut.2002/</t>
  </si>
  <si>
    <t>návrhu.úč.záv.</t>
  </si>
  <si>
    <t>vlád.rozpočtu</t>
  </si>
  <si>
    <t xml:space="preserve"> DVPPMDN a Programy podpory mladých  fin.zo ŠR)*</t>
  </si>
  <si>
    <t xml:space="preserve"> náhrada cestovných výdavkov fin. zo ŠR</t>
  </si>
  <si>
    <t>dohodnuté prac. miesto pre absolventa školy fin. zo ŠR</t>
  </si>
  <si>
    <t>sekcia verejných výdavkov, odbor financovania neziskovej sféry</t>
  </si>
  <si>
    <t>(údaje v mil. Sk)</t>
  </si>
  <si>
    <t xml:space="preserve">                    ostatné príjmy SF</t>
  </si>
  <si>
    <t xml:space="preserve">                    príjmy z pohľadávok z vyp. peň. náhrad GF</t>
  </si>
  <si>
    <t>skutočnosť 2001</t>
  </si>
  <si>
    <t>učt.záv.</t>
  </si>
  <si>
    <t>Rozdiel</t>
  </si>
  <si>
    <r>
      <t xml:space="preserve">PRÍJMY  SPOLU (AI.+AII.) </t>
    </r>
    <r>
      <rPr>
        <sz val="12"/>
        <color indexed="8"/>
        <rFont val="Arial CE"/>
        <family val="0"/>
      </rPr>
      <t>( vrátane prevodu z min. obdobia)</t>
    </r>
  </si>
  <si>
    <r>
      <t xml:space="preserve">celkový výber </t>
    </r>
    <r>
      <rPr>
        <i/>
        <sz val="12"/>
        <color indexed="8"/>
        <rFont val="Arial CE"/>
        <family val="0"/>
      </rPr>
      <t xml:space="preserve"> (ZF,GF vr. dlžných súm,ostatných príjmov GF)</t>
    </r>
  </si>
  <si>
    <r>
      <t xml:space="preserve">Iné príjmy </t>
    </r>
    <r>
      <rPr>
        <i/>
        <sz val="12"/>
        <color indexed="8"/>
        <rFont val="Arial CE"/>
        <family val="0"/>
      </rPr>
      <t>(úroky,penále, odvody, splátky....)</t>
    </r>
    <r>
      <rPr>
        <b/>
        <i/>
        <sz val="12"/>
        <color indexed="8"/>
        <rFont val="Arial CE"/>
        <family val="0"/>
      </rPr>
      <t xml:space="preserve"> </t>
    </r>
  </si>
  <si>
    <r>
      <t xml:space="preserve">Cudzie zdroje </t>
    </r>
    <r>
      <rPr>
        <sz val="12"/>
        <color indexed="8"/>
        <rFont val="Arial CE"/>
        <family val="0"/>
      </rPr>
      <t>( návratná finančná výpomoc)</t>
    </r>
  </si>
  <si>
    <t>skut.2002-</t>
  </si>
  <si>
    <t xml:space="preserve">Poznámky:prostriedky z centálneho oddlženia ŽSR a ŠZZ  sú súčasťou dlžných súm z príspevkov </t>
  </si>
  <si>
    <t>Príloha č. 9d)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</si>
</sst>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d/m/yy"/>
    <numFmt numFmtId="166" formatCode="d/m/yy;@"/>
    <numFmt numFmtId="167" formatCode="dd\.mm\.yy"/>
    <numFmt numFmtId="168" formatCode="#,##0_);\(#,##0\)"/>
    <numFmt numFmtId="169" formatCode="#,##0.0_);\(#,##0.0\)"/>
    <numFmt numFmtId="170" formatCode="0.0"/>
    <numFmt numFmtId="171" formatCode="#,##0.0"/>
  </numFmts>
  <fonts count="13">
    <font>
      <sz val="10"/>
      <name val="Arial"/>
      <family val="0"/>
    </font>
    <font>
      <sz val="8"/>
      <name val="Arial"/>
      <family val="0"/>
    </font>
    <font>
      <sz val="14"/>
      <color indexed="8"/>
      <name val="Arial CE"/>
      <family val="0"/>
    </font>
    <font>
      <sz val="16"/>
      <color indexed="8"/>
      <name val="Arial CE"/>
      <family val="0"/>
    </font>
    <font>
      <sz val="12"/>
      <name val="Arial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2"/>
      <color indexed="8"/>
      <name val="Arial CE"/>
      <family val="0"/>
    </font>
    <font>
      <i/>
      <sz val="12"/>
      <color indexed="8"/>
      <name val="Arial CE"/>
      <family val="0"/>
    </font>
    <font>
      <b/>
      <sz val="12"/>
      <color indexed="8"/>
      <name val="Times New Roman CE"/>
      <family val="0"/>
    </font>
    <font>
      <b/>
      <sz val="8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69" fontId="3" fillId="3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71" fontId="3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1" fontId="0" fillId="2" borderId="0" xfId="0" applyNumberForma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9" fillId="2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center"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/>
    </xf>
    <xf numFmtId="0" fontId="6" fillId="3" borderId="6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/>
    </xf>
    <xf numFmtId="169" fontId="9" fillId="3" borderId="7" xfId="0" applyNumberFormat="1" applyFont="1" applyFill="1" applyBorder="1" applyAlignment="1">
      <alignment horizontal="right"/>
    </xf>
    <xf numFmtId="170" fontId="6" fillId="2" borderId="7" xfId="0" applyNumberFormat="1" applyFont="1" applyFill="1" applyBorder="1" applyAlignment="1">
      <alignment/>
    </xf>
    <xf numFmtId="169" fontId="9" fillId="3" borderId="7" xfId="0" applyNumberFormat="1" applyFont="1" applyFill="1" applyBorder="1" applyAlignment="1">
      <alignment/>
    </xf>
    <xf numFmtId="0" fontId="6" fillId="3" borderId="7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/>
    </xf>
    <xf numFmtId="169" fontId="6" fillId="3" borderId="7" xfId="0" applyNumberFormat="1" applyFont="1" applyFill="1" applyBorder="1" applyAlignment="1">
      <alignment/>
    </xf>
    <xf numFmtId="169" fontId="8" fillId="2" borderId="7" xfId="0" applyNumberFormat="1" applyFont="1" applyFill="1" applyBorder="1" applyAlignment="1">
      <alignment/>
    </xf>
    <xf numFmtId="169" fontId="10" fillId="2" borderId="7" xfId="0" applyNumberFormat="1" applyFont="1" applyFill="1" applyBorder="1" applyAlignment="1">
      <alignment/>
    </xf>
    <xf numFmtId="171" fontId="10" fillId="2" borderId="7" xfId="0" applyNumberFormat="1" applyFont="1" applyFill="1" applyBorder="1" applyAlignment="1">
      <alignment/>
    </xf>
    <xf numFmtId="169" fontId="6" fillId="2" borderId="7" xfId="0" applyNumberFormat="1" applyFont="1" applyFill="1" applyBorder="1" applyAlignment="1">
      <alignment/>
    </xf>
    <xf numFmtId="169" fontId="6" fillId="3" borderId="7" xfId="0" applyNumberFormat="1" applyFont="1" applyFill="1" applyBorder="1" applyAlignment="1">
      <alignment horizontal="right"/>
    </xf>
    <xf numFmtId="171" fontId="6" fillId="3" borderId="7" xfId="0" applyNumberFormat="1" applyFont="1" applyFill="1" applyBorder="1" applyAlignment="1">
      <alignment/>
    </xf>
    <xf numFmtId="170" fontId="6" fillId="3" borderId="7" xfId="0" applyNumberFormat="1" applyFont="1" applyFill="1" applyBorder="1" applyAlignment="1">
      <alignment horizontal="right"/>
    </xf>
    <xf numFmtId="169" fontId="10" fillId="3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/>
    </xf>
    <xf numFmtId="0" fontId="10" fillId="3" borderId="7" xfId="0" applyNumberFormat="1" applyFont="1" applyFill="1" applyBorder="1" applyAlignment="1">
      <alignment/>
    </xf>
    <xf numFmtId="169" fontId="10" fillId="2" borderId="7" xfId="0" applyNumberFormat="1" applyFont="1" applyFill="1" applyBorder="1" applyAlignment="1">
      <alignment/>
    </xf>
    <xf numFmtId="171" fontId="6" fillId="2" borderId="7" xfId="0" applyNumberFormat="1" applyFont="1" applyFill="1" applyBorder="1" applyAlignment="1">
      <alignment/>
    </xf>
    <xf numFmtId="0" fontId="10" fillId="3" borderId="7" xfId="0" applyNumberFormat="1" applyFont="1" applyFill="1" applyBorder="1" applyAlignment="1">
      <alignment horizontal="right"/>
    </xf>
    <xf numFmtId="0" fontId="10" fillId="3" borderId="7" xfId="0" applyNumberFormat="1" applyFont="1" applyFill="1" applyBorder="1" applyAlignment="1">
      <alignment horizontal="right"/>
    </xf>
    <xf numFmtId="170" fontId="10" fillId="3" borderId="7" xfId="0" applyNumberFormat="1" applyFont="1" applyFill="1" applyBorder="1" applyAlignment="1">
      <alignment horizontal="right"/>
    </xf>
    <xf numFmtId="169" fontId="9" fillId="2" borderId="7" xfId="0" applyNumberFormat="1" applyFont="1" applyFill="1" applyBorder="1" applyAlignment="1">
      <alignment/>
    </xf>
    <xf numFmtId="171" fontId="9" fillId="2" borderId="7" xfId="0" applyNumberFormat="1" applyFont="1" applyFill="1" applyBorder="1" applyAlignment="1">
      <alignment/>
    </xf>
    <xf numFmtId="168" fontId="6" fillId="3" borderId="7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/>
    </xf>
    <xf numFmtId="0" fontId="9" fillId="2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/>
    </xf>
    <xf numFmtId="169" fontId="9" fillId="2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 horizontal="center"/>
    </xf>
    <xf numFmtId="169" fontId="6" fillId="2" borderId="7" xfId="0" applyNumberFormat="1" applyFont="1" applyFill="1" applyBorder="1" applyAlignment="1">
      <alignment/>
    </xf>
    <xf numFmtId="0" fontId="6" fillId="3" borderId="7" xfId="0" applyNumberFormat="1" applyFont="1" applyFill="1" applyBorder="1" applyAlignment="1">
      <alignment horizontal="right"/>
    </xf>
    <xf numFmtId="0" fontId="6" fillId="2" borderId="7" xfId="0" applyNumberFormat="1" applyFont="1" applyFill="1" applyBorder="1" applyAlignment="1">
      <alignment/>
    </xf>
    <xf numFmtId="169" fontId="10" fillId="3" borderId="7" xfId="0" applyNumberFormat="1" applyFont="1" applyFill="1" applyBorder="1" applyAlignment="1">
      <alignment horizontal="right"/>
    </xf>
    <xf numFmtId="171" fontId="6" fillId="2" borderId="7" xfId="0" applyNumberFormat="1" applyFont="1" applyFill="1" applyBorder="1" applyAlignment="1">
      <alignment/>
    </xf>
    <xf numFmtId="0" fontId="6" fillId="3" borderId="7" xfId="0" applyNumberFormat="1" applyFont="1" applyFill="1" applyBorder="1" applyAlignment="1">
      <alignment horizontal="left"/>
    </xf>
    <xf numFmtId="0" fontId="11" fillId="3" borderId="7" xfId="0" applyNumberFormat="1" applyFont="1" applyFill="1" applyBorder="1" applyAlignment="1">
      <alignment/>
    </xf>
    <xf numFmtId="169" fontId="6" fillId="2" borderId="7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170" fontId="9" fillId="2" borderId="7" xfId="0" applyNumberFormat="1" applyFont="1" applyFill="1" applyBorder="1" applyAlignment="1">
      <alignment/>
    </xf>
    <xf numFmtId="170" fontId="10" fillId="2" borderId="7" xfId="0" applyNumberFormat="1" applyFont="1" applyFill="1" applyBorder="1" applyAlignment="1">
      <alignment/>
    </xf>
    <xf numFmtId="0" fontId="9" fillId="3" borderId="5" xfId="0" applyNumberFormat="1" applyFont="1" applyFill="1" applyBorder="1" applyAlignment="1">
      <alignment horizontal="center"/>
    </xf>
    <xf numFmtId="0" fontId="12" fillId="3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" fontId="1" fillId="2" borderId="0" xfId="0" applyNumberFormat="1" applyFont="1" applyFill="1" applyBorder="1" applyAlignment="1">
      <alignment/>
    </xf>
    <xf numFmtId="0" fontId="7" fillId="3" borderId="0" xfId="0" applyNumberFormat="1" applyFont="1" applyFill="1" applyAlignment="1">
      <alignment/>
    </xf>
    <xf numFmtId="169" fontId="1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="75" zoomScaleNormal="75" workbookViewId="0" topLeftCell="A1">
      <selection activeCell="F5" sqref="F5"/>
    </sheetView>
  </sheetViews>
  <sheetFormatPr defaultColWidth="9.140625" defaultRowHeight="12.75"/>
  <cols>
    <col min="1" max="1" width="7.421875" style="0" customWidth="1"/>
    <col min="2" max="2" width="78.28125" style="0" customWidth="1"/>
    <col min="3" max="3" width="20.140625" style="0" customWidth="1"/>
    <col min="4" max="4" width="12.00390625" style="0" customWidth="1"/>
    <col min="5" max="5" width="15.7109375" style="0" customWidth="1"/>
    <col min="6" max="6" width="20.140625" style="0" customWidth="1"/>
    <col min="7" max="7" width="12.140625" style="0" customWidth="1"/>
    <col min="8" max="8" width="14.8515625" style="0" customWidth="1"/>
    <col min="9" max="9" width="15.7109375" style="0" customWidth="1"/>
    <col min="10" max="10" width="17.28125" style="0" customWidth="1"/>
  </cols>
  <sheetData>
    <row r="1" spans="1:10" ht="12.75">
      <c r="A1" s="12" t="s">
        <v>79</v>
      </c>
      <c r="B1" s="1"/>
      <c r="C1" s="1"/>
      <c r="D1" s="1"/>
      <c r="E1" s="1"/>
      <c r="F1" s="1"/>
      <c r="G1" s="1"/>
      <c r="H1" s="1"/>
      <c r="I1" s="4"/>
      <c r="J1" s="13" t="s">
        <v>101</v>
      </c>
    </row>
    <row r="2" spans="1:10" ht="15">
      <c r="A2" s="2" t="s">
        <v>88</v>
      </c>
      <c r="B2" s="3"/>
      <c r="C2" s="11"/>
      <c r="D2" s="2"/>
      <c r="E2" s="2"/>
      <c r="F2" s="1"/>
      <c r="G2" s="1"/>
      <c r="H2" s="1"/>
      <c r="I2" s="4"/>
      <c r="J2" s="1"/>
    </row>
    <row r="3" spans="1:10" ht="15">
      <c r="A3" s="15"/>
      <c r="B3" s="15"/>
      <c r="C3" s="11"/>
      <c r="D3" s="11"/>
      <c r="E3" s="11"/>
      <c r="F3" s="15"/>
      <c r="G3" s="15"/>
      <c r="H3" s="15"/>
      <c r="I3" s="4"/>
      <c r="J3" s="16"/>
    </row>
    <row r="4" spans="1:10" ht="15">
      <c r="A4" s="17" t="s">
        <v>0</v>
      </c>
      <c r="B4" s="17"/>
      <c r="C4" s="11"/>
      <c r="D4" s="18"/>
      <c r="E4" s="11"/>
      <c r="F4" s="15"/>
      <c r="G4" s="15"/>
      <c r="H4" s="15"/>
      <c r="I4" s="4"/>
      <c r="J4" s="15"/>
    </row>
    <row r="5" spans="1:10" ht="15">
      <c r="A5" s="19"/>
      <c r="B5" s="19"/>
      <c r="C5" s="11"/>
      <c r="D5" s="20"/>
      <c r="E5" s="11"/>
      <c r="F5" s="14"/>
      <c r="G5" s="14"/>
      <c r="H5" s="14"/>
      <c r="I5" s="4"/>
      <c r="J5" s="14" t="s">
        <v>89</v>
      </c>
    </row>
    <row r="6" spans="1:10" ht="15.75">
      <c r="A6" s="21"/>
      <c r="B6" s="22" t="s">
        <v>1</v>
      </c>
      <c r="C6" s="23" t="s">
        <v>2</v>
      </c>
      <c r="D6" s="23"/>
      <c r="E6" s="24"/>
      <c r="F6" s="25" t="s">
        <v>2</v>
      </c>
      <c r="G6" s="25"/>
      <c r="H6" s="25"/>
      <c r="I6" s="25"/>
      <c r="J6" s="25"/>
    </row>
    <row r="7" spans="1:10" ht="15.75">
      <c r="A7" s="26"/>
      <c r="B7" s="81" t="s">
        <v>3</v>
      </c>
      <c r="C7" s="82" t="s">
        <v>92</v>
      </c>
      <c r="D7" s="28" t="s">
        <v>6</v>
      </c>
      <c r="E7" s="29" t="s">
        <v>7</v>
      </c>
      <c r="F7" s="82" t="s">
        <v>80</v>
      </c>
      <c r="G7" s="27" t="s">
        <v>4</v>
      </c>
      <c r="H7" s="30" t="s">
        <v>5</v>
      </c>
      <c r="I7" s="87" t="s">
        <v>5</v>
      </c>
      <c r="J7" s="30" t="s">
        <v>94</v>
      </c>
    </row>
    <row r="8" spans="1:10" ht="15.75">
      <c r="A8" s="31"/>
      <c r="B8" s="32"/>
      <c r="C8" s="83" t="s">
        <v>10</v>
      </c>
      <c r="D8" s="33" t="s">
        <v>8</v>
      </c>
      <c r="E8" s="34" t="s">
        <v>11</v>
      </c>
      <c r="F8" s="85" t="s">
        <v>81</v>
      </c>
      <c r="G8" s="35" t="s">
        <v>82</v>
      </c>
      <c r="H8" s="35" t="s">
        <v>9</v>
      </c>
      <c r="I8" s="88" t="s">
        <v>9</v>
      </c>
      <c r="J8" s="35" t="s">
        <v>99</v>
      </c>
    </row>
    <row r="9" spans="1:10" ht="15.75">
      <c r="A9" s="36"/>
      <c r="B9" s="37"/>
      <c r="C9" s="84" t="s">
        <v>93</v>
      </c>
      <c r="D9" s="38">
        <v>2002</v>
      </c>
      <c r="E9" s="39">
        <v>2002</v>
      </c>
      <c r="F9" s="86" t="s">
        <v>83</v>
      </c>
      <c r="G9" s="40" t="s">
        <v>12</v>
      </c>
      <c r="H9" s="40" t="s">
        <v>84</v>
      </c>
      <c r="I9" s="89" t="s">
        <v>13</v>
      </c>
      <c r="J9" s="40" t="s">
        <v>12</v>
      </c>
    </row>
    <row r="10" spans="1:10" ht="15.75">
      <c r="A10" s="36"/>
      <c r="B10" s="36"/>
      <c r="C10" s="41">
        <v>1</v>
      </c>
      <c r="D10" s="92">
        <v>2</v>
      </c>
      <c r="E10" s="86">
        <v>3</v>
      </c>
      <c r="F10" s="41">
        <v>4</v>
      </c>
      <c r="G10" s="41">
        <v>5</v>
      </c>
      <c r="H10" s="41">
        <v>6</v>
      </c>
      <c r="I10" s="41">
        <v>7</v>
      </c>
      <c r="J10" s="41">
        <v>8</v>
      </c>
    </row>
    <row r="11" spans="1:10" ht="15.75">
      <c r="A11" s="42" t="s">
        <v>14</v>
      </c>
      <c r="B11" s="43" t="s">
        <v>95</v>
      </c>
      <c r="C11" s="44">
        <f>SUM(C12+C37)</f>
        <v>15166.5</v>
      </c>
      <c r="D11" s="44">
        <f>SUM(D12+D37)</f>
        <v>16383</v>
      </c>
      <c r="E11" s="44">
        <f>SUM(E12+E37)</f>
        <v>15342.3</v>
      </c>
      <c r="F11" s="44">
        <f>SUM(F12+F37)</f>
        <v>18755.300000000003</v>
      </c>
      <c r="G11" s="45">
        <f>SUM(F11/C11)*100</f>
        <v>123.66267761184191</v>
      </c>
      <c r="H11" s="45">
        <f>SUM(F11/D11)*100</f>
        <v>114.48025392174816</v>
      </c>
      <c r="I11" s="45">
        <f>SUM(F11/E11)*100</f>
        <v>122.24568676143737</v>
      </c>
      <c r="J11" s="90">
        <f>SUM(F11-C11)</f>
        <v>3588.800000000003</v>
      </c>
    </row>
    <row r="12" spans="1:10" ht="15.75">
      <c r="A12" s="42" t="s">
        <v>15</v>
      </c>
      <c r="B12" s="43" t="s">
        <v>16</v>
      </c>
      <c r="C12" s="46">
        <f>SUM(C15+C20+C35)</f>
        <v>12101</v>
      </c>
      <c r="D12" s="46">
        <f>SUM(D15+D20+D35)</f>
        <v>11986.7</v>
      </c>
      <c r="E12" s="46">
        <f>SUM(E15+E20+E35)</f>
        <v>11365.6</v>
      </c>
      <c r="F12" s="46">
        <f>SUM(F15+F20+F35)</f>
        <v>12226.400000000001</v>
      </c>
      <c r="G12" s="45">
        <f>SUM(F12/C12)*100</f>
        <v>101.03627799355425</v>
      </c>
      <c r="H12" s="45">
        <f aca="true" t="shared" si="0" ref="H12:H77">SUM(F12/D12)*100</f>
        <v>101.99971635229046</v>
      </c>
      <c r="I12" s="45">
        <f aca="true" t="shared" si="1" ref="I12:I77">SUM(F12/E12)*100</f>
        <v>107.57373125923841</v>
      </c>
      <c r="J12" s="90">
        <f aca="true" t="shared" si="2" ref="J12:J74">SUM(F12-C12)</f>
        <v>125.40000000000146</v>
      </c>
    </row>
    <row r="13" spans="1:10" ht="15">
      <c r="A13" s="47" t="s">
        <v>17</v>
      </c>
      <c r="B13" s="48" t="s">
        <v>18</v>
      </c>
      <c r="C13" s="49">
        <f>SUM(C15+C20)</f>
        <v>12101</v>
      </c>
      <c r="D13" s="49">
        <f>SUM(D15+D20)</f>
        <v>11986.7</v>
      </c>
      <c r="E13" s="49">
        <f>SUM(E15+E20)</f>
        <v>11365.6</v>
      </c>
      <c r="F13" s="49">
        <f>SUM(F15+F20)</f>
        <v>12226.400000000001</v>
      </c>
      <c r="G13" s="45">
        <f>SUM(F13/C13)*100</f>
        <v>101.03627799355425</v>
      </c>
      <c r="H13" s="45">
        <f t="shared" si="0"/>
        <v>101.99971635229046</v>
      </c>
      <c r="I13" s="45">
        <f t="shared" si="1"/>
        <v>107.57373125923841</v>
      </c>
      <c r="J13" s="45">
        <f t="shared" si="2"/>
        <v>125.40000000000146</v>
      </c>
    </row>
    <row r="14" spans="1:10" ht="15">
      <c r="A14" s="47"/>
      <c r="B14" s="48"/>
      <c r="C14" s="49"/>
      <c r="D14" s="49"/>
      <c r="E14" s="49"/>
      <c r="F14" s="49"/>
      <c r="G14" s="45"/>
      <c r="H14" s="45"/>
      <c r="I14" s="45"/>
      <c r="J14" s="45">
        <f t="shared" si="2"/>
        <v>0</v>
      </c>
    </row>
    <row r="15" spans="1:10" ht="15.75">
      <c r="A15" s="42" t="s">
        <v>19</v>
      </c>
      <c r="B15" s="43" t="s">
        <v>20</v>
      </c>
      <c r="C15" s="50">
        <f>SUM(C16,C17,C18)</f>
        <v>1872.1</v>
      </c>
      <c r="D15" s="50">
        <f>SUM(D16,D17,D18)</f>
        <v>924</v>
      </c>
      <c r="E15" s="51">
        <f>SUM(E16:E17)</f>
        <v>1029</v>
      </c>
      <c r="F15" s="52">
        <f>SUM(F16:F17)</f>
        <v>854.5</v>
      </c>
      <c r="G15" s="45">
        <f>SUM(F15/C15)*100</f>
        <v>45.6439292772822</v>
      </c>
      <c r="H15" s="45">
        <f t="shared" si="0"/>
        <v>92.47835497835499</v>
      </c>
      <c r="I15" s="45">
        <f t="shared" si="1"/>
        <v>83.04178814382897</v>
      </c>
      <c r="J15" s="45">
        <f t="shared" si="2"/>
        <v>-1017.5999999999999</v>
      </c>
    </row>
    <row r="16" spans="1:10" ht="15">
      <c r="A16" s="47"/>
      <c r="B16" s="48" t="s">
        <v>21</v>
      </c>
      <c r="C16" s="53">
        <v>427.6</v>
      </c>
      <c r="D16" s="54">
        <v>320</v>
      </c>
      <c r="E16" s="49">
        <v>425</v>
      </c>
      <c r="F16" s="55">
        <v>481.6</v>
      </c>
      <c r="G16" s="45">
        <f>SUM(F16/C16)*100</f>
        <v>112.62862488306828</v>
      </c>
      <c r="H16" s="45">
        <f t="shared" si="0"/>
        <v>150.5</v>
      </c>
      <c r="I16" s="45">
        <f t="shared" si="1"/>
        <v>113.31764705882354</v>
      </c>
      <c r="J16" s="45">
        <f t="shared" si="2"/>
        <v>54</v>
      </c>
    </row>
    <row r="17" spans="1:10" ht="15">
      <c r="A17" s="47"/>
      <c r="B17" s="48" t="s">
        <v>22</v>
      </c>
      <c r="C17" s="53">
        <v>1390.4</v>
      </c>
      <c r="D17" s="54">
        <v>604</v>
      </c>
      <c r="E17" s="49">
        <v>604</v>
      </c>
      <c r="F17" s="55">
        <v>372.9</v>
      </c>
      <c r="G17" s="45">
        <f>SUM(F17/C17)*100</f>
        <v>26.819620253164555</v>
      </c>
      <c r="H17" s="45">
        <f t="shared" si="0"/>
        <v>61.73841059602648</v>
      </c>
      <c r="I17" s="45">
        <f t="shared" si="1"/>
        <v>61.73841059602648</v>
      </c>
      <c r="J17" s="45">
        <f t="shared" si="2"/>
        <v>-1017.5000000000001</v>
      </c>
    </row>
    <row r="18" spans="1:10" ht="15">
      <c r="A18" s="47"/>
      <c r="B18" s="48" t="s">
        <v>23</v>
      </c>
      <c r="C18" s="53">
        <v>54.1</v>
      </c>
      <c r="D18" s="56"/>
      <c r="E18" s="48"/>
      <c r="F18" s="55"/>
      <c r="G18" s="45">
        <f>SUM(F18/C18)*100</f>
        <v>0</v>
      </c>
      <c r="H18" s="45"/>
      <c r="I18" s="45"/>
      <c r="J18" s="45">
        <f t="shared" si="2"/>
        <v>-54.1</v>
      </c>
    </row>
    <row r="19" spans="1:10" ht="15">
      <c r="A19" s="47"/>
      <c r="B19" s="48"/>
      <c r="C19" s="53"/>
      <c r="D19" s="56"/>
      <c r="E19" s="48"/>
      <c r="F19" s="55"/>
      <c r="G19" s="45"/>
      <c r="H19" s="45"/>
      <c r="I19" s="45"/>
      <c r="J19" s="45"/>
    </row>
    <row r="20" spans="1:10" ht="15.75">
      <c r="A20" s="42" t="s">
        <v>24</v>
      </c>
      <c r="B20" s="43" t="s">
        <v>25</v>
      </c>
      <c r="C20" s="57">
        <f aca="true" t="shared" si="3" ref="C20:I20">SUM(C21+C30)</f>
        <v>10228.9</v>
      </c>
      <c r="D20" s="57">
        <f t="shared" si="3"/>
        <v>11062.7</v>
      </c>
      <c r="E20" s="57">
        <f t="shared" si="3"/>
        <v>10336.6</v>
      </c>
      <c r="F20" s="57">
        <f t="shared" si="3"/>
        <v>11371.900000000001</v>
      </c>
      <c r="G20" s="57">
        <f t="shared" si="3"/>
        <v>225.28760298455148</v>
      </c>
      <c r="H20" s="57">
        <f t="shared" si="3"/>
        <v>220.95820775721788</v>
      </c>
      <c r="I20" s="57">
        <f t="shared" si="3"/>
        <v>256.17390307107416</v>
      </c>
      <c r="J20" s="91">
        <f t="shared" si="2"/>
        <v>1143.0000000000018</v>
      </c>
    </row>
    <row r="21" spans="1:10" ht="15.75">
      <c r="A21" s="42" t="s">
        <v>26</v>
      </c>
      <c r="B21" s="58" t="s">
        <v>96</v>
      </c>
      <c r="C21" s="57">
        <f>SUM(C24+C27)</f>
        <v>9393.5</v>
      </c>
      <c r="D21" s="57">
        <f>SUM(D24+D27)</f>
        <v>10262.7</v>
      </c>
      <c r="E21" s="57">
        <f>SUM(E24+E27)</f>
        <v>9694</v>
      </c>
      <c r="F21" s="57">
        <f>SUM(F24+F27)</f>
        <v>10416.2</v>
      </c>
      <c r="G21" s="45">
        <f aca="true" t="shared" si="4" ref="G21:G29">SUM(F21/C21)*100</f>
        <v>110.88731569702455</v>
      </c>
      <c r="H21" s="45">
        <f t="shared" si="0"/>
        <v>101.49570775721787</v>
      </c>
      <c r="I21" s="45">
        <f t="shared" si="1"/>
        <v>107.44996905302249</v>
      </c>
      <c r="J21" s="91">
        <f t="shared" si="2"/>
        <v>1022.7000000000007</v>
      </c>
    </row>
    <row r="22" spans="1:10" ht="15.75">
      <c r="A22" s="42"/>
      <c r="B22" s="59" t="s">
        <v>27</v>
      </c>
      <c r="C22" s="60">
        <v>277</v>
      </c>
      <c r="D22" s="49">
        <v>272.1</v>
      </c>
      <c r="E22" s="53">
        <v>0</v>
      </c>
      <c r="F22" s="55">
        <v>449</v>
      </c>
      <c r="G22" s="45">
        <f t="shared" si="4"/>
        <v>162.09386281588448</v>
      </c>
      <c r="H22" s="45">
        <f t="shared" si="0"/>
        <v>165.01286291804482</v>
      </c>
      <c r="I22" s="45"/>
      <c r="J22" s="45">
        <f t="shared" si="2"/>
        <v>172</v>
      </c>
    </row>
    <row r="23" spans="1:10" ht="15.75">
      <c r="A23" s="42"/>
      <c r="B23" s="59" t="s">
        <v>28</v>
      </c>
      <c r="C23" s="60">
        <v>58</v>
      </c>
      <c r="D23" s="49">
        <v>500</v>
      </c>
      <c r="E23" s="53">
        <v>500</v>
      </c>
      <c r="F23" s="55">
        <v>58</v>
      </c>
      <c r="G23" s="45">
        <f t="shared" si="4"/>
        <v>100</v>
      </c>
      <c r="H23" s="45">
        <f t="shared" si="0"/>
        <v>11.600000000000001</v>
      </c>
      <c r="I23" s="45">
        <f t="shared" si="1"/>
        <v>11.600000000000001</v>
      </c>
      <c r="J23" s="45">
        <f t="shared" si="2"/>
        <v>0</v>
      </c>
    </row>
    <row r="24" spans="1:10" ht="15">
      <c r="A24" s="48"/>
      <c r="B24" s="48" t="s">
        <v>29</v>
      </c>
      <c r="C24" s="53">
        <v>8965.9</v>
      </c>
      <c r="D24" s="49">
        <v>9873.5</v>
      </c>
      <c r="E24" s="53">
        <v>9269</v>
      </c>
      <c r="F24" s="61">
        <v>9934.6</v>
      </c>
      <c r="G24" s="45">
        <f t="shared" si="4"/>
        <v>110.80426951003246</v>
      </c>
      <c r="H24" s="45">
        <f t="shared" si="0"/>
        <v>100.61882817643186</v>
      </c>
      <c r="I24" s="45">
        <f t="shared" si="1"/>
        <v>107.18092566619917</v>
      </c>
      <c r="J24" s="45">
        <f t="shared" si="2"/>
        <v>968.7000000000007</v>
      </c>
    </row>
    <row r="25" spans="1:10" ht="15">
      <c r="A25" s="48"/>
      <c r="B25" s="48" t="s">
        <v>30</v>
      </c>
      <c r="C25" s="53">
        <v>749.3</v>
      </c>
      <c r="D25" s="54">
        <v>772.1</v>
      </c>
      <c r="E25" s="53">
        <v>549.8</v>
      </c>
      <c r="F25" s="61">
        <v>970.6</v>
      </c>
      <c r="G25" s="45">
        <f t="shared" si="4"/>
        <v>129.53423194981983</v>
      </c>
      <c r="H25" s="45">
        <f t="shared" si="0"/>
        <v>125.7091050382075</v>
      </c>
      <c r="I25" s="45">
        <f t="shared" si="1"/>
        <v>176.53692251727904</v>
      </c>
      <c r="J25" s="45">
        <f t="shared" si="2"/>
        <v>221.30000000000007</v>
      </c>
    </row>
    <row r="26" spans="1:10" ht="15">
      <c r="A26" s="48"/>
      <c r="B26" s="62" t="s">
        <v>31</v>
      </c>
      <c r="C26" s="57">
        <f>SUM(C24-C25)</f>
        <v>8216.6</v>
      </c>
      <c r="D26" s="57">
        <f>SUM(D24-D25)</f>
        <v>9101.4</v>
      </c>
      <c r="E26" s="57">
        <f>SUM(E24-E25)</f>
        <v>8719.2</v>
      </c>
      <c r="F26" s="57">
        <v>8964</v>
      </c>
      <c r="G26" s="45">
        <f t="shared" si="4"/>
        <v>109.09621984762555</v>
      </c>
      <c r="H26" s="45">
        <f t="shared" si="0"/>
        <v>98.49034214516449</v>
      </c>
      <c r="I26" s="45">
        <f t="shared" si="1"/>
        <v>102.8075970272502</v>
      </c>
      <c r="J26" s="45">
        <f t="shared" si="2"/>
        <v>747.3999999999996</v>
      </c>
    </row>
    <row r="27" spans="1:10" ht="15">
      <c r="A27" s="48"/>
      <c r="B27" s="48" t="s">
        <v>32</v>
      </c>
      <c r="C27" s="53">
        <v>427.6</v>
      </c>
      <c r="D27" s="49">
        <v>389.2</v>
      </c>
      <c r="E27" s="53">
        <v>425</v>
      </c>
      <c r="F27" s="61">
        <v>481.6</v>
      </c>
      <c r="G27" s="45">
        <f t="shared" si="4"/>
        <v>112.62862488306828</v>
      </c>
      <c r="H27" s="45">
        <f t="shared" si="0"/>
        <v>123.74100719424462</v>
      </c>
      <c r="I27" s="45">
        <f t="shared" si="1"/>
        <v>113.31764705882354</v>
      </c>
      <c r="J27" s="45">
        <f t="shared" si="2"/>
        <v>54</v>
      </c>
    </row>
    <row r="28" spans="1:10" ht="15">
      <c r="A28" s="48"/>
      <c r="B28" s="63" t="s">
        <v>33</v>
      </c>
      <c r="C28" s="56">
        <v>411.9</v>
      </c>
      <c r="D28" s="64">
        <v>389.2</v>
      </c>
      <c r="E28" s="64">
        <v>425</v>
      </c>
      <c r="F28" s="52">
        <v>451.8</v>
      </c>
      <c r="G28" s="45">
        <f t="shared" si="4"/>
        <v>109.68681718863802</v>
      </c>
      <c r="H28" s="45">
        <f t="shared" si="0"/>
        <v>116.08427543679343</v>
      </c>
      <c r="I28" s="45">
        <f t="shared" si="1"/>
        <v>106.30588235294118</v>
      </c>
      <c r="J28" s="45">
        <f t="shared" si="2"/>
        <v>39.900000000000034</v>
      </c>
    </row>
    <row r="29" spans="1:10" ht="15">
      <c r="A29" s="48"/>
      <c r="B29" s="48" t="s">
        <v>34</v>
      </c>
      <c r="C29" s="53">
        <v>15.7</v>
      </c>
      <c r="D29" s="49">
        <v>0</v>
      </c>
      <c r="E29" s="53">
        <v>0</v>
      </c>
      <c r="F29" s="61">
        <v>29.8</v>
      </c>
      <c r="G29" s="45">
        <f t="shared" si="4"/>
        <v>189.80891719745222</v>
      </c>
      <c r="H29" s="45"/>
      <c r="I29" s="45"/>
      <c r="J29" s="45">
        <f t="shared" si="2"/>
        <v>14.100000000000001</v>
      </c>
    </row>
    <row r="30" spans="1:10" ht="15.75">
      <c r="A30" s="42" t="s">
        <v>35</v>
      </c>
      <c r="B30" s="58" t="s">
        <v>97</v>
      </c>
      <c r="C30" s="53">
        <v>835.4</v>
      </c>
      <c r="D30" s="49">
        <v>800</v>
      </c>
      <c r="E30" s="53">
        <v>642.6</v>
      </c>
      <c r="F30" s="61">
        <v>955.7</v>
      </c>
      <c r="G30" s="45">
        <f>SUM(F30/C30)*100</f>
        <v>114.40028728752694</v>
      </c>
      <c r="H30" s="45">
        <f t="shared" si="0"/>
        <v>119.4625</v>
      </c>
      <c r="I30" s="45">
        <f t="shared" si="1"/>
        <v>148.72393401805166</v>
      </c>
      <c r="J30" s="45">
        <f t="shared" si="2"/>
        <v>120.30000000000007</v>
      </c>
    </row>
    <row r="31" spans="1:10" ht="15.75">
      <c r="A31" s="42"/>
      <c r="B31" s="48" t="s">
        <v>36</v>
      </c>
      <c r="C31" s="53">
        <v>81.8</v>
      </c>
      <c r="D31" s="49">
        <v>120</v>
      </c>
      <c r="E31" s="53">
        <v>144.5</v>
      </c>
      <c r="F31" s="61">
        <v>58.5</v>
      </c>
      <c r="G31" s="45">
        <f>SUM(F31/C31)*100</f>
        <v>71.5158924205379</v>
      </c>
      <c r="H31" s="45">
        <f t="shared" si="0"/>
        <v>48.75</v>
      </c>
      <c r="I31" s="45">
        <f t="shared" si="1"/>
        <v>40.484429065743946</v>
      </c>
      <c r="J31" s="45">
        <f t="shared" si="2"/>
        <v>-23.299999999999997</v>
      </c>
    </row>
    <row r="32" spans="1:10" ht="15.75">
      <c r="A32" s="42"/>
      <c r="B32" s="48" t="s">
        <v>90</v>
      </c>
      <c r="C32" s="53">
        <v>31.2</v>
      </c>
      <c r="D32" s="49">
        <v>0</v>
      </c>
      <c r="E32" s="53">
        <v>0</v>
      </c>
      <c r="F32" s="61">
        <v>15.5</v>
      </c>
      <c r="G32" s="45"/>
      <c r="H32" s="45"/>
      <c r="I32" s="45"/>
      <c r="J32" s="45">
        <f t="shared" si="2"/>
        <v>-15.7</v>
      </c>
    </row>
    <row r="33" spans="1:10" ht="15.75">
      <c r="A33" s="42"/>
      <c r="B33" s="48" t="s">
        <v>91</v>
      </c>
      <c r="C33" s="53">
        <v>0.7</v>
      </c>
      <c r="D33" s="53">
        <v>0</v>
      </c>
      <c r="E33" s="53">
        <v>0</v>
      </c>
      <c r="F33" s="61">
        <v>4.1</v>
      </c>
      <c r="G33" s="45"/>
      <c r="H33" s="45"/>
      <c r="I33" s="45"/>
      <c r="J33" s="45">
        <f t="shared" si="2"/>
        <v>3.3999999999999995</v>
      </c>
    </row>
    <row r="34" spans="1:10" ht="15.75">
      <c r="A34" s="42"/>
      <c r="B34" s="58"/>
      <c r="C34" s="53"/>
      <c r="D34" s="53"/>
      <c r="E34" s="53"/>
      <c r="F34" s="61"/>
      <c r="G34" s="45"/>
      <c r="H34" s="45"/>
      <c r="I34" s="45"/>
      <c r="J34" s="45">
        <f t="shared" si="2"/>
        <v>0</v>
      </c>
    </row>
    <row r="35" spans="1:10" ht="15.75">
      <c r="A35" s="42" t="s">
        <v>37</v>
      </c>
      <c r="B35" s="43" t="s">
        <v>98</v>
      </c>
      <c r="C35" s="53">
        <v>0</v>
      </c>
      <c r="D35" s="49">
        <v>0</v>
      </c>
      <c r="E35" s="53">
        <v>0</v>
      </c>
      <c r="F35" s="61">
        <v>0</v>
      </c>
      <c r="G35" s="45"/>
      <c r="H35" s="45"/>
      <c r="I35" s="45"/>
      <c r="J35" s="45">
        <f t="shared" si="2"/>
        <v>0</v>
      </c>
    </row>
    <row r="36" spans="1:10" ht="15.75">
      <c r="A36" s="42"/>
      <c r="B36" s="43"/>
      <c r="C36" s="53"/>
      <c r="D36" s="49"/>
      <c r="E36" s="53"/>
      <c r="F36" s="61"/>
      <c r="G36" s="45"/>
      <c r="H36" s="45"/>
      <c r="I36" s="45"/>
      <c r="J36" s="45"/>
    </row>
    <row r="37" spans="1:10" ht="15.75">
      <c r="A37" s="42" t="s">
        <v>38</v>
      </c>
      <c r="B37" s="43" t="s">
        <v>39</v>
      </c>
      <c r="C37" s="65">
        <v>3065.5</v>
      </c>
      <c r="D37" s="46">
        <v>4396.3</v>
      </c>
      <c r="E37" s="65">
        <v>3976.7</v>
      </c>
      <c r="F37" s="66">
        <v>6528.9</v>
      </c>
      <c r="G37" s="45">
        <f>SUM(F37/C37)*100</f>
        <v>212.97993801989884</v>
      </c>
      <c r="H37" s="45">
        <f t="shared" si="0"/>
        <v>148.50897345495073</v>
      </c>
      <c r="I37" s="45">
        <f t="shared" si="1"/>
        <v>164.17884175321248</v>
      </c>
      <c r="J37" s="90">
        <f t="shared" si="2"/>
        <v>3463.3999999999996</v>
      </c>
    </row>
    <row r="38" spans="1:10" ht="15.75">
      <c r="A38" s="42"/>
      <c r="B38" s="43"/>
      <c r="C38" s="65"/>
      <c r="D38" s="46"/>
      <c r="E38" s="65"/>
      <c r="F38" s="66"/>
      <c r="G38" s="45"/>
      <c r="H38" s="45"/>
      <c r="I38" s="45"/>
      <c r="J38" s="45">
        <f t="shared" si="2"/>
        <v>0</v>
      </c>
    </row>
    <row r="39" spans="1:10" ht="15.75">
      <c r="A39" s="47" t="s">
        <v>40</v>
      </c>
      <c r="B39" s="43" t="s">
        <v>41</v>
      </c>
      <c r="C39" s="53">
        <v>14130.8</v>
      </c>
      <c r="D39" s="67"/>
      <c r="E39" s="68"/>
      <c r="F39" s="61">
        <v>12610.5</v>
      </c>
      <c r="G39" s="45">
        <f>SUM(F39/C39)*100</f>
        <v>89.24123191892886</v>
      </c>
      <c r="H39" s="45"/>
      <c r="I39" s="45"/>
      <c r="J39" s="45">
        <f t="shared" si="2"/>
        <v>-1520.2999999999993</v>
      </c>
    </row>
    <row r="40" spans="1:10" ht="15">
      <c r="A40" s="48"/>
      <c r="B40" s="48" t="s">
        <v>42</v>
      </c>
      <c r="C40" s="53"/>
      <c r="D40" s="49"/>
      <c r="E40" s="68"/>
      <c r="F40" s="61"/>
      <c r="G40" s="45"/>
      <c r="H40" s="45"/>
      <c r="I40" s="45"/>
      <c r="J40" s="45">
        <f t="shared" si="2"/>
        <v>0</v>
      </c>
    </row>
    <row r="41" spans="1:10" ht="15">
      <c r="A41" s="48"/>
      <c r="B41" s="48" t="s">
        <v>43</v>
      </c>
      <c r="C41" s="53">
        <v>9674.4</v>
      </c>
      <c r="D41" s="49"/>
      <c r="E41" s="68"/>
      <c r="F41" s="61">
        <v>7842.7</v>
      </c>
      <c r="G41" s="45">
        <f>SUM(F41/C41)*100</f>
        <v>81.06652608947324</v>
      </c>
      <c r="H41" s="45"/>
      <c r="I41" s="45"/>
      <c r="J41" s="45">
        <f t="shared" si="2"/>
        <v>-1831.6999999999998</v>
      </c>
    </row>
    <row r="42" spans="1:10" ht="15">
      <c r="A42" s="48"/>
      <c r="B42" s="48" t="s">
        <v>44</v>
      </c>
      <c r="C42" s="53">
        <v>5592.7</v>
      </c>
      <c r="D42" s="49"/>
      <c r="E42" s="68"/>
      <c r="F42" s="61">
        <v>3993.4</v>
      </c>
      <c r="G42" s="45">
        <f>SUM(F42/C42)*100</f>
        <v>71.40379423176641</v>
      </c>
      <c r="H42" s="45"/>
      <c r="I42" s="45"/>
      <c r="J42" s="45">
        <f t="shared" si="2"/>
        <v>-1599.2999999999997</v>
      </c>
    </row>
    <row r="43" spans="1:10" ht="15">
      <c r="A43" s="48"/>
      <c r="B43" s="48" t="s">
        <v>45</v>
      </c>
      <c r="C43" s="53">
        <v>3824</v>
      </c>
      <c r="D43" s="49"/>
      <c r="E43" s="68"/>
      <c r="F43" s="61">
        <v>3965.5</v>
      </c>
      <c r="G43" s="45">
        <f>SUM(F43/C43)*100</f>
        <v>103.70031380753137</v>
      </c>
      <c r="H43" s="45"/>
      <c r="I43" s="45"/>
      <c r="J43" s="45">
        <f t="shared" si="2"/>
        <v>141.5</v>
      </c>
    </row>
    <row r="44" spans="1:10" ht="15">
      <c r="A44" s="48"/>
      <c r="B44" s="48"/>
      <c r="C44" s="53"/>
      <c r="D44" s="49"/>
      <c r="E44" s="68"/>
      <c r="F44" s="61"/>
      <c r="G44" s="45"/>
      <c r="H44" s="45"/>
      <c r="I44" s="45"/>
      <c r="J44" s="45">
        <f t="shared" si="2"/>
        <v>0</v>
      </c>
    </row>
    <row r="45" spans="1:10" ht="15.75">
      <c r="A45" s="42" t="s">
        <v>46</v>
      </c>
      <c r="B45" s="43" t="s">
        <v>47</v>
      </c>
      <c r="C45" s="46">
        <f>SUM(C47+C60+C65+C67)</f>
        <v>8637.6</v>
      </c>
      <c r="D45" s="46">
        <f>SUM(D47+D60+D65+D67)</f>
        <v>11477.5</v>
      </c>
      <c r="E45" s="46">
        <f>SUM(E47+E60+E65+E67)</f>
        <v>12112.9</v>
      </c>
      <c r="F45" s="46">
        <f>SUM(F47+F60+F65+F67)</f>
        <v>10576.5</v>
      </c>
      <c r="G45" s="45">
        <f>SUM(F45/C45)*100</f>
        <v>122.4472075576549</v>
      </c>
      <c r="H45" s="45">
        <f t="shared" si="0"/>
        <v>92.14985841864518</v>
      </c>
      <c r="I45" s="45">
        <f t="shared" si="1"/>
        <v>87.31600194833608</v>
      </c>
      <c r="J45" s="90">
        <f t="shared" si="2"/>
        <v>1938.8999999999996</v>
      </c>
    </row>
    <row r="46" spans="1:10" ht="15.75">
      <c r="A46" s="42"/>
      <c r="B46" s="43"/>
      <c r="C46" s="46"/>
      <c r="D46" s="46"/>
      <c r="E46" s="46"/>
      <c r="F46" s="46"/>
      <c r="G46" s="45"/>
      <c r="H46" s="45"/>
      <c r="I46" s="45"/>
      <c r="J46" s="45">
        <f t="shared" si="2"/>
        <v>0</v>
      </c>
    </row>
    <row r="47" spans="1:10" ht="15.75">
      <c r="A47" s="69" t="s">
        <v>48</v>
      </c>
      <c r="B47" s="70" t="s">
        <v>49</v>
      </c>
      <c r="C47" s="71">
        <f>SUM(C48+C56)</f>
        <v>7024.1</v>
      </c>
      <c r="D47" s="71">
        <f>SUM(D48+D56)</f>
        <v>9507.5</v>
      </c>
      <c r="E47" s="71">
        <f>SUM(E48+E56)</f>
        <v>9555.6</v>
      </c>
      <c r="F47" s="71">
        <f>SUM(F48+F56)</f>
        <v>8695.6</v>
      </c>
      <c r="G47" s="45">
        <f aca="true" t="shared" si="5" ref="G47:G52">SUM(F47/C47)*100</f>
        <v>123.79664298629005</v>
      </c>
      <c r="H47" s="45">
        <f t="shared" si="0"/>
        <v>91.46042597948988</v>
      </c>
      <c r="I47" s="45">
        <f t="shared" si="1"/>
        <v>91.00004186027041</v>
      </c>
      <c r="J47" s="90">
        <f t="shared" si="2"/>
        <v>1671.5</v>
      </c>
    </row>
    <row r="48" spans="1:10" ht="15">
      <c r="A48" s="72" t="s">
        <v>50</v>
      </c>
      <c r="B48" s="58" t="s">
        <v>51</v>
      </c>
      <c r="C48" s="60">
        <v>2234.9</v>
      </c>
      <c r="D48" s="57">
        <v>3482.7</v>
      </c>
      <c r="E48" s="60">
        <v>3904</v>
      </c>
      <c r="F48" s="52">
        <v>3482.6</v>
      </c>
      <c r="G48" s="45">
        <f t="shared" si="5"/>
        <v>155.8280012528525</v>
      </c>
      <c r="H48" s="45">
        <f t="shared" si="0"/>
        <v>99.99712866454188</v>
      </c>
      <c r="I48" s="45">
        <f t="shared" si="1"/>
        <v>89.20594262295081</v>
      </c>
      <c r="J48" s="45">
        <f t="shared" si="2"/>
        <v>1247.6999999999998</v>
      </c>
    </row>
    <row r="49" spans="1:10" ht="15">
      <c r="A49" s="47"/>
      <c r="B49" s="48" t="s">
        <v>52</v>
      </c>
      <c r="C49" s="53">
        <v>3.6</v>
      </c>
      <c r="D49" s="49">
        <v>618.1</v>
      </c>
      <c r="E49" s="73">
        <v>618.1</v>
      </c>
      <c r="F49" s="61"/>
      <c r="G49" s="45">
        <f t="shared" si="5"/>
        <v>0</v>
      </c>
      <c r="H49" s="45">
        <f t="shared" si="0"/>
        <v>0</v>
      </c>
      <c r="I49" s="45">
        <f t="shared" si="1"/>
        <v>0</v>
      </c>
      <c r="J49" s="45">
        <f t="shared" si="2"/>
        <v>-3.6</v>
      </c>
    </row>
    <row r="50" spans="1:10" ht="15">
      <c r="A50" s="47"/>
      <c r="B50" s="48" t="s">
        <v>53</v>
      </c>
      <c r="C50" s="53">
        <v>2231.3</v>
      </c>
      <c r="D50" s="49">
        <v>2864.6</v>
      </c>
      <c r="E50" s="73">
        <v>2985.9</v>
      </c>
      <c r="F50" s="61"/>
      <c r="G50" s="45">
        <f t="shared" si="5"/>
        <v>0</v>
      </c>
      <c r="H50" s="45">
        <f t="shared" si="0"/>
        <v>0</v>
      </c>
      <c r="I50" s="45">
        <f t="shared" si="1"/>
        <v>0</v>
      </c>
      <c r="J50" s="45">
        <f t="shared" si="2"/>
        <v>-2231.3</v>
      </c>
    </row>
    <row r="51" spans="1:10" ht="15">
      <c r="A51" s="74"/>
      <c r="B51" s="59" t="s">
        <v>85</v>
      </c>
      <c r="C51" s="53">
        <v>1390.4</v>
      </c>
      <c r="D51" s="54">
        <v>604</v>
      </c>
      <c r="E51" s="73">
        <v>604</v>
      </c>
      <c r="F51" s="61">
        <v>328.8</v>
      </c>
      <c r="G51" s="45">
        <f t="shared" si="5"/>
        <v>23.647871116225545</v>
      </c>
      <c r="H51" s="45">
        <f t="shared" si="0"/>
        <v>54.437086092715234</v>
      </c>
      <c r="I51" s="45">
        <f t="shared" si="1"/>
        <v>54.437086092715234</v>
      </c>
      <c r="J51" s="45">
        <f t="shared" si="2"/>
        <v>-1061.6000000000001</v>
      </c>
    </row>
    <row r="52" spans="1:10" ht="15">
      <c r="A52" s="74"/>
      <c r="B52" s="59" t="s">
        <v>54</v>
      </c>
      <c r="C52" s="53">
        <v>54.1</v>
      </c>
      <c r="D52" s="54"/>
      <c r="E52" s="75"/>
      <c r="F52" s="61"/>
      <c r="G52" s="45">
        <f t="shared" si="5"/>
        <v>0</v>
      </c>
      <c r="H52" s="45"/>
      <c r="I52" s="45"/>
      <c r="J52" s="45">
        <f t="shared" si="2"/>
        <v>-54.1</v>
      </c>
    </row>
    <row r="53" spans="1:10" ht="15">
      <c r="A53" s="74"/>
      <c r="B53" s="59" t="s">
        <v>86</v>
      </c>
      <c r="C53" s="53"/>
      <c r="D53" s="54"/>
      <c r="E53" s="75"/>
      <c r="F53" s="61">
        <v>38</v>
      </c>
      <c r="G53" s="45"/>
      <c r="H53" s="45"/>
      <c r="I53" s="45"/>
      <c r="J53" s="45">
        <f t="shared" si="2"/>
        <v>38</v>
      </c>
    </row>
    <row r="54" spans="1:10" ht="15">
      <c r="A54" s="74"/>
      <c r="B54" s="59" t="s">
        <v>87</v>
      </c>
      <c r="C54" s="53"/>
      <c r="D54" s="54"/>
      <c r="E54" s="75"/>
      <c r="F54" s="61">
        <v>6.1</v>
      </c>
      <c r="G54" s="45"/>
      <c r="H54" s="45"/>
      <c r="I54" s="45"/>
      <c r="J54" s="45">
        <f t="shared" si="2"/>
        <v>6.1</v>
      </c>
    </row>
    <row r="55" spans="1:10" ht="15">
      <c r="A55" s="74"/>
      <c r="B55" s="59"/>
      <c r="C55" s="53"/>
      <c r="D55" s="54"/>
      <c r="E55" s="75"/>
      <c r="F55" s="61"/>
      <c r="G55" s="45"/>
      <c r="H55" s="45"/>
      <c r="I55" s="45"/>
      <c r="J55" s="45">
        <f t="shared" si="2"/>
        <v>0</v>
      </c>
    </row>
    <row r="56" spans="1:10" ht="15.75">
      <c r="A56" s="72" t="s">
        <v>55</v>
      </c>
      <c r="B56" s="58" t="s">
        <v>56</v>
      </c>
      <c r="C56" s="60">
        <v>4789.2</v>
      </c>
      <c r="D56" s="57">
        <v>6024.8</v>
      </c>
      <c r="E56" s="51">
        <v>5651.6</v>
      </c>
      <c r="F56" s="76">
        <v>5213</v>
      </c>
      <c r="G56" s="45">
        <f>SUM(F56/C56)*100</f>
        <v>108.84907709011944</v>
      </c>
      <c r="H56" s="45">
        <f t="shared" si="0"/>
        <v>86.52569379896427</v>
      </c>
      <c r="I56" s="45">
        <f t="shared" si="1"/>
        <v>92.239365843301</v>
      </c>
      <c r="J56" s="90">
        <f t="shared" si="2"/>
        <v>423.8000000000002</v>
      </c>
    </row>
    <row r="57" spans="1:10" ht="15">
      <c r="A57" s="47"/>
      <c r="B57" s="48" t="s">
        <v>57</v>
      </c>
      <c r="C57" s="53">
        <v>3450</v>
      </c>
      <c r="D57" s="49">
        <v>4284</v>
      </c>
      <c r="E57" s="73">
        <v>3993.2</v>
      </c>
      <c r="F57" s="77">
        <v>3756.2</v>
      </c>
      <c r="G57" s="45">
        <f>SUM(F57/C57)*100</f>
        <v>108.87536231884059</v>
      </c>
      <c r="H57" s="45">
        <f t="shared" si="0"/>
        <v>87.6797385620915</v>
      </c>
      <c r="I57" s="45">
        <f t="shared" si="1"/>
        <v>94.0649103475909</v>
      </c>
      <c r="J57" s="45">
        <f t="shared" si="2"/>
        <v>306.1999999999998</v>
      </c>
    </row>
    <row r="58" spans="1:10" ht="15">
      <c r="A58" s="47"/>
      <c r="B58" s="48" t="s">
        <v>58</v>
      </c>
      <c r="C58" s="53">
        <v>1339.2</v>
      </c>
      <c r="D58" s="49">
        <v>1740.8</v>
      </c>
      <c r="E58" s="73">
        <v>1658.4</v>
      </c>
      <c r="F58" s="77">
        <v>1456.8</v>
      </c>
      <c r="G58" s="45">
        <f>SUM(F58/C58)*100</f>
        <v>108.78136200716845</v>
      </c>
      <c r="H58" s="45">
        <f t="shared" si="0"/>
        <v>83.68566176470587</v>
      </c>
      <c r="I58" s="45">
        <f t="shared" si="1"/>
        <v>87.8437047756874</v>
      </c>
      <c r="J58" s="45">
        <f t="shared" si="2"/>
        <v>117.59999999999991</v>
      </c>
    </row>
    <row r="59" spans="1:10" ht="15">
      <c r="A59" s="47"/>
      <c r="B59" s="48"/>
      <c r="C59" s="53"/>
      <c r="D59" s="49"/>
      <c r="E59" s="73"/>
      <c r="F59" s="77"/>
      <c r="G59" s="45"/>
      <c r="H59" s="45"/>
      <c r="I59" s="45"/>
      <c r="J59" s="45">
        <f t="shared" si="2"/>
        <v>0</v>
      </c>
    </row>
    <row r="60" spans="1:10" ht="15.75">
      <c r="A60" s="69" t="s">
        <v>59</v>
      </c>
      <c r="B60" s="70" t="s">
        <v>60</v>
      </c>
      <c r="C60" s="71">
        <v>1524.1</v>
      </c>
      <c r="D60" s="71">
        <v>1770</v>
      </c>
      <c r="E60" s="71">
        <v>1707.3</v>
      </c>
      <c r="F60" s="66">
        <v>1698.8</v>
      </c>
      <c r="G60" s="45">
        <f>SUM(F60/C60)*100</f>
        <v>111.46250246046847</v>
      </c>
      <c r="H60" s="45">
        <f t="shared" si="0"/>
        <v>95.9774011299435</v>
      </c>
      <c r="I60" s="45">
        <f t="shared" si="1"/>
        <v>99.50213787852165</v>
      </c>
      <c r="J60" s="90">
        <f t="shared" si="2"/>
        <v>174.70000000000005</v>
      </c>
    </row>
    <row r="61" spans="1:10" ht="15.75">
      <c r="A61" s="42"/>
      <c r="B61" s="78" t="s">
        <v>61</v>
      </c>
      <c r="C61" s="53">
        <v>1382.6</v>
      </c>
      <c r="D61" s="49">
        <v>1575.3</v>
      </c>
      <c r="E61" s="53">
        <v>1507.3</v>
      </c>
      <c r="F61" s="61">
        <v>1531.7</v>
      </c>
      <c r="G61" s="45">
        <f>SUM(F61/C61)*100</f>
        <v>110.78403008823956</v>
      </c>
      <c r="H61" s="45">
        <f t="shared" si="0"/>
        <v>97.23227321779979</v>
      </c>
      <c r="I61" s="45">
        <f t="shared" si="1"/>
        <v>101.61878856233</v>
      </c>
      <c r="J61" s="45">
        <f t="shared" si="2"/>
        <v>149.10000000000014</v>
      </c>
    </row>
    <row r="62" spans="1:10" ht="15.75">
      <c r="A62" s="42"/>
      <c r="B62" s="78" t="s">
        <v>62</v>
      </c>
      <c r="C62" s="53">
        <v>141.5</v>
      </c>
      <c r="D62" s="49">
        <v>194.7</v>
      </c>
      <c r="E62" s="53">
        <v>200</v>
      </c>
      <c r="F62" s="61">
        <v>167</v>
      </c>
      <c r="G62" s="45">
        <f>SUM(F62/C62)*100</f>
        <v>118.02120141342756</v>
      </c>
      <c r="H62" s="45">
        <f t="shared" si="0"/>
        <v>85.77298407806883</v>
      </c>
      <c r="I62" s="45">
        <f t="shared" si="1"/>
        <v>83.5</v>
      </c>
      <c r="J62" s="45">
        <f t="shared" si="2"/>
        <v>25.5</v>
      </c>
    </row>
    <row r="63" spans="1:10" ht="15.75">
      <c r="A63" s="42"/>
      <c r="B63" s="78" t="s">
        <v>63</v>
      </c>
      <c r="C63" s="53"/>
      <c r="D63" s="49"/>
      <c r="E63" s="53"/>
      <c r="F63" s="61">
        <v>0</v>
      </c>
      <c r="G63" s="45"/>
      <c r="H63" s="45"/>
      <c r="I63" s="45"/>
      <c r="J63" s="45">
        <f t="shared" si="2"/>
        <v>0</v>
      </c>
    </row>
    <row r="64" spans="1:10" ht="15.75">
      <c r="A64" s="42"/>
      <c r="B64" s="78"/>
      <c r="C64" s="53"/>
      <c r="D64" s="49"/>
      <c r="E64" s="53"/>
      <c r="F64" s="61"/>
      <c r="G64" s="45"/>
      <c r="H64" s="45"/>
      <c r="I64" s="45"/>
      <c r="J64" s="45">
        <f t="shared" si="2"/>
        <v>0</v>
      </c>
    </row>
    <row r="65" spans="1:10" ht="15.75">
      <c r="A65" s="42" t="s">
        <v>64</v>
      </c>
      <c r="B65" s="43" t="s">
        <v>65</v>
      </c>
      <c r="C65" s="65">
        <v>0</v>
      </c>
      <c r="D65" s="46">
        <v>0</v>
      </c>
      <c r="E65" s="65">
        <v>0</v>
      </c>
      <c r="F65" s="66">
        <v>0</v>
      </c>
      <c r="G65" s="45"/>
      <c r="H65" s="45"/>
      <c r="I65" s="45"/>
      <c r="J65" s="90">
        <f t="shared" si="2"/>
        <v>0</v>
      </c>
    </row>
    <row r="66" spans="1:10" ht="15.75">
      <c r="A66" s="42"/>
      <c r="B66" s="43"/>
      <c r="C66" s="65"/>
      <c r="D66" s="46"/>
      <c r="E66" s="65"/>
      <c r="F66" s="66"/>
      <c r="G66" s="45"/>
      <c r="H66" s="45"/>
      <c r="I66" s="45"/>
      <c r="J66" s="45">
        <f t="shared" si="2"/>
        <v>0</v>
      </c>
    </row>
    <row r="67" spans="1:10" ht="15.75">
      <c r="A67" s="69" t="s">
        <v>66</v>
      </c>
      <c r="B67" s="70" t="s">
        <v>67</v>
      </c>
      <c r="C67" s="71">
        <v>89.4</v>
      </c>
      <c r="D67" s="71">
        <v>200</v>
      </c>
      <c r="E67" s="71">
        <v>850</v>
      </c>
      <c r="F67" s="66">
        <v>182.1</v>
      </c>
      <c r="G67" s="45">
        <f>SUM(F67/C67)*100</f>
        <v>203.6912751677852</v>
      </c>
      <c r="H67" s="45">
        <f t="shared" si="0"/>
        <v>91.05</v>
      </c>
      <c r="I67" s="45">
        <f t="shared" si="1"/>
        <v>21.423529411764704</v>
      </c>
      <c r="J67" s="90">
        <f t="shared" si="2"/>
        <v>92.69999999999999</v>
      </c>
    </row>
    <row r="68" spans="1:10" ht="15.75">
      <c r="A68" s="69"/>
      <c r="B68" s="70"/>
      <c r="C68" s="71"/>
      <c r="D68" s="71"/>
      <c r="E68" s="71"/>
      <c r="F68" s="66"/>
      <c r="G68" s="45"/>
      <c r="H68" s="45"/>
      <c r="I68" s="45"/>
      <c r="J68" s="45">
        <f t="shared" si="2"/>
        <v>0</v>
      </c>
    </row>
    <row r="69" spans="1:10" ht="15.75">
      <c r="A69" s="42" t="s">
        <v>68</v>
      </c>
      <c r="B69" s="43" t="s">
        <v>69</v>
      </c>
      <c r="C69" s="53">
        <v>1042.5</v>
      </c>
      <c r="D69" s="67"/>
      <c r="E69" s="75"/>
      <c r="F69" s="61">
        <v>1603.8</v>
      </c>
      <c r="G69" s="45">
        <f>SUM(F69/C69)*100</f>
        <v>153.84172661870502</v>
      </c>
      <c r="H69" s="45"/>
      <c r="I69" s="45"/>
      <c r="J69" s="90">
        <f t="shared" si="2"/>
        <v>561.3</v>
      </c>
    </row>
    <row r="70" spans="1:10" ht="15">
      <c r="A70" s="48"/>
      <c r="B70" s="59" t="s">
        <v>70</v>
      </c>
      <c r="C70" s="53">
        <v>734.8</v>
      </c>
      <c r="D70" s="49"/>
      <c r="E70" s="75"/>
      <c r="F70" s="61">
        <v>1404.7</v>
      </c>
      <c r="G70" s="45">
        <f>SUM(F70/C70)*100</f>
        <v>191.16766467065872</v>
      </c>
      <c r="H70" s="45"/>
      <c r="I70" s="45"/>
      <c r="J70" s="45">
        <f t="shared" si="2"/>
        <v>669.9000000000001</v>
      </c>
    </row>
    <row r="71" spans="1:10" ht="15">
      <c r="A71" s="48"/>
      <c r="B71" s="59"/>
      <c r="C71" s="53"/>
      <c r="D71" s="49"/>
      <c r="E71" s="75"/>
      <c r="F71" s="61"/>
      <c r="G71" s="45"/>
      <c r="H71" s="45"/>
      <c r="I71" s="45"/>
      <c r="J71" s="45">
        <f t="shared" si="2"/>
        <v>0</v>
      </c>
    </row>
    <row r="72" spans="1:10" ht="15.75">
      <c r="A72" s="42" t="s">
        <v>71</v>
      </c>
      <c r="B72" s="43" t="s">
        <v>72</v>
      </c>
      <c r="C72" s="46">
        <f>SUM(C12-C45)</f>
        <v>3463.3999999999996</v>
      </c>
      <c r="D72" s="46">
        <f>SUM(D12-D45)</f>
        <v>509.2000000000007</v>
      </c>
      <c r="E72" s="46">
        <f>SUM(E12-E45)</f>
        <v>-747.2999999999993</v>
      </c>
      <c r="F72" s="46">
        <f>SUM(F12-F45)</f>
        <v>1649.9000000000015</v>
      </c>
      <c r="G72" s="45">
        <f aca="true" t="shared" si="6" ref="G72:G77">SUM(F72/C72)*100</f>
        <v>47.63815903447484</v>
      </c>
      <c r="H72" s="45">
        <f t="shared" si="0"/>
        <v>324.0180675569519</v>
      </c>
      <c r="I72" s="45">
        <f t="shared" si="1"/>
        <v>-220.78147999464778</v>
      </c>
      <c r="J72" s="90">
        <f t="shared" si="2"/>
        <v>-1813.4999999999982</v>
      </c>
    </row>
    <row r="73" spans="1:10" ht="15.75">
      <c r="A73" s="42" t="s">
        <v>73</v>
      </c>
      <c r="B73" s="79" t="s">
        <v>74</v>
      </c>
      <c r="C73" s="46">
        <f>SUM(C11-C45)</f>
        <v>6528.9</v>
      </c>
      <c r="D73" s="46">
        <f>SUM(D74:D77)</f>
        <v>4905.5</v>
      </c>
      <c r="E73" s="46">
        <f>SUM(E74:E77)</f>
        <v>3229.4</v>
      </c>
      <c r="F73" s="46">
        <f>SUM(F74:F77)</f>
        <v>8178.8</v>
      </c>
      <c r="G73" s="45">
        <f t="shared" si="6"/>
        <v>125.27071941674708</v>
      </c>
      <c r="H73" s="45">
        <f t="shared" si="0"/>
        <v>166.72714300275203</v>
      </c>
      <c r="I73" s="45">
        <f t="shared" si="1"/>
        <v>253.26066761627547</v>
      </c>
      <c r="J73" s="90">
        <f t="shared" si="2"/>
        <v>1649.9000000000005</v>
      </c>
    </row>
    <row r="74" spans="1:10" ht="15">
      <c r="A74" s="48"/>
      <c r="B74" s="48" t="s">
        <v>75</v>
      </c>
      <c r="C74" s="53">
        <v>4016.9</v>
      </c>
      <c r="D74" s="49">
        <v>2057.4</v>
      </c>
      <c r="E74" s="75">
        <v>1380.9</v>
      </c>
      <c r="F74" s="61">
        <v>4961</v>
      </c>
      <c r="G74" s="45">
        <f t="shared" si="6"/>
        <v>123.50319898429136</v>
      </c>
      <c r="H74" s="45">
        <f t="shared" si="0"/>
        <v>241.12958102459413</v>
      </c>
      <c r="I74" s="45">
        <f t="shared" si="1"/>
        <v>359.2584546310377</v>
      </c>
      <c r="J74" s="45">
        <f t="shared" si="2"/>
        <v>944.0999999999999</v>
      </c>
    </row>
    <row r="75" spans="1:10" ht="15">
      <c r="A75" s="48"/>
      <c r="B75" s="48" t="s">
        <v>76</v>
      </c>
      <c r="C75" s="53">
        <v>1103.2</v>
      </c>
      <c r="D75" s="49">
        <v>1334.6</v>
      </c>
      <c r="E75" s="80">
        <v>943</v>
      </c>
      <c r="F75" s="61">
        <v>862.5</v>
      </c>
      <c r="G75" s="45">
        <f t="shared" si="6"/>
        <v>78.1816533720087</v>
      </c>
      <c r="H75" s="45">
        <f t="shared" si="0"/>
        <v>64.62610520005995</v>
      </c>
      <c r="I75" s="45">
        <f t="shared" si="1"/>
        <v>91.46341463414635</v>
      </c>
      <c r="J75" s="45">
        <f>SUM(F75-C75)</f>
        <v>-240.70000000000005</v>
      </c>
    </row>
    <row r="76" spans="1:10" ht="15">
      <c r="A76" s="48"/>
      <c r="B76" s="48" t="s">
        <v>77</v>
      </c>
      <c r="C76" s="53">
        <v>203.6</v>
      </c>
      <c r="D76" s="67">
        <v>0</v>
      </c>
      <c r="E76" s="53">
        <v>0</v>
      </c>
      <c r="F76" s="61">
        <v>337.3</v>
      </c>
      <c r="G76" s="45">
        <f t="shared" si="6"/>
        <v>165.6679764243615</v>
      </c>
      <c r="H76" s="45"/>
      <c r="I76" s="45"/>
      <c r="J76" s="45">
        <f>SUM(F76-C76)</f>
        <v>133.70000000000002</v>
      </c>
    </row>
    <row r="77" spans="1:10" ht="15">
      <c r="A77" s="48"/>
      <c r="B77" s="48" t="s">
        <v>78</v>
      </c>
      <c r="C77" s="53">
        <v>1205.2</v>
      </c>
      <c r="D77" s="55">
        <v>1513.5</v>
      </c>
      <c r="E77" s="53">
        <v>905.5</v>
      </c>
      <c r="F77" s="61">
        <v>2018</v>
      </c>
      <c r="G77" s="45">
        <f t="shared" si="6"/>
        <v>167.44108861599733</v>
      </c>
      <c r="H77" s="45">
        <f t="shared" si="0"/>
        <v>133.33333333333331</v>
      </c>
      <c r="I77" s="45">
        <f t="shared" si="1"/>
        <v>222.86029817780232</v>
      </c>
      <c r="J77" s="45">
        <f>SUM(F77-C77)</f>
        <v>812.8</v>
      </c>
    </row>
    <row r="78" spans="1:10" ht="20.25">
      <c r="A78" s="1"/>
      <c r="B78" s="6"/>
      <c r="C78" s="5"/>
      <c r="D78" s="7"/>
      <c r="E78" s="7"/>
      <c r="F78" s="10"/>
      <c r="G78" s="10"/>
      <c r="H78" s="9"/>
      <c r="I78" s="9"/>
      <c r="J78" s="9"/>
    </row>
    <row r="79" spans="1:10" ht="12.75">
      <c r="A79" s="93" t="s">
        <v>100</v>
      </c>
      <c r="B79" s="94"/>
      <c r="C79" s="95"/>
      <c r="D79" s="96"/>
      <c r="E79" s="96"/>
      <c r="F79" s="97"/>
      <c r="G79" s="8"/>
      <c r="H79" s="8"/>
      <c r="I79" s="8"/>
      <c r="J79" s="8"/>
    </row>
    <row r="80" spans="1:10" ht="12.75">
      <c r="A80" s="93"/>
      <c r="B80" s="94"/>
      <c r="C80" s="95"/>
      <c r="D80" s="96"/>
      <c r="E80" s="96"/>
      <c r="F80" s="97"/>
      <c r="G80" s="8"/>
      <c r="H80" s="8"/>
      <c r="I80" s="8"/>
      <c r="J80" s="8"/>
    </row>
    <row r="81" spans="1:10" ht="12.75">
      <c r="A81" s="93"/>
      <c r="B81" s="94"/>
      <c r="C81" s="95"/>
      <c r="D81" s="96"/>
      <c r="E81" s="96"/>
      <c r="F81" s="97"/>
      <c r="G81" s="8"/>
      <c r="H81" s="8"/>
      <c r="I81" s="8"/>
      <c r="J81" s="8"/>
    </row>
    <row r="82" spans="1:10" ht="12.75">
      <c r="A82" s="98"/>
      <c r="B82" s="98"/>
      <c r="C82" s="99"/>
      <c r="D82" s="99"/>
      <c r="E82" s="99"/>
      <c r="F82" s="97"/>
      <c r="G82" s="8"/>
      <c r="H82" s="8"/>
      <c r="I82" s="8"/>
      <c r="J82" s="8"/>
    </row>
  </sheetData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Mifkovičová</dc:creator>
  <cp:keywords/>
  <dc:description/>
  <cp:lastModifiedBy>itadial</cp:lastModifiedBy>
  <cp:lastPrinted>2003-05-22T08:49:09Z</cp:lastPrinted>
  <dcterms:created xsi:type="dcterms:W3CDTF">2003-03-21T13:48:21Z</dcterms:created>
  <dcterms:modified xsi:type="dcterms:W3CDTF">2003-06-03T11:11:26Z</dcterms:modified>
  <cp:category/>
  <cp:version/>
  <cp:contentType/>
  <cp:contentStatus/>
</cp:coreProperties>
</file>