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08" yWindow="96" windowWidth="12120" windowHeight="9120" activeTab="0"/>
  </bookViews>
  <sheets>
    <sheet name="N-2001" sheetId="1" r:id="rId1"/>
  </sheets>
  <definedNames>
    <definedName name="_xlnm.Print_Area" localSheetId="0">'N-2001'!$A$1:$C$58</definedName>
  </definedNames>
  <calcPr fullCalcOnLoad="1"/>
</workbook>
</file>

<file path=xl/sharedStrings.xml><?xml version="1.0" encoding="utf-8"?>
<sst xmlns="http://schemas.openxmlformats.org/spreadsheetml/2006/main" count="106" uniqueCount="64">
  <si>
    <t>Č.r.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</si>
  <si>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</si>
  <si>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</si>
  <si>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</si>
  <si>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</si>
  <si>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</si>
  <si>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</si>
  <si>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</si>
  <si>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</si>
  <si>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</si>
  <si>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</si>
  <si>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 toho:</t>
  </si>
  <si>
    <t>11.</t>
  </si>
  <si>
    <t>12.</t>
  </si>
  <si>
    <t xml:space="preserve">Náklady na finančné činnosti </t>
  </si>
  <si>
    <t xml:space="preserve">Náklady spojené s poisťovacou činnosťou </t>
  </si>
  <si>
    <t xml:space="preserve">- tvorba opravných položiek </t>
  </si>
  <si>
    <t xml:space="preserve">Tvorba rezerv a opravných položiek z poisťovacích činností </t>
  </si>
  <si>
    <t>- tvorba opravných položiek</t>
  </si>
  <si>
    <t xml:space="preserve">Mimoriadne náklady </t>
  </si>
  <si>
    <t>Hospodársky výsledok pred zdanením</t>
  </si>
  <si>
    <t>NÁKLADY SPOLU</t>
  </si>
  <si>
    <t>Výnosy z finančných činností</t>
  </si>
  <si>
    <t xml:space="preserve">Výnosy spojené s poisťovacou činnosťou </t>
  </si>
  <si>
    <t xml:space="preserve">- použitie opravných položiek </t>
  </si>
  <si>
    <t xml:space="preserve">Použitie rezerv a opravných položiek z poisťovacích činností </t>
  </si>
  <si>
    <t>- použitie opravných položiek</t>
  </si>
  <si>
    <t>Ostatné prevádzkové výnosy</t>
  </si>
  <si>
    <t>Mimoriadne výnosy</t>
  </si>
  <si>
    <t>VÝNOSY SPOLU</t>
  </si>
  <si>
    <t>Zisk za účtovné obdobie</t>
  </si>
  <si>
    <t>- použitie  rezerv</t>
  </si>
  <si>
    <t>- tvorba rezerv</t>
  </si>
  <si>
    <t xml:space="preserve">- tvorba rezerv </t>
  </si>
  <si>
    <t>Ostatné prevádzkové náklady</t>
  </si>
  <si>
    <t xml:space="preserve">Všeobecné prevádzkové náklady </t>
  </si>
  <si>
    <t xml:space="preserve">Tvorba rezerv a opravných položiek z bankovej činnosti </t>
  </si>
  <si>
    <t>- náklady na poistné plnenia</t>
  </si>
  <si>
    <t>- ostatné náklady</t>
  </si>
  <si>
    <t>- výnosy z bankovej činnosti (úverové aktivity)</t>
  </si>
  <si>
    <t xml:space="preserve">  z toho: - výnosy z refinančných úverov</t>
  </si>
  <si>
    <t>- výnosy zo štátnych pokladničných poukážok</t>
  </si>
  <si>
    <t>- ostatné výnosy</t>
  </si>
  <si>
    <t>- prijaté poistné</t>
  </si>
  <si>
    <t>Tvorba rezerv a opravných položiek z prevádzkovej činnosti</t>
  </si>
  <si>
    <t>Použitie rezerv a opravných položiek z prevádzkovej činnosti</t>
  </si>
  <si>
    <t>NÁKLADY (v tis. Sk)</t>
  </si>
  <si>
    <t>VÝNOSY (v tis. Sk)</t>
  </si>
  <si>
    <t>- výnosy z účtov v bankách (TV, BÚ)</t>
  </si>
  <si>
    <t>-</t>
  </si>
  <si>
    <t>Index</t>
  </si>
  <si>
    <t>Náklady spolu bez dane z príjmov</t>
  </si>
  <si>
    <t>% plnenia</t>
  </si>
  <si>
    <t>Rozpočet</t>
  </si>
  <si>
    <t>Skutočnosť za</t>
  </si>
  <si>
    <t>na rok 2001</t>
  </si>
  <si>
    <t>- výnosy z operácií s cennými papiermi (bez ŠPP)</t>
  </si>
  <si>
    <t>Príloha č. 3</t>
  </si>
  <si>
    <t>Plnenie rozpočtu nákladov a výnosov za I. polrok 2001</t>
  </si>
  <si>
    <t xml:space="preserve"> I. polrok 2001</t>
  </si>
  <si>
    <t>I.polrok 2001 / rozpočet 2001</t>
  </si>
  <si>
    <t>I.polrok 2001 / I.polrok 2000</t>
  </si>
  <si>
    <t>Daň z príjmu</t>
  </si>
  <si>
    <t xml:space="preserve">Použitie rezerv a opravných položiek z bankovej činnosti 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</si>
</sst>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0.0"/>
  </numFmts>
  <fonts count="7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sz val="12"/>
      <name val="AT*Switzerland"/>
      <family val="0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3" fontId="1" fillId="0" borderId="0" xfId="0" applyFont="1" applyAlignment="1">
      <alignment/>
    </xf>
    <xf numFmtId="49" fontId="1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/>
    </xf>
    <xf numFmtId="3" fontId="4" fillId="0" borderId="0" xfId="0" applyFont="1" applyAlignment="1">
      <alignment/>
    </xf>
    <xf numFmtId="3" fontId="1" fillId="2" borderId="0" xfId="0" applyFont="1" applyFill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2" xfId="16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3" fontId="2" fillId="0" borderId="0" xfId="0" applyFont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 vertical="center"/>
    </xf>
    <xf numFmtId="171" fontId="2" fillId="0" borderId="1" xfId="0" applyNumberFormat="1" applyFont="1" applyBorder="1" applyAlignment="1">
      <alignment horizontal="right" vertical="center" wrapText="1"/>
    </xf>
    <xf numFmtId="171" fontId="1" fillId="0" borderId="2" xfId="0" applyNumberFormat="1" applyFont="1" applyBorder="1" applyAlignment="1">
      <alignment horizontal="right" vertical="center" wrapText="1"/>
    </xf>
    <xf numFmtId="171" fontId="1" fillId="0" borderId="8" xfId="0" applyNumberFormat="1" applyFont="1" applyBorder="1" applyAlignment="1">
      <alignment horizontal="right" vertical="center" wrapText="1"/>
    </xf>
    <xf numFmtId="171" fontId="2" fillId="0" borderId="5" xfId="0" applyNumberFormat="1" applyFont="1" applyBorder="1" applyAlignment="1">
      <alignment horizontal="right" vertical="center" wrapText="1"/>
    </xf>
    <xf numFmtId="171" fontId="1" fillId="0" borderId="3" xfId="0" applyNumberFormat="1" applyFont="1" applyBorder="1" applyAlignment="1">
      <alignment horizontal="right" vertical="center" wrapText="1"/>
    </xf>
    <xf numFmtId="171" fontId="1" fillId="0" borderId="4" xfId="0" applyNumberFormat="1" applyFont="1" applyBorder="1" applyAlignment="1">
      <alignment horizontal="right" vertical="center" wrapText="1"/>
    </xf>
    <xf numFmtId="171" fontId="2" fillId="0" borderId="10" xfId="0" applyNumberFormat="1" applyFont="1" applyBorder="1" applyAlignment="1">
      <alignment horizontal="right" vertical="center" wrapText="1"/>
    </xf>
    <xf numFmtId="171" fontId="1" fillId="0" borderId="10" xfId="0" applyNumberFormat="1" applyFont="1" applyBorder="1" applyAlignment="1">
      <alignment horizontal="right" vertical="center" wrapText="1"/>
    </xf>
    <xf numFmtId="171" fontId="1" fillId="0" borderId="8" xfId="0" applyNumberFormat="1" applyFont="1" applyBorder="1" applyAlignment="1">
      <alignment horizontal="right"/>
    </xf>
    <xf numFmtId="171" fontId="1" fillId="0" borderId="3" xfId="0" applyNumberFormat="1" applyFont="1" applyBorder="1" applyAlignment="1">
      <alignment horizontal="right"/>
    </xf>
    <xf numFmtId="171" fontId="2" fillId="0" borderId="5" xfId="0" applyNumberFormat="1" applyFont="1" applyBorder="1" applyAlignment="1">
      <alignment horizontal="right" vertical="center"/>
    </xf>
    <xf numFmtId="171" fontId="1" fillId="0" borderId="2" xfId="0" applyNumberFormat="1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171" fontId="1" fillId="0" borderId="8" xfId="0" applyNumberFormat="1" applyFont="1" applyBorder="1" applyAlignment="1">
      <alignment horizontal="center" vertical="center" wrapText="1"/>
    </xf>
    <xf numFmtId="171" fontId="1" fillId="0" borderId="4" xfId="0" applyNumberFormat="1" applyFont="1" applyBorder="1" applyAlignment="1">
      <alignment horizontal="center" vertical="center" wrapText="1"/>
    </xf>
    <xf numFmtId="171" fontId="1" fillId="0" borderId="8" xfId="0" applyNumberFormat="1" applyFont="1" applyBorder="1" applyAlignment="1">
      <alignment horizontal="center"/>
    </xf>
    <xf numFmtId="3" fontId="4" fillId="0" borderId="0" xfId="0" applyFont="1" applyAlignment="1">
      <alignment horizontal="center"/>
    </xf>
    <xf numFmtId="3" fontId="6" fillId="0" borderId="0" xfId="0" applyFont="1" applyAlignment="1">
      <alignment horizontal="right"/>
    </xf>
    <xf numFmtId="3" fontId="5" fillId="0" borderId="0" xfId="0" applyFont="1" applyAlignment="1">
      <alignment horizontal="right"/>
    </xf>
    <xf numFmtId="171" fontId="1" fillId="0" borderId="10" xfId="0" applyNumberFormat="1" applyFont="1" applyBorder="1" applyAlignment="1">
      <alignment horizontal="center" vertical="center" wrapText="1"/>
    </xf>
    <xf numFmtId="3" fontId="4" fillId="0" borderId="0" xfId="0" applyFont="1" applyAlignment="1">
      <alignment horizontal="left"/>
    </xf>
    <xf numFmtId="3" fontId="2" fillId="0" borderId="5" xfId="0" applyNumberFormat="1" applyFont="1" applyBorder="1" applyAlignment="1">
      <alignment horizontal="center" vertical="center" wrapText="1"/>
    </xf>
    <xf numFmtId="3" fontId="2" fillId="3" borderId="1" xfId="0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horizontal="right" vertical="center"/>
    </xf>
    <xf numFmtId="171" fontId="2" fillId="3" borderId="5" xfId="0" applyNumberFormat="1" applyFont="1" applyFill="1" applyBorder="1" applyAlignment="1">
      <alignment horizontal="right" vertical="center"/>
    </xf>
    <xf numFmtId="49" fontId="2" fillId="3" borderId="9" xfId="0" applyNumberFormat="1" applyFont="1" applyFill="1" applyBorder="1" applyAlignment="1">
      <alignment horizontal="left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171" fontId="2" fillId="3" borderId="5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right" wrapText="1"/>
    </xf>
    <xf numFmtId="171" fontId="5" fillId="3" borderId="1" xfId="0" applyNumberFormat="1" applyFont="1" applyFill="1" applyBorder="1" applyAlignment="1">
      <alignment horizontal="right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shrinkToFit="1"/>
    </xf>
    <xf numFmtId="3" fontId="2" fillId="3" borderId="10" xfId="0" applyFont="1" applyFill="1" applyBorder="1" applyAlignment="1">
      <alignment horizontal="centerContinuous"/>
    </xf>
    <xf numFmtId="3" fontId="3" fillId="3" borderId="10" xfId="0" applyFont="1" applyFill="1" applyBorder="1" applyAlignment="1">
      <alignment horizontal="center" vertical="center" shrinkToFi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workbookViewId="0" topLeftCell="B39">
      <selection activeCell="F59" sqref="F59"/>
    </sheetView>
  </sheetViews>
  <sheetFormatPr defaultColWidth="9.00390625" defaultRowHeight="12.75" outlineLevelRow="1"/>
  <cols>
    <col min="1" max="1" width="3.625" style="8" customWidth="1"/>
    <col min="2" max="2" width="45.50390625" style="8" customWidth="1"/>
    <col min="3" max="3" width="11.875" style="8" customWidth="1"/>
    <col min="4" max="6" width="14.125" style="8" customWidth="1"/>
    <col min="7" max="16384" width="9.125" style="8" customWidth="1"/>
  </cols>
  <sheetData>
    <row r="1" spans="1:6" ht="23.25" customHeight="1">
      <c r="A1" s="12"/>
      <c r="C1" s="61"/>
      <c r="F1" s="62" t="s">
        <v>57</v>
      </c>
    </row>
    <row r="2" spans="1:2" ht="17.25">
      <c r="A2" s="64" t="s">
        <v>58</v>
      </c>
      <c r="B2" s="60"/>
    </row>
    <row r="3" spans="1:2" ht="18" thickBot="1">
      <c r="A3" s="60"/>
      <c r="B3" s="60"/>
    </row>
    <row r="4" spans="1:6" ht="18.75" customHeight="1">
      <c r="A4" s="80"/>
      <c r="B4" s="81"/>
      <c r="C4" s="66" t="s">
        <v>53</v>
      </c>
      <c r="D4" s="66" t="s">
        <v>54</v>
      </c>
      <c r="E4" s="66" t="s">
        <v>52</v>
      </c>
      <c r="F4" s="66" t="s">
        <v>50</v>
      </c>
    </row>
    <row r="5" spans="1:6" ht="26.25" customHeight="1" thickBot="1">
      <c r="A5" s="82" t="s">
        <v>0</v>
      </c>
      <c r="B5" s="83" t="s">
        <v>46</v>
      </c>
      <c r="C5" s="67" t="s">
        <v>55</v>
      </c>
      <c r="D5" s="67" t="s">
        <v>59</v>
      </c>
      <c r="E5" s="67" t="s">
        <v>60</v>
      </c>
      <c r="F5" s="67" t="s">
        <v>61</v>
      </c>
    </row>
    <row r="6" spans="1:6" ht="17.25" customHeight="1" thickBot="1">
      <c r="A6" s="17" t="s">
        <v>1</v>
      </c>
      <c r="B6" s="23" t="s">
        <v>14</v>
      </c>
      <c r="C6" s="38">
        <v>3005</v>
      </c>
      <c r="D6" s="38">
        <v>2646</v>
      </c>
      <c r="E6" s="44">
        <f aca="true" t="shared" si="0" ref="E6:E12">D6/C6</f>
        <v>0.8805324459234609</v>
      </c>
      <c r="F6" s="56" t="s">
        <v>49</v>
      </c>
    </row>
    <row r="7" spans="1:6" ht="17.25" customHeight="1" thickBot="1">
      <c r="A7" s="14" t="s">
        <v>2</v>
      </c>
      <c r="B7" s="1" t="s">
        <v>15</v>
      </c>
      <c r="C7" s="38">
        <v>7400</v>
      </c>
      <c r="D7" s="38">
        <v>1133</v>
      </c>
      <c r="E7" s="44">
        <f t="shared" si="0"/>
        <v>0.1531081081081081</v>
      </c>
      <c r="F7" s="44">
        <v>2.39</v>
      </c>
    </row>
    <row r="8" spans="1:6" ht="12" customHeight="1" hidden="1">
      <c r="A8" s="19"/>
      <c r="B8" s="2" t="s">
        <v>11</v>
      </c>
      <c r="C8" s="35"/>
      <c r="D8" s="35"/>
      <c r="E8" s="45" t="e">
        <f t="shared" si="0"/>
        <v>#DIV/0!</v>
      </c>
      <c r="F8" s="45" t="e">
        <f>D8/#REF!</f>
        <v>#REF!</v>
      </c>
    </row>
    <row r="9" spans="1:6" ht="15.75" customHeight="1" hidden="1">
      <c r="A9" s="19"/>
      <c r="B9" s="9" t="s">
        <v>37</v>
      </c>
      <c r="C9" s="36"/>
      <c r="D9" s="36"/>
      <c r="E9" s="46" t="e">
        <f t="shared" si="0"/>
        <v>#DIV/0!</v>
      </c>
      <c r="F9" s="46" t="e">
        <f>D9/#REF!</f>
        <v>#REF!</v>
      </c>
    </row>
    <row r="10" spans="1:6" ht="15.75" customHeight="1" hidden="1" thickBot="1">
      <c r="A10" s="19"/>
      <c r="B10" s="9" t="s">
        <v>38</v>
      </c>
      <c r="C10" s="36"/>
      <c r="D10" s="36"/>
      <c r="E10" s="46" t="e">
        <f t="shared" si="0"/>
        <v>#DIV/0!</v>
      </c>
      <c r="F10" s="46" t="e">
        <f>D10/#REF!</f>
        <v>#REF!</v>
      </c>
    </row>
    <row r="11" spans="1:6" ht="17.25" customHeight="1" thickBot="1">
      <c r="A11" s="18" t="s">
        <v>3</v>
      </c>
      <c r="B11" s="5" t="s">
        <v>35</v>
      </c>
      <c r="C11" s="39">
        <v>207306</v>
      </c>
      <c r="D11" s="39">
        <v>79505</v>
      </c>
      <c r="E11" s="47">
        <f t="shared" si="0"/>
        <v>0.383515190105448</v>
      </c>
      <c r="F11" s="47">
        <v>0.933</v>
      </c>
    </row>
    <row r="12" spans="1:6" ht="27.75" customHeight="1">
      <c r="A12" s="14" t="s">
        <v>4</v>
      </c>
      <c r="B12" s="1" t="s">
        <v>36</v>
      </c>
      <c r="C12" s="38">
        <f>C14+C15</f>
        <v>72167</v>
      </c>
      <c r="D12" s="38">
        <f>D14+D15</f>
        <v>0</v>
      </c>
      <c r="E12" s="44">
        <f t="shared" si="0"/>
        <v>0</v>
      </c>
      <c r="F12" s="44">
        <v>0</v>
      </c>
    </row>
    <row r="13" spans="1:6" ht="12" customHeight="1">
      <c r="A13" s="19"/>
      <c r="B13" s="2" t="s">
        <v>11</v>
      </c>
      <c r="C13" s="35"/>
      <c r="D13" s="35"/>
      <c r="E13" s="45"/>
      <c r="F13" s="45"/>
    </row>
    <row r="14" spans="1:6" ht="15.75" customHeight="1">
      <c r="A14" s="19"/>
      <c r="B14" s="2" t="s">
        <v>32</v>
      </c>
      <c r="C14" s="35">
        <v>20167</v>
      </c>
      <c r="D14" s="35">
        <v>0</v>
      </c>
      <c r="E14" s="45">
        <f>D14/C14</f>
        <v>0</v>
      </c>
      <c r="F14" s="55" t="s">
        <v>49</v>
      </c>
    </row>
    <row r="15" spans="1:6" ht="15.75" customHeight="1" thickBot="1">
      <c r="A15" s="19"/>
      <c r="B15" s="3" t="s">
        <v>16</v>
      </c>
      <c r="C15" s="37">
        <v>52000</v>
      </c>
      <c r="D15" s="37">
        <v>0</v>
      </c>
      <c r="E15" s="48">
        <f>D15/C15</f>
        <v>0</v>
      </c>
      <c r="F15" s="48">
        <v>0</v>
      </c>
    </row>
    <row r="16" spans="1:6" ht="28.5" customHeight="1">
      <c r="A16" s="14" t="s">
        <v>5</v>
      </c>
      <c r="B16" s="1" t="s">
        <v>17</v>
      </c>
      <c r="C16" s="38">
        <f>C18+C19</f>
        <v>28400</v>
      </c>
      <c r="D16" s="38">
        <f>D18+D19</f>
        <v>704</v>
      </c>
      <c r="E16" s="44">
        <f>D16/C16</f>
        <v>0.024788732394366197</v>
      </c>
      <c r="F16" s="44">
        <v>0.027</v>
      </c>
    </row>
    <row r="17" spans="1:6" ht="12" customHeight="1">
      <c r="A17" s="20"/>
      <c r="B17" s="2" t="s">
        <v>11</v>
      </c>
      <c r="C17" s="35"/>
      <c r="D17" s="35"/>
      <c r="E17" s="55"/>
      <c r="F17" s="55"/>
    </row>
    <row r="18" spans="1:6" ht="15.75" customHeight="1">
      <c r="A18" s="20"/>
      <c r="B18" s="2" t="s">
        <v>33</v>
      </c>
      <c r="C18" s="35">
        <v>27000</v>
      </c>
      <c r="D18" s="35">
        <v>507</v>
      </c>
      <c r="E18" s="45">
        <f>D18/C18</f>
        <v>0.01877777777777778</v>
      </c>
      <c r="F18" s="45">
        <v>0.02</v>
      </c>
    </row>
    <row r="19" spans="1:6" ht="15.75" customHeight="1" thickBot="1">
      <c r="A19" s="21"/>
      <c r="B19" s="4" t="s">
        <v>18</v>
      </c>
      <c r="C19" s="34">
        <v>1400</v>
      </c>
      <c r="D19" s="34">
        <v>197</v>
      </c>
      <c r="E19" s="49">
        <f>D19/C19</f>
        <v>0.1407142857142857</v>
      </c>
      <c r="F19" s="49">
        <v>0.328</v>
      </c>
    </row>
    <row r="20" spans="1:6" s="25" customFormat="1" ht="27.75" customHeight="1">
      <c r="A20" s="14" t="s">
        <v>6</v>
      </c>
      <c r="B20" s="1" t="s">
        <v>44</v>
      </c>
      <c r="C20" s="38">
        <f>C22+C23</f>
        <v>600</v>
      </c>
      <c r="D20" s="38">
        <f>D22+D23</f>
        <v>0</v>
      </c>
      <c r="E20" s="44">
        <f>D20/C20</f>
        <v>0</v>
      </c>
      <c r="F20" s="56" t="s">
        <v>49</v>
      </c>
    </row>
    <row r="21" spans="1:6" s="25" customFormat="1" ht="12" customHeight="1">
      <c r="A21" s="20"/>
      <c r="B21" s="2" t="s">
        <v>11</v>
      </c>
      <c r="C21" s="35"/>
      <c r="D21" s="35"/>
      <c r="E21" s="55"/>
      <c r="F21" s="55"/>
    </row>
    <row r="22" spans="1:6" s="25" customFormat="1" ht="15" customHeight="1">
      <c r="A22" s="20"/>
      <c r="B22" s="2" t="s">
        <v>33</v>
      </c>
      <c r="C22" s="35">
        <v>0</v>
      </c>
      <c r="D22" s="35">
        <v>0</v>
      </c>
      <c r="E22" s="55" t="s">
        <v>49</v>
      </c>
      <c r="F22" s="55" t="s">
        <v>49</v>
      </c>
    </row>
    <row r="23" spans="1:6" s="25" customFormat="1" ht="15.75" customHeight="1" thickBot="1">
      <c r="A23" s="21"/>
      <c r="B23" s="4" t="s">
        <v>18</v>
      </c>
      <c r="C23" s="34">
        <v>600</v>
      </c>
      <c r="D23" s="34">
        <v>0</v>
      </c>
      <c r="E23" s="49">
        <f>D23/C23</f>
        <v>0</v>
      </c>
      <c r="F23" s="58" t="s">
        <v>49</v>
      </c>
    </row>
    <row r="24" spans="1:6" ht="17.25" customHeight="1" thickBot="1">
      <c r="A24" s="16" t="s">
        <v>7</v>
      </c>
      <c r="B24" s="24" t="s">
        <v>34</v>
      </c>
      <c r="C24" s="40">
        <v>3185</v>
      </c>
      <c r="D24" s="40">
        <v>1173</v>
      </c>
      <c r="E24" s="50">
        <f>D24/C24</f>
        <v>0.3682888540031397</v>
      </c>
      <c r="F24" s="50">
        <v>0.827</v>
      </c>
    </row>
    <row r="25" spans="1:6" ht="17.25" customHeight="1" thickBot="1">
      <c r="A25" s="18" t="s">
        <v>8</v>
      </c>
      <c r="B25" s="5" t="s">
        <v>19</v>
      </c>
      <c r="C25" s="39">
        <v>1000</v>
      </c>
      <c r="D25" s="39">
        <v>248</v>
      </c>
      <c r="E25" s="47">
        <f>D25/C25</f>
        <v>0.248</v>
      </c>
      <c r="F25" s="47">
        <v>0.571</v>
      </c>
    </row>
    <row r="26" spans="1:6" ht="20.25" customHeight="1" thickBot="1">
      <c r="A26" s="68" t="s">
        <v>9</v>
      </c>
      <c r="B26" s="79" t="s">
        <v>51</v>
      </c>
      <c r="C26" s="73">
        <f>C6+C7+C11+C12+C16+C20+C24+C25</f>
        <v>323063</v>
      </c>
      <c r="D26" s="73">
        <f>D6+D7+D11+D12+D16+D20+D24+D25</f>
        <v>85409</v>
      </c>
      <c r="E26" s="74">
        <f>D26/C26</f>
        <v>0.2643725836756298</v>
      </c>
      <c r="F26" s="74">
        <v>0.498</v>
      </c>
    </row>
    <row r="27" spans="1:6" ht="17.25" customHeight="1" outlineLevel="1" thickBot="1">
      <c r="A27" s="18"/>
      <c r="B27" s="5" t="s">
        <v>20</v>
      </c>
      <c r="C27" s="39">
        <f>C58-C6-C7-C11-C12-C16-C20-C24-C25</f>
        <v>165790</v>
      </c>
      <c r="D27" s="39">
        <f>D58-D6-D7-D11-D12-D16-D20-D24-D25</f>
        <v>158982</v>
      </c>
      <c r="E27" s="47">
        <f>D27/C27</f>
        <v>0.9589360033777671</v>
      </c>
      <c r="F27" s="47">
        <v>0.856</v>
      </c>
    </row>
    <row r="28" spans="1:6" ht="17.25" customHeight="1" thickBot="1">
      <c r="A28" s="18" t="s">
        <v>10</v>
      </c>
      <c r="B28" s="5" t="s">
        <v>62</v>
      </c>
      <c r="C28" s="39">
        <v>44018</v>
      </c>
      <c r="D28" s="65" t="s">
        <v>49</v>
      </c>
      <c r="E28" s="65" t="s">
        <v>49</v>
      </c>
      <c r="F28" s="65" t="s">
        <v>49</v>
      </c>
    </row>
    <row r="29" spans="1:6" ht="17.25" customHeight="1" thickBot="1">
      <c r="A29" s="18" t="s">
        <v>12</v>
      </c>
      <c r="B29" s="10" t="s">
        <v>30</v>
      </c>
      <c r="C29" s="39">
        <f>C27-C28</f>
        <v>121772</v>
      </c>
      <c r="D29" s="65" t="s">
        <v>49</v>
      </c>
      <c r="E29" s="65" t="s">
        <v>49</v>
      </c>
      <c r="F29" s="65" t="s">
        <v>49</v>
      </c>
    </row>
    <row r="30" spans="1:6" ht="22.5" customHeight="1" thickBot="1">
      <c r="A30" s="68" t="s">
        <v>13</v>
      </c>
      <c r="B30" s="72" t="s">
        <v>21</v>
      </c>
      <c r="C30" s="73">
        <f>C6+C7+C11+C12+C16+C20+C24+C25+C28</f>
        <v>367081</v>
      </c>
      <c r="D30" s="73">
        <f>D26</f>
        <v>85409</v>
      </c>
      <c r="E30" s="74">
        <f>D30/C30</f>
        <v>0.23267071845178586</v>
      </c>
      <c r="F30" s="74">
        <v>0.498</v>
      </c>
    </row>
    <row r="31" spans="1:6" s="13" customFormat="1" ht="22.5" customHeight="1" thickBot="1">
      <c r="A31" s="75" t="s">
        <v>0</v>
      </c>
      <c r="B31" s="76" t="s">
        <v>47</v>
      </c>
      <c r="C31" s="77"/>
      <c r="D31" s="77"/>
      <c r="E31" s="78"/>
      <c r="F31" s="78"/>
    </row>
    <row r="32" spans="1:6" ht="17.25" customHeight="1">
      <c r="A32" s="14" t="s">
        <v>1</v>
      </c>
      <c r="B32" s="7" t="s">
        <v>22</v>
      </c>
      <c r="C32" s="38">
        <f>C34+C36+C37+C38+C39</f>
        <v>369308</v>
      </c>
      <c r="D32" s="38">
        <f>D34+D36+D37+D38+D39</f>
        <v>221363</v>
      </c>
      <c r="E32" s="44">
        <f>D32/C32</f>
        <v>0.5993994172885505</v>
      </c>
      <c r="F32" s="44">
        <v>0.852</v>
      </c>
    </row>
    <row r="33" spans="1:6" ht="12" customHeight="1">
      <c r="A33" s="15"/>
      <c r="B33" s="31" t="s">
        <v>11</v>
      </c>
      <c r="C33" s="35"/>
      <c r="D33" s="35"/>
      <c r="E33" s="45"/>
      <c r="F33" s="45"/>
    </row>
    <row r="34" spans="1:6" ht="15.75" customHeight="1">
      <c r="A34" s="15"/>
      <c r="B34" s="31" t="s">
        <v>39</v>
      </c>
      <c r="C34" s="35">
        <v>206796</v>
      </c>
      <c r="D34" s="35">
        <v>84743</v>
      </c>
      <c r="E34" s="45">
        <f aca="true" t="shared" si="1" ref="E34:E44">D34/C34</f>
        <v>0.4097903247645022</v>
      </c>
      <c r="F34" s="45">
        <v>1.077</v>
      </c>
    </row>
    <row r="35" spans="1:6" ht="15.75" customHeight="1">
      <c r="A35" s="15"/>
      <c r="B35" s="27" t="s">
        <v>40</v>
      </c>
      <c r="C35" s="36">
        <v>171910</v>
      </c>
      <c r="D35" s="36">
        <v>74023</v>
      </c>
      <c r="E35" s="46">
        <f t="shared" si="1"/>
        <v>0.43059158862195335</v>
      </c>
      <c r="F35" s="46">
        <v>1.106</v>
      </c>
    </row>
    <row r="36" spans="1:6" ht="15.75" customHeight="1">
      <c r="A36" s="15"/>
      <c r="B36" s="32" t="s">
        <v>48</v>
      </c>
      <c r="C36" s="37">
        <v>106849</v>
      </c>
      <c r="D36" s="37">
        <v>82178</v>
      </c>
      <c r="E36" s="48">
        <f t="shared" si="1"/>
        <v>0.7691040627427491</v>
      </c>
      <c r="F36" s="48">
        <v>0.522</v>
      </c>
    </row>
    <row r="37" spans="1:6" ht="15.75" customHeight="1">
      <c r="A37" s="15"/>
      <c r="B37" s="32" t="s">
        <v>56</v>
      </c>
      <c r="C37" s="37">
        <v>16100</v>
      </c>
      <c r="D37" s="37">
        <v>28155</v>
      </c>
      <c r="E37" s="48">
        <f t="shared" si="1"/>
        <v>1.7487577639751553</v>
      </c>
      <c r="F37" s="48">
        <v>2.557</v>
      </c>
    </row>
    <row r="38" spans="1:6" ht="15.75" customHeight="1">
      <c r="A38" s="15"/>
      <c r="B38" s="32" t="s">
        <v>41</v>
      </c>
      <c r="C38" s="37">
        <v>33753</v>
      </c>
      <c r="D38" s="37">
        <v>21404</v>
      </c>
      <c r="E38" s="48">
        <f t="shared" si="1"/>
        <v>0.6341362249281546</v>
      </c>
      <c r="F38" s="48">
        <v>1.743</v>
      </c>
    </row>
    <row r="39" spans="1:6" ht="15.75" customHeight="1" thickBot="1">
      <c r="A39" s="16"/>
      <c r="B39" s="26" t="s">
        <v>42</v>
      </c>
      <c r="C39" s="33">
        <v>5810</v>
      </c>
      <c r="D39" s="33">
        <v>4883</v>
      </c>
      <c r="E39" s="51">
        <f t="shared" si="1"/>
        <v>0.840447504302926</v>
      </c>
      <c r="F39" s="63" t="s">
        <v>49</v>
      </c>
    </row>
    <row r="40" spans="1:6" ht="17.25" customHeight="1" thickBot="1">
      <c r="A40" s="14" t="s">
        <v>2</v>
      </c>
      <c r="B40" s="1" t="s">
        <v>23</v>
      </c>
      <c r="C40" s="38">
        <v>26030</v>
      </c>
      <c r="D40" s="38">
        <v>13688</v>
      </c>
      <c r="E40" s="44">
        <f t="shared" si="1"/>
        <v>0.5258547829427583</v>
      </c>
      <c r="F40" s="44">
        <v>0.378</v>
      </c>
    </row>
    <row r="41" spans="1:6" ht="12" customHeight="1" hidden="1">
      <c r="A41" s="19"/>
      <c r="B41" s="2" t="s">
        <v>11</v>
      </c>
      <c r="C41" s="35"/>
      <c r="D41" s="35"/>
      <c r="E41" s="45" t="e">
        <f t="shared" si="1"/>
        <v>#DIV/0!</v>
      </c>
      <c r="F41" s="45" t="e">
        <f>D41/#REF!</f>
        <v>#REF!</v>
      </c>
    </row>
    <row r="42" spans="1:6" ht="15.75" customHeight="1" hidden="1">
      <c r="A42" s="19"/>
      <c r="B42" s="9" t="s">
        <v>43</v>
      </c>
      <c r="C42" s="36"/>
      <c r="D42" s="36"/>
      <c r="E42" s="46" t="e">
        <f t="shared" si="1"/>
        <v>#DIV/0!</v>
      </c>
      <c r="F42" s="46" t="e">
        <f>D42/#REF!</f>
        <v>#REF!</v>
      </c>
    </row>
    <row r="43" spans="1:6" ht="15.75" customHeight="1" hidden="1" thickBot="1">
      <c r="A43" s="19"/>
      <c r="B43" s="9" t="s">
        <v>42</v>
      </c>
      <c r="C43" s="36"/>
      <c r="D43" s="36"/>
      <c r="E43" s="46" t="e">
        <f t="shared" si="1"/>
        <v>#DIV/0!</v>
      </c>
      <c r="F43" s="46" t="e">
        <f>D43/#REF!</f>
        <v>#REF!</v>
      </c>
    </row>
    <row r="44" spans="1:6" ht="27.75" customHeight="1">
      <c r="A44" s="14" t="s">
        <v>3</v>
      </c>
      <c r="B44" s="7" t="s">
        <v>63</v>
      </c>
      <c r="C44" s="38">
        <f>C46+C47</f>
        <v>75765</v>
      </c>
      <c r="D44" s="38">
        <f>D46+D47</f>
        <v>2592</v>
      </c>
      <c r="E44" s="44">
        <f t="shared" si="1"/>
        <v>0.0342110473173629</v>
      </c>
      <c r="F44" s="44">
        <v>0.046</v>
      </c>
    </row>
    <row r="45" spans="1:6" ht="12" customHeight="1">
      <c r="A45" s="11"/>
      <c r="B45" s="6" t="s">
        <v>11</v>
      </c>
      <c r="C45" s="35"/>
      <c r="D45" s="35"/>
      <c r="E45" s="45"/>
      <c r="F45" s="45"/>
    </row>
    <row r="46" spans="1:6" ht="15.75" customHeight="1">
      <c r="A46" s="11"/>
      <c r="B46" s="27" t="s">
        <v>31</v>
      </c>
      <c r="C46" s="36">
        <v>10676</v>
      </c>
      <c r="D46" s="36">
        <v>0</v>
      </c>
      <c r="E46" s="46">
        <f>D46/C46</f>
        <v>0</v>
      </c>
      <c r="F46" s="57" t="s">
        <v>49</v>
      </c>
    </row>
    <row r="47" spans="1:6" ht="15.75" customHeight="1" thickBot="1">
      <c r="A47" s="11"/>
      <c r="B47" s="28" t="s">
        <v>24</v>
      </c>
      <c r="C47" s="34">
        <v>65089</v>
      </c>
      <c r="D47" s="34">
        <v>2592</v>
      </c>
      <c r="E47" s="49">
        <f>D47/C47</f>
        <v>0.039822397025611085</v>
      </c>
      <c r="F47" s="49">
        <v>0.046</v>
      </c>
    </row>
    <row r="48" spans="1:6" ht="27.75" customHeight="1">
      <c r="A48" s="14" t="s">
        <v>4</v>
      </c>
      <c r="B48" s="7" t="s">
        <v>25</v>
      </c>
      <c r="C48" s="38">
        <f>C50+C51</f>
        <v>16000</v>
      </c>
      <c r="D48" s="38">
        <f>D50+D51</f>
        <v>6553</v>
      </c>
      <c r="E48" s="44">
        <f>D48/C48</f>
        <v>0.4095625</v>
      </c>
      <c r="F48" s="44">
        <v>1.492</v>
      </c>
    </row>
    <row r="49" spans="1:6" ht="12" customHeight="1">
      <c r="A49" s="11"/>
      <c r="B49" s="6" t="s">
        <v>11</v>
      </c>
      <c r="C49" s="35"/>
      <c r="D49" s="35"/>
      <c r="E49" s="45"/>
      <c r="F49" s="45"/>
    </row>
    <row r="50" spans="1:6" ht="15" customHeight="1">
      <c r="A50" s="11"/>
      <c r="B50" s="29" t="s">
        <v>31</v>
      </c>
      <c r="C50" s="41">
        <v>15500</v>
      </c>
      <c r="D50" s="41">
        <v>6345</v>
      </c>
      <c r="E50" s="52">
        <f>D50/C50</f>
        <v>0.4093548387096774</v>
      </c>
      <c r="F50" s="52">
        <v>1.752</v>
      </c>
    </row>
    <row r="51" spans="1:6" ht="15.75" customHeight="1" thickBot="1">
      <c r="A51" s="11"/>
      <c r="B51" s="30" t="s">
        <v>26</v>
      </c>
      <c r="C51" s="42">
        <v>500</v>
      </c>
      <c r="D51" s="42">
        <v>208</v>
      </c>
      <c r="E51" s="53">
        <f>D51/C51</f>
        <v>0.416</v>
      </c>
      <c r="F51" s="53">
        <v>0.27</v>
      </c>
    </row>
    <row r="52" spans="1:6" ht="27.75" customHeight="1">
      <c r="A52" s="14" t="s">
        <v>5</v>
      </c>
      <c r="B52" s="7" t="s">
        <v>45</v>
      </c>
      <c r="C52" s="38">
        <f>C54+C55</f>
        <v>0</v>
      </c>
      <c r="D52" s="38">
        <f>D54+D55</f>
        <v>0</v>
      </c>
      <c r="E52" s="56" t="s">
        <v>49</v>
      </c>
      <c r="F52" s="56" t="s">
        <v>49</v>
      </c>
    </row>
    <row r="53" spans="1:6" ht="12" customHeight="1">
      <c r="A53" s="11"/>
      <c r="B53" s="6" t="s">
        <v>11</v>
      </c>
      <c r="C53" s="35"/>
      <c r="D53" s="35"/>
      <c r="E53" s="55"/>
      <c r="F53" s="55"/>
    </row>
    <row r="54" spans="1:6" ht="15" customHeight="1">
      <c r="A54" s="11"/>
      <c r="B54" s="29" t="s">
        <v>31</v>
      </c>
      <c r="C54" s="41">
        <v>0</v>
      </c>
      <c r="D54" s="41">
        <v>0</v>
      </c>
      <c r="E54" s="59" t="s">
        <v>49</v>
      </c>
      <c r="F54" s="59" t="s">
        <v>49</v>
      </c>
    </row>
    <row r="55" spans="1:6" ht="15.75" customHeight="1" thickBot="1">
      <c r="A55" s="11"/>
      <c r="B55" s="30" t="s">
        <v>26</v>
      </c>
      <c r="C55" s="34">
        <v>0</v>
      </c>
      <c r="D55" s="34">
        <v>0</v>
      </c>
      <c r="E55" s="58" t="s">
        <v>49</v>
      </c>
      <c r="F55" s="58" t="s">
        <v>49</v>
      </c>
    </row>
    <row r="56" spans="1:6" ht="17.25" customHeight="1" thickBot="1">
      <c r="A56" s="18" t="s">
        <v>6</v>
      </c>
      <c r="B56" s="22" t="s">
        <v>27</v>
      </c>
      <c r="C56" s="43">
        <v>1500</v>
      </c>
      <c r="D56" s="43">
        <v>22</v>
      </c>
      <c r="E56" s="54">
        <f>D56/C56</f>
        <v>0.014666666666666666</v>
      </c>
      <c r="F56" s="54">
        <v>0.027</v>
      </c>
    </row>
    <row r="57" spans="1:6" ht="17.25" customHeight="1" thickBot="1">
      <c r="A57" s="18" t="s">
        <v>7</v>
      </c>
      <c r="B57" s="22" t="s">
        <v>28</v>
      </c>
      <c r="C57" s="43">
        <v>250</v>
      </c>
      <c r="D57" s="43">
        <v>173</v>
      </c>
      <c r="E57" s="54">
        <f>D57/C57</f>
        <v>0.692</v>
      </c>
      <c r="F57" s="54">
        <v>1.617</v>
      </c>
    </row>
    <row r="58" spans="1:6" ht="22.5" customHeight="1" thickBot="1">
      <c r="A58" s="68" t="s">
        <v>8</v>
      </c>
      <c r="B58" s="69" t="s">
        <v>29</v>
      </c>
      <c r="C58" s="70">
        <f>C32+C40+C44+C48+C52+C56+C57</f>
        <v>488853</v>
      </c>
      <c r="D58" s="70">
        <f>D32+D40+D44+D48+D52+D56+D57</f>
        <v>244391</v>
      </c>
      <c r="E58" s="71">
        <f>D58/C58</f>
        <v>0.499927381032744</v>
      </c>
      <c r="F58" s="71">
        <v>0.684</v>
      </c>
    </row>
  </sheetData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2001-07-24T10:22:37Z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