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6810" activeTab="0"/>
  </bookViews>
  <sheets>
    <sheet name="Tab.č.2" sheetId="1" r:id="rId1"/>
    <sheet name="Hárok2" sheetId="2" r:id="rId2"/>
    <sheet name="Hárok3" sheetId="3" r:id="rId3"/>
    <sheet name="Hárok5" sheetId="4" r:id="rId4"/>
    <sheet name="Hárok4" sheetId="5" r:id="rId5"/>
    <sheet name="Hárok6" sheetId="6" r:id="rId6"/>
    <sheet name="Hárok7" sheetId="7" r:id="rId7"/>
    <sheet name="Hárok8" sheetId="8" r:id="rId8"/>
    <sheet name="Hárok9" sheetId="9" r:id="rId9"/>
    <sheet name="Hárok10" sheetId="10" r:id="rId10"/>
    <sheet name="Hárok11" sheetId="11" r:id="rId11"/>
    <sheet name="Hárok12" sheetId="12" r:id="rId12"/>
    <sheet name="Hárok13" sheetId="13" r:id="rId13"/>
    <sheet name="Hárok14" sheetId="14" r:id="rId14"/>
    <sheet name="Hárok15" sheetId="15" r:id="rId15"/>
    <sheet name="Hárok16" sheetId="16" r:id="rId16"/>
    <sheet name="Hárok17" sheetId="17" r:id="rId17"/>
    <sheet name="Hárok18" sheetId="18" r:id="rId18"/>
    <sheet name="Hárok19" sheetId="19" r:id="rId19"/>
    <sheet name="Hárok20" sheetId="20" r:id="rId20"/>
  </sheets>
  <definedNames/>
  <calcPr fullCalcOnLoad="1"/>
</workbook>
</file>

<file path=xl/sharedStrings.xml><?xml version="1.0" encoding="utf-8"?>
<sst xmlns="http://schemas.openxmlformats.org/spreadsheetml/2006/main" count="207" uniqueCount="91">
  <si>
    <t>Ukazovateľ</t>
  </si>
  <si>
    <t>Upravený</t>
  </si>
  <si>
    <t>Rozdiel</t>
  </si>
  <si>
    <t>Výdavky celkom (600+700)</t>
  </si>
  <si>
    <t>A. Bežné výdavky (600)</t>
  </si>
  <si>
    <t>A.1. mzdy, platy (610)</t>
  </si>
  <si>
    <t>Spolu</t>
  </si>
  <si>
    <t>A.2. bežné transfery</t>
  </si>
  <si>
    <t>Kapitálové výdavky (700)</t>
  </si>
  <si>
    <t>B.1. obstaranie kap.aktív (710)</t>
  </si>
  <si>
    <t>B.2. kapitálové transfery (720)</t>
  </si>
  <si>
    <t>poistné a príspev. zam. (620)</t>
  </si>
  <si>
    <t>tovary a ďalšie služby (630)</t>
  </si>
  <si>
    <t xml:space="preserve">Návrh na </t>
  </si>
  <si>
    <t>úpravu</t>
  </si>
  <si>
    <t>Rozpočet b.ú. MV SR</t>
  </si>
  <si>
    <t>schválený</t>
  </si>
  <si>
    <t>rozpočtu</t>
  </si>
  <si>
    <t>(+ - )</t>
  </si>
  <si>
    <t>a</t>
  </si>
  <si>
    <t>b</t>
  </si>
  <si>
    <t>02.1.0</t>
  </si>
  <si>
    <t>02.2.0</t>
  </si>
  <si>
    <t>03.1.0</t>
  </si>
  <si>
    <t>03.5</t>
  </si>
  <si>
    <t>03.6.0.1</t>
  </si>
  <si>
    <t>04.1.1</t>
  </si>
  <si>
    <t>04.5.4</t>
  </si>
  <si>
    <t>06.1.0</t>
  </si>
  <si>
    <t>07.3.1</t>
  </si>
  <si>
    <t>07.6.0</t>
  </si>
  <si>
    <t>08.1.0</t>
  </si>
  <si>
    <t>10.7.0</t>
  </si>
  <si>
    <t>Fukčná</t>
  </si>
  <si>
    <t>klasifikácia</t>
  </si>
  <si>
    <t xml:space="preserve">k 1.8.2003 </t>
  </si>
  <si>
    <t>N á v r h</t>
  </si>
  <si>
    <t xml:space="preserve">na úpravu záväzných ukazovateľov rozpočtu </t>
  </si>
  <si>
    <t xml:space="preserve">bezpečnostného úseku Ministerstva vnútra SR na rok 2003 </t>
  </si>
  <si>
    <t>(v tis. Sk)</t>
  </si>
  <si>
    <t>Tabuľka č. 2</t>
  </si>
  <si>
    <t xml:space="preserve">A.1. mzdy, platy, služ.príjmy </t>
  </si>
  <si>
    <t xml:space="preserve">       a ostatné osobné</t>
  </si>
  <si>
    <t xml:space="preserve">       vyrovnania (610)</t>
  </si>
  <si>
    <t>A.2. bežné transfery (640)</t>
  </si>
  <si>
    <t>B. Kapitálové výdavky (700)</t>
  </si>
  <si>
    <t>B.1. obstaranie kapitálových</t>
  </si>
  <si>
    <t xml:space="preserve">       aktív (710)</t>
  </si>
  <si>
    <t>*/poistné a príspev. zam. (620)</t>
  </si>
  <si>
    <t>*/tovary a ďalšie služby (630)</t>
  </si>
  <si>
    <t>Poznámka: */ orientačné ukazovatele</t>
  </si>
  <si>
    <t>+482,0</t>
  </si>
  <si>
    <t>+10 182,6</t>
  </si>
  <si>
    <t>+4 983,0</t>
  </si>
  <si>
    <t>-222,0</t>
  </si>
  <si>
    <t>-35 037,4</t>
  </si>
  <si>
    <t>+18 822,0</t>
  </si>
  <si>
    <t>+1 100,0</t>
  </si>
  <si>
    <t>+7 000,0</t>
  </si>
  <si>
    <t>-88 969,4</t>
  </si>
  <si>
    <t>+147 615,0</t>
  </si>
  <si>
    <t>-5 215,0</t>
  </si>
  <si>
    <t>+45 220,0</t>
  </si>
  <si>
    <t>-4 280,0</t>
  </si>
  <si>
    <t>-18 822,0</t>
  </si>
  <si>
    <t>-1 322,0</t>
  </si>
  <si>
    <t>-2 017,0</t>
  </si>
  <si>
    <t>+19 261,0</t>
  </si>
  <si>
    <t>+49 220,0</t>
  </si>
  <si>
    <t>+42 083,0</t>
  </si>
  <si>
    <t>-4 000,0</t>
  </si>
  <si>
    <t>-22 822,0</t>
  </si>
  <si>
    <t>-10 423,6</t>
  </si>
  <si>
    <t>-14 703,6</t>
  </si>
  <si>
    <t>-217 633,0</t>
  </si>
  <si>
    <t>-236 894,0</t>
  </si>
  <si>
    <t>-88 649,0</t>
  </si>
  <si>
    <t>- 3 532,6</t>
  </si>
  <si>
    <t>-181 151,0</t>
  </si>
  <si>
    <t>-294,0</t>
  </si>
  <si>
    <t>+160 928,0</t>
  </si>
  <si>
    <t>-31 912,0</t>
  </si>
  <si>
    <t>-47 400,0</t>
  </si>
  <si>
    <t>-1 812,0</t>
  </si>
  <si>
    <t>-81 124,0</t>
  </si>
  <si>
    <t>-46 283,0</t>
  </si>
  <si>
    <t>+136,0</t>
  </si>
  <si>
    <t>-135 547,0</t>
  </si>
  <si>
    <t>-217 873,0</t>
  </si>
  <si>
    <t>-218 355,0</t>
  </si>
  <si>
    <t>-97 500,0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</si>
</sst>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164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/>
    </xf>
    <xf numFmtId="49" fontId="7" fillId="2" borderId="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/>
    </xf>
    <xf numFmtId="49" fontId="7" fillId="2" borderId="4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11" xfId="0" applyNumberFormat="1" applyFont="1" applyBorder="1" applyAlignment="1">
      <alignment/>
    </xf>
    <xf numFmtId="0" fontId="7" fillId="2" borderId="5" xfId="0" applyFont="1" applyFill="1" applyBorder="1" applyAlignment="1">
      <alignment/>
    </xf>
    <xf numFmtId="49" fontId="6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0" fontId="7" fillId="0" borderId="5" xfId="0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>
      <pane xSplit="1" ySplit="8" topLeftCell="C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4:D25"/>
    </sheetView>
  </sheetViews>
  <sheetFormatPr defaultColWidth="9.00390625" defaultRowHeight="12.75"/>
  <cols>
    <col min="1" max="1" width="31.75390625" style="0" customWidth="1"/>
    <col min="2" max="2" width="10.125" style="0" customWidth="1"/>
    <col min="3" max="3" width="13.625" style="0" customWidth="1"/>
    <col min="4" max="4" width="13.00390625" style="0" customWidth="1"/>
    <col min="5" max="5" width="13.375" style="0" customWidth="1"/>
    <col min="6" max="6" width="12.125" style="0" hidden="1" customWidth="1"/>
    <col min="7" max="7" width="11.75390625" style="0" bestFit="1" customWidth="1"/>
  </cols>
  <sheetData>
    <row r="1" spans="6:7" ht="12.75">
      <c r="F1" t="s">
        <v>40</v>
      </c>
      <c r="G1" t="s">
        <v>40</v>
      </c>
    </row>
    <row r="2" spans="1:7" ht="15.75">
      <c r="A2" s="48" t="s">
        <v>36</v>
      </c>
      <c r="B2" s="48"/>
      <c r="C2" s="48"/>
      <c r="D2" s="48"/>
      <c r="E2" s="48"/>
      <c r="F2" s="48"/>
      <c r="G2" s="48"/>
    </row>
    <row r="3" spans="1:7" ht="15">
      <c r="A3" s="49" t="s">
        <v>37</v>
      </c>
      <c r="B3" s="49"/>
      <c r="C3" s="49"/>
      <c r="D3" s="49"/>
      <c r="E3" s="49"/>
      <c r="F3" s="49"/>
      <c r="G3" s="49"/>
    </row>
    <row r="4" spans="1:7" ht="15">
      <c r="A4" s="49" t="s">
        <v>38</v>
      </c>
      <c r="B4" s="49"/>
      <c r="C4" s="49"/>
      <c r="D4" s="49"/>
      <c r="E4" s="49"/>
      <c r="F4" s="49"/>
      <c r="G4" s="49"/>
    </row>
    <row r="5" spans="1:7" ht="15.75" thickBot="1">
      <c r="A5" s="12"/>
      <c r="F5" s="13" t="s">
        <v>39</v>
      </c>
      <c r="G5" s="13" t="s">
        <v>39</v>
      </c>
    </row>
    <row r="6" spans="1:7" ht="15.75" thickBot="1">
      <c r="A6" s="1"/>
      <c r="B6" s="1"/>
      <c r="C6" s="46" t="s">
        <v>15</v>
      </c>
      <c r="D6" s="47"/>
      <c r="E6" s="39" t="s">
        <v>13</v>
      </c>
      <c r="F6" s="40"/>
      <c r="G6" s="40"/>
    </row>
    <row r="7" spans="1:7" ht="15">
      <c r="A7" s="15" t="s">
        <v>0</v>
      </c>
      <c r="B7" s="11" t="s">
        <v>33</v>
      </c>
      <c r="C7" s="41"/>
      <c r="D7" s="42" t="s">
        <v>1</v>
      </c>
      <c r="E7" s="41" t="s">
        <v>14</v>
      </c>
      <c r="F7" s="42" t="s">
        <v>2</v>
      </c>
      <c r="G7" s="42" t="s">
        <v>2</v>
      </c>
    </row>
    <row r="8" spans="1:7" ht="15.75" thickBot="1">
      <c r="A8" s="2"/>
      <c r="B8" s="10" t="s">
        <v>34</v>
      </c>
      <c r="C8" s="43" t="s">
        <v>16</v>
      </c>
      <c r="D8" s="44" t="s">
        <v>35</v>
      </c>
      <c r="E8" s="43" t="s">
        <v>17</v>
      </c>
      <c r="F8" s="44" t="s">
        <v>18</v>
      </c>
      <c r="G8" s="44" t="s">
        <v>18</v>
      </c>
    </row>
    <row r="9" spans="1:7" ht="13.5" thickBot="1">
      <c r="A9" s="9" t="s">
        <v>19</v>
      </c>
      <c r="B9" s="9" t="s">
        <v>20</v>
      </c>
      <c r="C9" s="9">
        <v>1</v>
      </c>
      <c r="D9" s="9">
        <v>2</v>
      </c>
      <c r="E9" s="8">
        <v>3</v>
      </c>
      <c r="F9" s="9">
        <v>4</v>
      </c>
      <c r="G9" s="9">
        <v>4</v>
      </c>
    </row>
    <row r="10" spans="1:7" ht="15">
      <c r="A10" s="14" t="s">
        <v>3</v>
      </c>
      <c r="B10" s="19" t="s">
        <v>21</v>
      </c>
      <c r="C10" s="20">
        <f aca="true" t="shared" si="0" ref="C10:F22">C23+C62</f>
        <v>3800</v>
      </c>
      <c r="D10" s="20">
        <f t="shared" si="0"/>
        <v>3800</v>
      </c>
      <c r="E10" s="20">
        <f t="shared" si="0"/>
        <v>3800</v>
      </c>
      <c r="F10" s="20">
        <f t="shared" si="0"/>
        <v>0</v>
      </c>
      <c r="G10" s="21"/>
    </row>
    <row r="11" spans="1:7" ht="14.25">
      <c r="A11" s="3"/>
      <c r="B11" s="22" t="s">
        <v>22</v>
      </c>
      <c r="C11" s="23">
        <f t="shared" si="0"/>
        <v>387953</v>
      </c>
      <c r="D11" s="23">
        <f t="shared" si="0"/>
        <v>386546</v>
      </c>
      <c r="E11" s="23">
        <f t="shared" si="0"/>
        <v>168673</v>
      </c>
      <c r="F11" s="23">
        <f t="shared" si="0"/>
        <v>-217873</v>
      </c>
      <c r="G11" s="24" t="s">
        <v>88</v>
      </c>
    </row>
    <row r="12" spans="1:7" ht="14.25">
      <c r="A12" s="3"/>
      <c r="B12" s="19" t="s">
        <v>23</v>
      </c>
      <c r="C12" s="20">
        <f t="shared" si="0"/>
        <v>11719125</v>
      </c>
      <c r="D12" s="20">
        <f t="shared" si="0"/>
        <v>11611043.1</v>
      </c>
      <c r="E12" s="20">
        <f t="shared" si="0"/>
        <v>11621225.7</v>
      </c>
      <c r="F12" s="20">
        <f t="shared" si="0"/>
        <v>10182.600000000006</v>
      </c>
      <c r="G12" s="25" t="s">
        <v>52</v>
      </c>
    </row>
    <row r="13" spans="1:7" ht="14.25">
      <c r="A13" s="3"/>
      <c r="B13" s="22" t="s">
        <v>24</v>
      </c>
      <c r="C13" s="23">
        <f t="shared" si="0"/>
        <v>3470</v>
      </c>
      <c r="D13" s="23">
        <f t="shared" si="0"/>
        <v>3470</v>
      </c>
      <c r="E13" s="23">
        <f t="shared" si="0"/>
        <v>3470</v>
      </c>
      <c r="F13" s="23">
        <f t="shared" si="0"/>
        <v>0</v>
      </c>
      <c r="G13" s="24"/>
    </row>
    <row r="14" spans="1:7" ht="14.25">
      <c r="A14" s="3"/>
      <c r="B14" s="19" t="s">
        <v>25</v>
      </c>
      <c r="C14" s="20">
        <f t="shared" si="0"/>
        <v>757812</v>
      </c>
      <c r="D14" s="20">
        <f t="shared" si="0"/>
        <v>838571.4</v>
      </c>
      <c r="E14" s="20">
        <f t="shared" si="0"/>
        <v>823867.8</v>
      </c>
      <c r="F14" s="20">
        <f t="shared" si="0"/>
        <v>-14703.6</v>
      </c>
      <c r="G14" s="25" t="s">
        <v>73</v>
      </c>
    </row>
    <row r="15" spans="1:7" ht="14.25">
      <c r="A15" s="3"/>
      <c r="B15" s="22" t="s">
        <v>26</v>
      </c>
      <c r="C15" s="23">
        <f t="shared" si="0"/>
        <v>53864</v>
      </c>
      <c r="D15" s="23">
        <f t="shared" si="0"/>
        <v>53928</v>
      </c>
      <c r="E15" s="23">
        <f t="shared" si="0"/>
        <v>53928</v>
      </c>
      <c r="F15" s="23">
        <f t="shared" si="0"/>
        <v>0</v>
      </c>
      <c r="G15" s="24"/>
    </row>
    <row r="16" spans="1:7" ht="14.25">
      <c r="A16" s="3"/>
      <c r="B16" s="19" t="s">
        <v>27</v>
      </c>
      <c r="C16" s="20">
        <f t="shared" si="0"/>
        <v>170239</v>
      </c>
      <c r="D16" s="20">
        <f t="shared" si="0"/>
        <v>200087.2</v>
      </c>
      <c r="E16" s="20">
        <f t="shared" si="0"/>
        <v>200087.2</v>
      </c>
      <c r="F16" s="20">
        <f t="shared" si="0"/>
        <v>0</v>
      </c>
      <c r="G16" s="25"/>
    </row>
    <row r="17" spans="1:7" ht="14.25">
      <c r="A17" s="3"/>
      <c r="B17" s="22" t="s">
        <v>28</v>
      </c>
      <c r="C17" s="23">
        <f t="shared" si="0"/>
        <v>174900</v>
      </c>
      <c r="D17" s="23">
        <f t="shared" si="0"/>
        <v>104437</v>
      </c>
      <c r="E17" s="23">
        <f t="shared" si="0"/>
        <v>104437</v>
      </c>
      <c r="F17" s="23">
        <f t="shared" si="0"/>
        <v>0</v>
      </c>
      <c r="G17" s="24"/>
    </row>
    <row r="18" spans="1:7" ht="14.25">
      <c r="A18" s="3"/>
      <c r="B18" s="19" t="s">
        <v>29</v>
      </c>
      <c r="C18" s="20">
        <f t="shared" si="0"/>
        <v>54160</v>
      </c>
      <c r="D18" s="20">
        <f t="shared" si="0"/>
        <v>55291</v>
      </c>
      <c r="E18" s="20">
        <f t="shared" si="0"/>
        <v>55291</v>
      </c>
      <c r="F18" s="20">
        <f t="shared" si="0"/>
        <v>0</v>
      </c>
      <c r="G18" s="25"/>
    </row>
    <row r="19" spans="1:7" ht="14.25">
      <c r="A19" s="3"/>
      <c r="B19" s="22" t="s">
        <v>30</v>
      </c>
      <c r="C19" s="23">
        <f t="shared" si="0"/>
        <v>500</v>
      </c>
      <c r="D19" s="23">
        <f t="shared" si="0"/>
        <v>500</v>
      </c>
      <c r="E19" s="23">
        <f t="shared" si="0"/>
        <v>500</v>
      </c>
      <c r="F19" s="23">
        <f t="shared" si="0"/>
        <v>0</v>
      </c>
      <c r="G19" s="24"/>
    </row>
    <row r="20" spans="1:7" ht="14.25">
      <c r="A20" s="3"/>
      <c r="B20" s="22" t="s">
        <v>31</v>
      </c>
      <c r="C20" s="23">
        <f t="shared" si="0"/>
        <v>56147</v>
      </c>
      <c r="D20" s="23">
        <f t="shared" si="0"/>
        <v>54991</v>
      </c>
      <c r="E20" s="23">
        <f t="shared" si="0"/>
        <v>54769</v>
      </c>
      <c r="F20" s="23">
        <f t="shared" si="0"/>
        <v>-222</v>
      </c>
      <c r="G20" s="24" t="s">
        <v>54</v>
      </c>
    </row>
    <row r="21" spans="1:7" ht="15" thickBot="1">
      <c r="A21" s="3"/>
      <c r="B21" s="19" t="s">
        <v>32</v>
      </c>
      <c r="C21" s="20">
        <f t="shared" si="0"/>
        <v>153396</v>
      </c>
      <c r="D21" s="20">
        <f t="shared" si="0"/>
        <v>135013</v>
      </c>
      <c r="E21" s="20">
        <f t="shared" si="0"/>
        <v>139996</v>
      </c>
      <c r="F21" s="20">
        <f t="shared" si="0"/>
        <v>4983</v>
      </c>
      <c r="G21" s="25" t="s">
        <v>53</v>
      </c>
    </row>
    <row r="22" spans="1:7" ht="15.75" thickBot="1">
      <c r="A22" s="5" t="s">
        <v>6</v>
      </c>
      <c r="B22" s="26"/>
      <c r="C22" s="27">
        <f t="shared" si="0"/>
        <v>13535366</v>
      </c>
      <c r="D22" s="27">
        <f t="shared" si="0"/>
        <v>13447677.700000001</v>
      </c>
      <c r="E22" s="27">
        <f t="shared" si="0"/>
        <v>13230044.7</v>
      </c>
      <c r="F22" s="27">
        <f t="shared" si="0"/>
        <v>-217633</v>
      </c>
      <c r="G22" s="28" t="s">
        <v>74</v>
      </c>
    </row>
    <row r="23" spans="1:7" ht="14.25">
      <c r="A23" s="16" t="s">
        <v>4</v>
      </c>
      <c r="B23" s="19" t="s">
        <v>21</v>
      </c>
      <c r="C23" s="20">
        <f aca="true" t="shared" si="1" ref="C23:F35">C36+C49+C101+C114</f>
        <v>3800</v>
      </c>
      <c r="D23" s="20">
        <f t="shared" si="1"/>
        <v>3800</v>
      </c>
      <c r="E23" s="20">
        <f t="shared" si="1"/>
        <v>3800</v>
      </c>
      <c r="F23" s="20"/>
      <c r="G23" s="25"/>
    </row>
    <row r="24" spans="1:7" ht="14.25">
      <c r="A24" s="3"/>
      <c r="B24" s="22" t="s">
        <v>22</v>
      </c>
      <c r="C24" s="23">
        <f t="shared" si="1"/>
        <v>358703</v>
      </c>
      <c r="D24" s="23">
        <f t="shared" si="1"/>
        <v>357566</v>
      </c>
      <c r="E24" s="23">
        <f t="shared" si="1"/>
        <v>139211</v>
      </c>
      <c r="F24" s="20">
        <f t="shared" si="1"/>
        <v>-218355</v>
      </c>
      <c r="G24" s="25" t="s">
        <v>89</v>
      </c>
    </row>
    <row r="25" spans="1:7" ht="14.25">
      <c r="A25" s="3"/>
      <c r="B25" s="19" t="s">
        <v>23</v>
      </c>
      <c r="C25" s="23">
        <f t="shared" si="1"/>
        <v>10821078</v>
      </c>
      <c r="D25" s="23">
        <f t="shared" si="1"/>
        <v>10699888.1</v>
      </c>
      <c r="E25" s="23">
        <f t="shared" si="1"/>
        <v>10664850.7</v>
      </c>
      <c r="F25" s="23">
        <f t="shared" si="1"/>
        <v>-35037.399999999994</v>
      </c>
      <c r="G25" s="24" t="s">
        <v>55</v>
      </c>
    </row>
    <row r="26" spans="1:7" ht="14.25">
      <c r="A26" s="3"/>
      <c r="B26" s="22" t="s">
        <v>24</v>
      </c>
      <c r="C26" s="23">
        <f t="shared" si="1"/>
        <v>3470</v>
      </c>
      <c r="D26" s="23">
        <f t="shared" si="1"/>
        <v>3470</v>
      </c>
      <c r="E26" s="23">
        <f t="shared" si="1"/>
        <v>3470</v>
      </c>
      <c r="F26" s="20">
        <f t="shared" si="1"/>
        <v>0</v>
      </c>
      <c r="G26" s="25"/>
    </row>
    <row r="27" spans="1:7" ht="14.25">
      <c r="A27" s="3"/>
      <c r="B27" s="19" t="s">
        <v>25</v>
      </c>
      <c r="C27" s="23">
        <f t="shared" si="1"/>
        <v>737548</v>
      </c>
      <c r="D27" s="23">
        <f t="shared" si="1"/>
        <v>808086.4</v>
      </c>
      <c r="E27" s="23">
        <f t="shared" si="1"/>
        <v>797662.8</v>
      </c>
      <c r="F27" s="23">
        <f t="shared" si="1"/>
        <v>-10423.6</v>
      </c>
      <c r="G27" s="24" t="s">
        <v>72</v>
      </c>
    </row>
    <row r="28" spans="1:7" ht="14.25">
      <c r="A28" s="3"/>
      <c r="B28" s="22" t="s">
        <v>26</v>
      </c>
      <c r="C28" s="23">
        <f t="shared" si="1"/>
        <v>53864</v>
      </c>
      <c r="D28" s="23">
        <f t="shared" si="1"/>
        <v>53928</v>
      </c>
      <c r="E28" s="23">
        <f t="shared" si="1"/>
        <v>53928</v>
      </c>
      <c r="F28" s="20">
        <f t="shared" si="1"/>
        <v>0</v>
      </c>
      <c r="G28" s="25"/>
    </row>
    <row r="29" spans="1:7" ht="14.25">
      <c r="A29" s="3"/>
      <c r="B29" s="19" t="s">
        <v>27</v>
      </c>
      <c r="C29" s="23">
        <f t="shared" si="1"/>
        <v>123542</v>
      </c>
      <c r="D29" s="23">
        <f t="shared" si="1"/>
        <v>123542</v>
      </c>
      <c r="E29" s="23">
        <f t="shared" si="1"/>
        <v>142364</v>
      </c>
      <c r="F29" s="23">
        <f t="shared" si="1"/>
        <v>18822</v>
      </c>
      <c r="G29" s="24" t="s">
        <v>56</v>
      </c>
    </row>
    <row r="30" spans="1:7" ht="14.25" hidden="1">
      <c r="A30" s="3"/>
      <c r="B30" s="22" t="s">
        <v>28</v>
      </c>
      <c r="C30" s="23">
        <f t="shared" si="1"/>
        <v>0</v>
      </c>
      <c r="D30" s="23">
        <f t="shared" si="1"/>
        <v>0</v>
      </c>
      <c r="E30" s="23">
        <f t="shared" si="1"/>
        <v>0</v>
      </c>
      <c r="F30" s="20">
        <f t="shared" si="1"/>
        <v>0</v>
      </c>
      <c r="G30" s="25"/>
    </row>
    <row r="31" spans="1:7" ht="14.25">
      <c r="A31" s="3"/>
      <c r="B31" s="19" t="s">
        <v>29</v>
      </c>
      <c r="C31" s="23">
        <f t="shared" si="1"/>
        <v>54160</v>
      </c>
      <c r="D31" s="23">
        <f t="shared" si="1"/>
        <v>54160</v>
      </c>
      <c r="E31" s="23">
        <f t="shared" si="1"/>
        <v>54160</v>
      </c>
      <c r="F31" s="23">
        <f t="shared" si="1"/>
        <v>0</v>
      </c>
      <c r="G31" s="24"/>
    </row>
    <row r="32" spans="1:7" ht="14.25">
      <c r="A32" s="3"/>
      <c r="B32" s="22" t="s">
        <v>30</v>
      </c>
      <c r="C32" s="23">
        <f t="shared" si="1"/>
        <v>500</v>
      </c>
      <c r="D32" s="23">
        <f t="shared" si="1"/>
        <v>500</v>
      </c>
      <c r="E32" s="23">
        <f t="shared" si="1"/>
        <v>500</v>
      </c>
      <c r="F32" s="20">
        <f t="shared" si="1"/>
        <v>0</v>
      </c>
      <c r="G32" s="25"/>
    </row>
    <row r="33" spans="1:7" ht="14.25">
      <c r="A33" s="3"/>
      <c r="B33" s="22" t="s">
        <v>31</v>
      </c>
      <c r="C33" s="23">
        <f t="shared" si="1"/>
        <v>46875</v>
      </c>
      <c r="D33" s="23">
        <f t="shared" si="1"/>
        <v>46850</v>
      </c>
      <c r="E33" s="23">
        <f t="shared" si="1"/>
        <v>47950</v>
      </c>
      <c r="F33" s="23">
        <f t="shared" si="1"/>
        <v>1100</v>
      </c>
      <c r="G33" s="24" t="s">
        <v>57</v>
      </c>
    </row>
    <row r="34" spans="1:7" ht="15" thickBot="1">
      <c r="A34" s="3"/>
      <c r="B34" s="19" t="s">
        <v>32</v>
      </c>
      <c r="C34" s="29">
        <f t="shared" si="1"/>
        <v>106926</v>
      </c>
      <c r="D34" s="29">
        <f t="shared" si="1"/>
        <v>107193</v>
      </c>
      <c r="E34" s="29">
        <f t="shared" si="1"/>
        <v>114193</v>
      </c>
      <c r="F34" s="20">
        <f t="shared" si="1"/>
        <v>7000</v>
      </c>
      <c r="G34" s="25" t="s">
        <v>58</v>
      </c>
    </row>
    <row r="35" spans="1:7" ht="15.75" thickBot="1">
      <c r="A35" s="5" t="s">
        <v>6</v>
      </c>
      <c r="B35" s="26"/>
      <c r="C35" s="27">
        <f t="shared" si="1"/>
        <v>12310466</v>
      </c>
      <c r="D35" s="27">
        <f t="shared" si="1"/>
        <v>12258983.500000002</v>
      </c>
      <c r="E35" s="27">
        <f t="shared" si="1"/>
        <v>12022089.5</v>
      </c>
      <c r="F35" s="27">
        <f t="shared" si="1"/>
        <v>-236894</v>
      </c>
      <c r="G35" s="28" t="s">
        <v>75</v>
      </c>
    </row>
    <row r="36" spans="1:7" ht="14.25" hidden="1">
      <c r="A36" s="3" t="s">
        <v>5</v>
      </c>
      <c r="B36" s="19" t="s">
        <v>21</v>
      </c>
      <c r="C36" s="20"/>
      <c r="D36" s="30"/>
      <c r="E36" s="23">
        <f aca="true" t="shared" si="2" ref="E36:E47">D36+F36</f>
        <v>0</v>
      </c>
      <c r="F36" s="20"/>
      <c r="G36" s="25"/>
    </row>
    <row r="37" spans="1:7" ht="14.25">
      <c r="A37" s="17" t="s">
        <v>41</v>
      </c>
      <c r="B37" s="22" t="s">
        <v>22</v>
      </c>
      <c r="C37" s="23">
        <v>149779</v>
      </c>
      <c r="D37" s="31">
        <v>147421</v>
      </c>
      <c r="E37" s="23">
        <f t="shared" si="2"/>
        <v>58772</v>
      </c>
      <c r="F37" s="23">
        <f>-88649</f>
        <v>-88649</v>
      </c>
      <c r="G37" s="24" t="s">
        <v>76</v>
      </c>
    </row>
    <row r="38" spans="1:7" ht="14.25">
      <c r="A38" s="17" t="s">
        <v>42</v>
      </c>
      <c r="B38" s="19" t="s">
        <v>23</v>
      </c>
      <c r="C38" s="20">
        <v>6258247.6</v>
      </c>
      <c r="D38" s="30">
        <v>6208951.1</v>
      </c>
      <c r="E38" s="23">
        <f t="shared" si="2"/>
        <v>6119981.699999999</v>
      </c>
      <c r="F38" s="20">
        <f>4030.6-93000</f>
        <v>-88969.4</v>
      </c>
      <c r="G38" s="25" t="s">
        <v>59</v>
      </c>
    </row>
    <row r="39" spans="1:7" ht="14.25" hidden="1">
      <c r="A39" s="17"/>
      <c r="B39" s="22" t="s">
        <v>24</v>
      </c>
      <c r="C39" s="23"/>
      <c r="D39" s="31"/>
      <c r="E39" s="23">
        <f t="shared" si="2"/>
        <v>0</v>
      </c>
      <c r="F39" s="23"/>
      <c r="G39" s="24"/>
    </row>
    <row r="40" spans="1:7" ht="14.25">
      <c r="A40" s="17" t="s">
        <v>43</v>
      </c>
      <c r="B40" s="22" t="s">
        <v>25</v>
      </c>
      <c r="C40" s="23">
        <v>253262</v>
      </c>
      <c r="D40" s="31">
        <v>261099.4</v>
      </c>
      <c r="E40" s="23">
        <f t="shared" si="2"/>
        <v>257566.8</v>
      </c>
      <c r="F40" s="23">
        <f>-4030.6+498</f>
        <v>-3532.6</v>
      </c>
      <c r="G40" s="24" t="s">
        <v>77</v>
      </c>
    </row>
    <row r="41" spans="1:7" ht="14.25">
      <c r="A41" s="3"/>
      <c r="B41" s="22" t="s">
        <v>26</v>
      </c>
      <c r="C41" s="23">
        <v>14493.4</v>
      </c>
      <c r="D41" s="31">
        <v>14493.4</v>
      </c>
      <c r="E41" s="23">
        <f t="shared" si="2"/>
        <v>14493.4</v>
      </c>
      <c r="F41" s="23"/>
      <c r="G41" s="24"/>
    </row>
    <row r="42" spans="1:7" ht="14.25" hidden="1">
      <c r="A42" s="3"/>
      <c r="B42" s="19" t="s">
        <v>27</v>
      </c>
      <c r="C42" s="20"/>
      <c r="D42" s="30"/>
      <c r="E42" s="23">
        <f t="shared" si="2"/>
        <v>0</v>
      </c>
      <c r="F42" s="20"/>
      <c r="G42" s="25"/>
    </row>
    <row r="43" spans="1:7" ht="14.25" hidden="1">
      <c r="A43" s="3"/>
      <c r="B43" s="22" t="s">
        <v>28</v>
      </c>
      <c r="C43" s="23"/>
      <c r="D43" s="31"/>
      <c r="E43" s="23">
        <f t="shared" si="2"/>
        <v>0</v>
      </c>
      <c r="F43" s="23"/>
      <c r="G43" s="24"/>
    </row>
    <row r="44" spans="1:7" ht="14.25" hidden="1">
      <c r="A44" s="3"/>
      <c r="B44" s="19" t="s">
        <v>29</v>
      </c>
      <c r="C44" s="20"/>
      <c r="D44" s="30"/>
      <c r="E44" s="23">
        <f t="shared" si="2"/>
        <v>0</v>
      </c>
      <c r="F44" s="20"/>
      <c r="G44" s="25"/>
    </row>
    <row r="45" spans="1:7" ht="14.25" hidden="1">
      <c r="A45" s="3"/>
      <c r="B45" s="22" t="s">
        <v>30</v>
      </c>
      <c r="C45" s="23"/>
      <c r="D45" s="31"/>
      <c r="E45" s="23">
        <f t="shared" si="2"/>
        <v>0</v>
      </c>
      <c r="F45" s="23"/>
      <c r="G45" s="24"/>
    </row>
    <row r="46" spans="1:7" ht="14.25">
      <c r="A46" s="3"/>
      <c r="B46" s="22" t="s">
        <v>31</v>
      </c>
      <c r="C46" s="23">
        <v>17934</v>
      </c>
      <c r="D46" s="31">
        <v>18672</v>
      </c>
      <c r="E46" s="23">
        <f t="shared" si="2"/>
        <v>18672</v>
      </c>
      <c r="F46" s="23"/>
      <c r="G46" s="24"/>
    </row>
    <row r="47" spans="1:7" ht="15" thickBot="1">
      <c r="A47" s="3"/>
      <c r="B47" s="19" t="s">
        <v>32</v>
      </c>
      <c r="C47" s="20">
        <v>24142</v>
      </c>
      <c r="D47" s="30">
        <v>24160</v>
      </c>
      <c r="E47" s="23">
        <f t="shared" si="2"/>
        <v>24160</v>
      </c>
      <c r="F47" s="20"/>
      <c r="G47" s="25"/>
    </row>
    <row r="48" spans="1:7" ht="15.75" thickBot="1">
      <c r="A48" s="5" t="s">
        <v>6</v>
      </c>
      <c r="B48" s="32"/>
      <c r="C48" s="27">
        <f>SUM(C36:C47)</f>
        <v>6717858</v>
      </c>
      <c r="D48" s="27">
        <f>SUM(D36:D47)</f>
        <v>6674796.9</v>
      </c>
      <c r="E48" s="27">
        <f>SUM(E36:E47)</f>
        <v>6493645.899999999</v>
      </c>
      <c r="F48" s="27">
        <f>SUM(F36:F47)</f>
        <v>-181151</v>
      </c>
      <c r="G48" s="28" t="s">
        <v>78</v>
      </c>
    </row>
    <row r="49" spans="1:7" ht="14.25" hidden="1">
      <c r="A49" s="3" t="s">
        <v>7</v>
      </c>
      <c r="B49" s="19" t="s">
        <v>21</v>
      </c>
      <c r="C49" s="20"/>
      <c r="D49" s="30"/>
      <c r="E49" s="20">
        <f aca="true" t="shared" si="3" ref="E49:E60">D49+F49</f>
        <v>0</v>
      </c>
      <c r="F49" s="20"/>
      <c r="G49" s="25"/>
    </row>
    <row r="50" spans="1:7" ht="14.25">
      <c r="A50" s="17" t="s">
        <v>44</v>
      </c>
      <c r="B50" s="22" t="s">
        <v>22</v>
      </c>
      <c r="C50" s="23">
        <v>0</v>
      </c>
      <c r="D50" s="31">
        <v>1485</v>
      </c>
      <c r="E50" s="23">
        <f t="shared" si="3"/>
        <v>1191</v>
      </c>
      <c r="F50" s="23">
        <f>1000-1294</f>
        <v>-294</v>
      </c>
      <c r="G50" s="24" t="s">
        <v>79</v>
      </c>
    </row>
    <row r="51" spans="1:7" ht="14.25">
      <c r="A51" s="3"/>
      <c r="B51" s="19" t="s">
        <v>23</v>
      </c>
      <c r="C51" s="20">
        <v>115113</v>
      </c>
      <c r="D51" s="30">
        <v>117201</v>
      </c>
      <c r="E51" s="23">
        <f t="shared" si="3"/>
        <v>264816</v>
      </c>
      <c r="F51" s="20">
        <f>117930+24470+5215</f>
        <v>147615</v>
      </c>
      <c r="G51" s="25" t="s">
        <v>60</v>
      </c>
    </row>
    <row r="52" spans="1:7" ht="14.25" hidden="1">
      <c r="A52" s="3"/>
      <c r="B52" s="22" t="s">
        <v>24</v>
      </c>
      <c r="C52" s="23"/>
      <c r="D52" s="31"/>
      <c r="E52" s="23">
        <f t="shared" si="3"/>
        <v>0</v>
      </c>
      <c r="F52" s="23"/>
      <c r="G52" s="24"/>
    </row>
    <row r="53" spans="1:7" ht="14.25">
      <c r="A53" s="3"/>
      <c r="B53" s="22" t="s">
        <v>25</v>
      </c>
      <c r="C53" s="23">
        <v>58989</v>
      </c>
      <c r="D53" s="31">
        <v>125709</v>
      </c>
      <c r="E53" s="23">
        <f t="shared" si="3"/>
        <v>120494</v>
      </c>
      <c r="F53" s="23">
        <v>-5215</v>
      </c>
      <c r="G53" s="24" t="s">
        <v>61</v>
      </c>
    </row>
    <row r="54" spans="1:7" ht="14.25" hidden="1">
      <c r="A54" s="3"/>
      <c r="B54" s="22" t="s">
        <v>26</v>
      </c>
      <c r="C54" s="23"/>
      <c r="D54" s="31"/>
      <c r="E54" s="23">
        <f t="shared" si="3"/>
        <v>0</v>
      </c>
      <c r="F54" s="23"/>
      <c r="G54" s="24"/>
    </row>
    <row r="55" spans="1:7" ht="14.25">
      <c r="A55" s="3"/>
      <c r="B55" s="19" t="s">
        <v>27</v>
      </c>
      <c r="C55" s="20">
        <v>123542</v>
      </c>
      <c r="D55" s="30">
        <v>123542</v>
      </c>
      <c r="E55" s="23">
        <f t="shared" si="3"/>
        <v>142364</v>
      </c>
      <c r="F55" s="20">
        <v>18822</v>
      </c>
      <c r="G55" s="25" t="s">
        <v>56</v>
      </c>
    </row>
    <row r="56" spans="1:7" ht="14.25" hidden="1">
      <c r="A56" s="3"/>
      <c r="B56" s="22" t="s">
        <v>28</v>
      </c>
      <c r="C56" s="23"/>
      <c r="D56" s="31"/>
      <c r="E56" s="23">
        <f t="shared" si="3"/>
        <v>0</v>
      </c>
      <c r="F56" s="23"/>
      <c r="G56" s="24"/>
    </row>
    <row r="57" spans="1:7" ht="14.25">
      <c r="A57" s="3"/>
      <c r="B57" s="22" t="s">
        <v>29</v>
      </c>
      <c r="C57" s="23">
        <v>54160</v>
      </c>
      <c r="D57" s="31">
        <v>54160</v>
      </c>
      <c r="E57" s="23">
        <f t="shared" si="3"/>
        <v>54160</v>
      </c>
      <c r="F57" s="23"/>
      <c r="G57" s="24"/>
    </row>
    <row r="58" spans="1:7" ht="14.25">
      <c r="A58" s="3"/>
      <c r="B58" s="22" t="s">
        <v>30</v>
      </c>
      <c r="C58" s="23">
        <v>500</v>
      </c>
      <c r="D58" s="31">
        <v>500</v>
      </c>
      <c r="E58" s="23">
        <f t="shared" si="3"/>
        <v>500</v>
      </c>
      <c r="F58" s="23"/>
      <c r="G58" s="24"/>
    </row>
    <row r="59" spans="1:7" ht="14.25">
      <c r="A59" s="3"/>
      <c r="B59" s="22" t="s">
        <v>31</v>
      </c>
      <c r="C59" s="23">
        <v>2781</v>
      </c>
      <c r="D59" s="31">
        <v>2788</v>
      </c>
      <c r="E59" s="23">
        <f t="shared" si="3"/>
        <v>2788</v>
      </c>
      <c r="F59" s="23"/>
      <c r="G59" s="24"/>
    </row>
    <row r="60" spans="1:7" ht="15" thickBot="1">
      <c r="A60" s="3"/>
      <c r="B60" s="19" t="s">
        <v>32</v>
      </c>
      <c r="C60" s="20">
        <v>2000</v>
      </c>
      <c r="D60" s="30">
        <v>2000</v>
      </c>
      <c r="E60" s="23">
        <f t="shared" si="3"/>
        <v>2000</v>
      </c>
      <c r="F60" s="20"/>
      <c r="G60" s="25"/>
    </row>
    <row r="61" spans="1:7" ht="15.75" thickBot="1">
      <c r="A61" s="5" t="s">
        <v>6</v>
      </c>
      <c r="B61" s="32"/>
      <c r="C61" s="27">
        <f>SUM(C49:C60)</f>
        <v>357085</v>
      </c>
      <c r="D61" s="27">
        <f>SUM(D49:D60)</f>
        <v>427385</v>
      </c>
      <c r="E61" s="27">
        <f>SUM(E49:E60)</f>
        <v>588313</v>
      </c>
      <c r="F61" s="27">
        <f>SUM(F49:F60)</f>
        <v>160928</v>
      </c>
      <c r="G61" s="28" t="s">
        <v>80</v>
      </c>
    </row>
    <row r="62" spans="1:7" ht="14.25" hidden="1">
      <c r="A62" s="4" t="s">
        <v>8</v>
      </c>
      <c r="B62" s="19" t="s">
        <v>21</v>
      </c>
      <c r="C62" s="20">
        <f aca="true" t="shared" si="4" ref="C62:F74">C75+C88</f>
        <v>0</v>
      </c>
      <c r="D62" s="20">
        <f t="shared" si="4"/>
        <v>0</v>
      </c>
      <c r="E62" s="20">
        <f t="shared" si="4"/>
        <v>0</v>
      </c>
      <c r="F62" s="20">
        <f t="shared" si="4"/>
        <v>0</v>
      </c>
      <c r="G62" s="25">
        <v>0</v>
      </c>
    </row>
    <row r="63" spans="1:7" ht="14.25">
      <c r="A63" s="16" t="s">
        <v>45</v>
      </c>
      <c r="B63" s="22" t="s">
        <v>22</v>
      </c>
      <c r="C63" s="23">
        <f t="shared" si="4"/>
        <v>29250</v>
      </c>
      <c r="D63" s="23">
        <f t="shared" si="4"/>
        <v>28980</v>
      </c>
      <c r="E63" s="23">
        <f t="shared" si="4"/>
        <v>29462</v>
      </c>
      <c r="F63" s="23">
        <f t="shared" si="4"/>
        <v>482</v>
      </c>
      <c r="G63" s="24" t="s">
        <v>51</v>
      </c>
    </row>
    <row r="64" spans="1:7" ht="14.25">
      <c r="A64" s="3"/>
      <c r="B64" s="19" t="s">
        <v>23</v>
      </c>
      <c r="C64" s="23">
        <f t="shared" si="4"/>
        <v>898047</v>
      </c>
      <c r="D64" s="23">
        <f t="shared" si="4"/>
        <v>911155</v>
      </c>
      <c r="E64" s="23">
        <f t="shared" si="4"/>
        <v>956375</v>
      </c>
      <c r="F64" s="23">
        <f t="shared" si="4"/>
        <v>45220</v>
      </c>
      <c r="G64" s="24" t="s">
        <v>62</v>
      </c>
    </row>
    <row r="65" spans="1:7" ht="14.25" hidden="1">
      <c r="A65" s="3"/>
      <c r="B65" s="22" t="s">
        <v>24</v>
      </c>
      <c r="C65" s="23">
        <f t="shared" si="4"/>
        <v>0</v>
      </c>
      <c r="D65" s="23">
        <f t="shared" si="4"/>
        <v>0</v>
      </c>
      <c r="E65" s="23">
        <f t="shared" si="4"/>
        <v>0</v>
      </c>
      <c r="F65" s="23">
        <f t="shared" si="4"/>
        <v>0</v>
      </c>
      <c r="G65" s="24">
        <v>0</v>
      </c>
    </row>
    <row r="66" spans="1:7" ht="14.25">
      <c r="A66" s="3"/>
      <c r="B66" s="22" t="s">
        <v>25</v>
      </c>
      <c r="C66" s="23">
        <f t="shared" si="4"/>
        <v>20264</v>
      </c>
      <c r="D66" s="23">
        <f t="shared" si="4"/>
        <v>30485</v>
      </c>
      <c r="E66" s="23">
        <f t="shared" si="4"/>
        <v>26205</v>
      </c>
      <c r="F66" s="23">
        <f t="shared" si="4"/>
        <v>-4280</v>
      </c>
      <c r="G66" s="24" t="s">
        <v>63</v>
      </c>
    </row>
    <row r="67" spans="1:7" ht="14.25" hidden="1">
      <c r="A67" s="3"/>
      <c r="B67" s="22" t="s">
        <v>26</v>
      </c>
      <c r="C67" s="23">
        <f t="shared" si="4"/>
        <v>0</v>
      </c>
      <c r="D67" s="23">
        <f t="shared" si="4"/>
        <v>0</v>
      </c>
      <c r="E67" s="23">
        <f t="shared" si="4"/>
        <v>0</v>
      </c>
      <c r="F67" s="23">
        <f t="shared" si="4"/>
        <v>0</v>
      </c>
      <c r="G67" s="24">
        <v>0</v>
      </c>
    </row>
    <row r="68" spans="1:7" ht="14.25">
      <c r="A68" s="3"/>
      <c r="B68" s="19" t="s">
        <v>27</v>
      </c>
      <c r="C68" s="23">
        <f t="shared" si="4"/>
        <v>46697</v>
      </c>
      <c r="D68" s="23">
        <f t="shared" si="4"/>
        <v>76545.2</v>
      </c>
      <c r="E68" s="23">
        <f t="shared" si="4"/>
        <v>57723.2</v>
      </c>
      <c r="F68" s="23">
        <f t="shared" si="4"/>
        <v>-18822</v>
      </c>
      <c r="G68" s="24" t="s">
        <v>64</v>
      </c>
    </row>
    <row r="69" spans="1:7" ht="14.25">
      <c r="A69" s="3"/>
      <c r="B69" s="22" t="s">
        <v>28</v>
      </c>
      <c r="C69" s="23">
        <f t="shared" si="4"/>
        <v>174900</v>
      </c>
      <c r="D69" s="23">
        <f t="shared" si="4"/>
        <v>104437</v>
      </c>
      <c r="E69" s="23">
        <f t="shared" si="4"/>
        <v>104437</v>
      </c>
      <c r="F69" s="23">
        <f t="shared" si="4"/>
        <v>0</v>
      </c>
      <c r="G69" s="24"/>
    </row>
    <row r="70" spans="1:7" ht="14.25">
      <c r="A70" s="3"/>
      <c r="B70" s="19" t="s">
        <v>29</v>
      </c>
      <c r="C70" s="23">
        <f t="shared" si="4"/>
        <v>0</v>
      </c>
      <c r="D70" s="23">
        <f t="shared" si="4"/>
        <v>1131</v>
      </c>
      <c r="E70" s="23">
        <f t="shared" si="4"/>
        <v>1131</v>
      </c>
      <c r="F70" s="23">
        <f t="shared" si="4"/>
        <v>0</v>
      </c>
      <c r="G70" s="24"/>
    </row>
    <row r="71" spans="1:7" ht="14.25" hidden="1">
      <c r="A71" s="3"/>
      <c r="B71" s="22" t="s">
        <v>30</v>
      </c>
      <c r="C71" s="23">
        <f t="shared" si="4"/>
        <v>0</v>
      </c>
      <c r="D71" s="23">
        <f t="shared" si="4"/>
        <v>0</v>
      </c>
      <c r="E71" s="23">
        <f t="shared" si="4"/>
        <v>0</v>
      </c>
      <c r="F71" s="23">
        <f t="shared" si="4"/>
        <v>0</v>
      </c>
      <c r="G71" s="24">
        <v>0</v>
      </c>
    </row>
    <row r="72" spans="1:7" ht="14.25">
      <c r="A72" s="3"/>
      <c r="B72" s="22" t="s">
        <v>31</v>
      </c>
      <c r="C72" s="23">
        <f t="shared" si="4"/>
        <v>9272</v>
      </c>
      <c r="D72" s="23">
        <f t="shared" si="4"/>
        <v>8141</v>
      </c>
      <c r="E72" s="23">
        <f t="shared" si="4"/>
        <v>6819</v>
      </c>
      <c r="F72" s="23">
        <f t="shared" si="4"/>
        <v>-1322</v>
      </c>
      <c r="G72" s="24" t="s">
        <v>65</v>
      </c>
    </row>
    <row r="73" spans="1:8" ht="15" thickBot="1">
      <c r="A73" s="3"/>
      <c r="B73" s="19" t="s">
        <v>32</v>
      </c>
      <c r="C73" s="29">
        <f t="shared" si="4"/>
        <v>46470</v>
      </c>
      <c r="D73" s="29">
        <f t="shared" si="4"/>
        <v>27820</v>
      </c>
      <c r="E73" s="29">
        <f t="shared" si="4"/>
        <v>25803</v>
      </c>
      <c r="F73" s="29">
        <f t="shared" si="4"/>
        <v>-2017</v>
      </c>
      <c r="G73" s="33" t="s">
        <v>66</v>
      </c>
      <c r="H73" s="6"/>
    </row>
    <row r="74" spans="1:7" ht="15.75" thickBot="1">
      <c r="A74" s="5" t="s">
        <v>6</v>
      </c>
      <c r="B74" s="26"/>
      <c r="C74" s="27">
        <f t="shared" si="4"/>
        <v>1224900</v>
      </c>
      <c r="D74" s="27">
        <f t="shared" si="4"/>
        <v>1188694.2</v>
      </c>
      <c r="E74" s="27">
        <f t="shared" si="4"/>
        <v>1207955.2</v>
      </c>
      <c r="F74" s="27">
        <f t="shared" si="4"/>
        <v>19261</v>
      </c>
      <c r="G74" s="28" t="s">
        <v>67</v>
      </c>
    </row>
    <row r="75" spans="1:7" ht="14.25" hidden="1">
      <c r="A75" s="3" t="s">
        <v>9</v>
      </c>
      <c r="B75" s="19" t="s">
        <v>21</v>
      </c>
      <c r="C75" s="20"/>
      <c r="D75" s="30"/>
      <c r="E75" s="20">
        <f aca="true" t="shared" si="5" ref="E75:E86">D75+F75</f>
        <v>0</v>
      </c>
      <c r="F75" s="20"/>
      <c r="G75" s="25"/>
    </row>
    <row r="76" spans="1:7" ht="14.25">
      <c r="A76" s="17" t="s">
        <v>46</v>
      </c>
      <c r="B76" s="22" t="s">
        <v>22</v>
      </c>
      <c r="C76" s="23">
        <v>29250</v>
      </c>
      <c r="D76" s="31">
        <v>28980</v>
      </c>
      <c r="E76" s="23">
        <f t="shared" si="5"/>
        <v>29462</v>
      </c>
      <c r="F76" s="23">
        <v>482</v>
      </c>
      <c r="G76" s="24" t="s">
        <v>51</v>
      </c>
    </row>
    <row r="77" spans="1:7" ht="14.25">
      <c r="A77" s="17" t="s">
        <v>47</v>
      </c>
      <c r="B77" s="19" t="s">
        <v>23</v>
      </c>
      <c r="C77" s="20">
        <v>883047</v>
      </c>
      <c r="D77" s="30">
        <v>896155</v>
      </c>
      <c r="E77" s="23">
        <f t="shared" si="5"/>
        <v>945375</v>
      </c>
      <c r="F77" s="20">
        <f>20000+3000+300+4250+885+8850+5000+2100-2502+7390-4175-340+500-2508+6470</f>
        <v>49220</v>
      </c>
      <c r="G77" s="25" t="s">
        <v>68</v>
      </c>
    </row>
    <row r="78" spans="1:7" ht="14.25" hidden="1">
      <c r="A78" s="3"/>
      <c r="B78" s="22" t="s">
        <v>24</v>
      </c>
      <c r="C78" s="23"/>
      <c r="D78" s="31"/>
      <c r="E78" s="23">
        <f t="shared" si="5"/>
        <v>0</v>
      </c>
      <c r="F78" s="23"/>
      <c r="G78" s="24"/>
    </row>
    <row r="79" spans="1:7" ht="14.25">
      <c r="A79" s="3"/>
      <c r="B79" s="22" t="s">
        <v>25</v>
      </c>
      <c r="C79" s="23">
        <v>20264</v>
      </c>
      <c r="D79" s="31">
        <v>30485</v>
      </c>
      <c r="E79" s="23">
        <f t="shared" si="5"/>
        <v>26205</v>
      </c>
      <c r="F79" s="23">
        <f>-1847-700+200-1933</f>
        <v>-4280</v>
      </c>
      <c r="G79" s="24" t="s">
        <v>63</v>
      </c>
    </row>
    <row r="80" spans="1:7" ht="14.25" hidden="1">
      <c r="A80" s="3"/>
      <c r="B80" s="22" t="s">
        <v>26</v>
      </c>
      <c r="C80" s="23"/>
      <c r="D80" s="31"/>
      <c r="E80" s="23">
        <f t="shared" si="5"/>
        <v>0</v>
      </c>
      <c r="F80" s="23"/>
      <c r="G80" s="24"/>
    </row>
    <row r="81" spans="1:7" ht="14.25" hidden="1">
      <c r="A81" s="3"/>
      <c r="B81" s="19" t="s">
        <v>27</v>
      </c>
      <c r="C81" s="20"/>
      <c r="D81" s="30"/>
      <c r="E81" s="23">
        <f t="shared" si="5"/>
        <v>0</v>
      </c>
      <c r="F81" s="20"/>
      <c r="G81" s="25"/>
    </row>
    <row r="82" spans="1:7" ht="14.25">
      <c r="A82" s="3"/>
      <c r="B82" s="22" t="s">
        <v>28</v>
      </c>
      <c r="C82" s="23">
        <v>174900</v>
      </c>
      <c r="D82" s="31">
        <v>104437</v>
      </c>
      <c r="E82" s="23">
        <f t="shared" si="5"/>
        <v>104437</v>
      </c>
      <c r="F82" s="23"/>
      <c r="G82" s="24"/>
    </row>
    <row r="83" spans="1:7" ht="14.25" hidden="1">
      <c r="A83" s="3"/>
      <c r="B83" s="19" t="s">
        <v>29</v>
      </c>
      <c r="C83" s="20"/>
      <c r="D83" s="30"/>
      <c r="E83" s="23">
        <f t="shared" si="5"/>
        <v>0</v>
      </c>
      <c r="F83" s="20"/>
      <c r="G83" s="25"/>
    </row>
    <row r="84" spans="1:7" ht="14.25" hidden="1">
      <c r="A84" s="3"/>
      <c r="B84" s="22" t="s">
        <v>30</v>
      </c>
      <c r="C84" s="23"/>
      <c r="D84" s="31"/>
      <c r="E84" s="23">
        <f t="shared" si="5"/>
        <v>0</v>
      </c>
      <c r="F84" s="23"/>
      <c r="G84" s="24"/>
    </row>
    <row r="85" spans="1:7" ht="14.25">
      <c r="A85" s="3"/>
      <c r="B85" s="22" t="s">
        <v>31</v>
      </c>
      <c r="C85" s="20">
        <v>4822</v>
      </c>
      <c r="D85" s="30">
        <v>4822</v>
      </c>
      <c r="E85" s="23">
        <f t="shared" si="5"/>
        <v>3500</v>
      </c>
      <c r="F85" s="20">
        <f>200-1522</f>
        <v>-1322</v>
      </c>
      <c r="G85" s="25" t="s">
        <v>65</v>
      </c>
    </row>
    <row r="86" spans="1:7" ht="15" thickBot="1">
      <c r="A86" s="3"/>
      <c r="B86" s="19" t="s">
        <v>32</v>
      </c>
      <c r="C86" s="29">
        <v>43470</v>
      </c>
      <c r="D86" s="34">
        <v>24820</v>
      </c>
      <c r="E86" s="23">
        <f t="shared" si="5"/>
        <v>22803</v>
      </c>
      <c r="F86" s="29">
        <f>12-2029</f>
        <v>-2017</v>
      </c>
      <c r="G86" s="33" t="s">
        <v>66</v>
      </c>
    </row>
    <row r="87" spans="1:7" ht="15.75" thickBot="1">
      <c r="A87" s="5" t="s">
        <v>6</v>
      </c>
      <c r="B87" s="26"/>
      <c r="C87" s="27">
        <f>SUM(C75:C86)</f>
        <v>1155753</v>
      </c>
      <c r="D87" s="27">
        <f>SUM(D75:D86)</f>
        <v>1089699</v>
      </c>
      <c r="E87" s="27">
        <f>SUM(E75:E86)</f>
        <v>1131782</v>
      </c>
      <c r="F87" s="27">
        <f>SUM(F75:F86)</f>
        <v>42083</v>
      </c>
      <c r="G87" s="28" t="s">
        <v>69</v>
      </c>
    </row>
    <row r="88" spans="1:7" ht="14.25" hidden="1">
      <c r="A88" s="3" t="s">
        <v>10</v>
      </c>
      <c r="B88" s="19" t="s">
        <v>21</v>
      </c>
      <c r="C88" s="20"/>
      <c r="D88" s="30"/>
      <c r="E88" s="20">
        <f aca="true" t="shared" si="6" ref="E88:E99">D88+F88</f>
        <v>0</v>
      </c>
      <c r="F88" s="20"/>
      <c r="G88" s="25"/>
    </row>
    <row r="89" spans="1:7" ht="14.25" hidden="1">
      <c r="A89" s="3"/>
      <c r="B89" s="22" t="s">
        <v>22</v>
      </c>
      <c r="C89" s="23"/>
      <c r="D89" s="31"/>
      <c r="E89" s="23">
        <f t="shared" si="6"/>
        <v>0</v>
      </c>
      <c r="F89" s="23"/>
      <c r="G89" s="24"/>
    </row>
    <row r="90" spans="1:7" ht="14.25">
      <c r="A90" s="17" t="s">
        <v>10</v>
      </c>
      <c r="B90" s="19" t="s">
        <v>23</v>
      </c>
      <c r="C90" s="20">
        <v>15000</v>
      </c>
      <c r="D90" s="30">
        <v>15000</v>
      </c>
      <c r="E90" s="23">
        <f t="shared" si="6"/>
        <v>11000</v>
      </c>
      <c r="F90" s="20">
        <v>-4000</v>
      </c>
      <c r="G90" s="25" t="s">
        <v>70</v>
      </c>
    </row>
    <row r="91" spans="1:7" ht="14.25" hidden="1">
      <c r="A91" s="3"/>
      <c r="B91" s="22" t="s">
        <v>24</v>
      </c>
      <c r="C91" s="23"/>
      <c r="D91" s="31"/>
      <c r="E91" s="23">
        <f t="shared" si="6"/>
        <v>0</v>
      </c>
      <c r="F91" s="23"/>
      <c r="G91" s="24"/>
    </row>
    <row r="92" spans="1:7" ht="14.25" hidden="1">
      <c r="A92" s="3"/>
      <c r="B92" s="19" t="s">
        <v>25</v>
      </c>
      <c r="C92" s="20"/>
      <c r="D92" s="30"/>
      <c r="E92" s="23">
        <f t="shared" si="6"/>
        <v>0</v>
      </c>
      <c r="F92" s="20"/>
      <c r="G92" s="25"/>
    </row>
    <row r="93" spans="1:7" ht="14.25" hidden="1">
      <c r="A93" s="3"/>
      <c r="B93" s="22" t="s">
        <v>26</v>
      </c>
      <c r="C93" s="23"/>
      <c r="D93" s="31"/>
      <c r="E93" s="23">
        <f t="shared" si="6"/>
        <v>0</v>
      </c>
      <c r="F93" s="23"/>
      <c r="G93" s="24"/>
    </row>
    <row r="94" spans="1:7" ht="14.25">
      <c r="A94" s="3"/>
      <c r="B94" s="22" t="s">
        <v>27</v>
      </c>
      <c r="C94" s="23">
        <v>46697</v>
      </c>
      <c r="D94" s="31">
        <v>76545.2</v>
      </c>
      <c r="E94" s="23">
        <f t="shared" si="6"/>
        <v>57723.2</v>
      </c>
      <c r="F94" s="23">
        <v>-18822</v>
      </c>
      <c r="G94" s="24" t="s">
        <v>64</v>
      </c>
    </row>
    <row r="95" spans="1:7" ht="14.25" hidden="1">
      <c r="A95" s="3"/>
      <c r="B95" s="22" t="s">
        <v>28</v>
      </c>
      <c r="C95" s="23"/>
      <c r="D95" s="31"/>
      <c r="E95" s="23">
        <f t="shared" si="6"/>
        <v>0</v>
      </c>
      <c r="F95" s="23"/>
      <c r="G95" s="24"/>
    </row>
    <row r="96" spans="1:7" ht="14.25">
      <c r="A96" s="3"/>
      <c r="B96" s="19" t="s">
        <v>29</v>
      </c>
      <c r="C96" s="20"/>
      <c r="D96" s="30">
        <v>1131</v>
      </c>
      <c r="E96" s="23">
        <f t="shared" si="6"/>
        <v>1131</v>
      </c>
      <c r="F96" s="20"/>
      <c r="G96" s="25"/>
    </row>
    <row r="97" spans="1:7" ht="14.25" hidden="1">
      <c r="A97" s="3"/>
      <c r="B97" s="22" t="s">
        <v>30</v>
      </c>
      <c r="C97" s="23"/>
      <c r="D97" s="31"/>
      <c r="E97" s="23">
        <f t="shared" si="6"/>
        <v>0</v>
      </c>
      <c r="F97" s="23"/>
      <c r="G97" s="24"/>
    </row>
    <row r="98" spans="1:7" ht="14.25">
      <c r="A98" s="3"/>
      <c r="B98" s="22" t="s">
        <v>31</v>
      </c>
      <c r="C98" s="23">
        <v>4450</v>
      </c>
      <c r="D98" s="31">
        <v>3319</v>
      </c>
      <c r="E98" s="23">
        <f t="shared" si="6"/>
        <v>3319</v>
      </c>
      <c r="F98" s="23"/>
      <c r="G98" s="24"/>
    </row>
    <row r="99" spans="1:7" ht="15" thickBot="1">
      <c r="A99" s="3"/>
      <c r="B99" s="19" t="s">
        <v>32</v>
      </c>
      <c r="C99" s="20">
        <v>3000</v>
      </c>
      <c r="D99" s="30">
        <v>3000</v>
      </c>
      <c r="E99" s="23">
        <f t="shared" si="6"/>
        <v>3000</v>
      </c>
      <c r="F99" s="20"/>
      <c r="G99" s="25"/>
    </row>
    <row r="100" spans="1:7" ht="15.75" thickBot="1">
      <c r="A100" s="5" t="s">
        <v>6</v>
      </c>
      <c r="B100" s="26"/>
      <c r="C100" s="27">
        <f>SUM(C88:C99)</f>
        <v>69147</v>
      </c>
      <c r="D100" s="27">
        <f>SUM(D88:D99)</f>
        <v>98995.2</v>
      </c>
      <c r="E100" s="27">
        <f>SUM(E88:E99)</f>
        <v>76173.2</v>
      </c>
      <c r="F100" s="27">
        <f>SUM(F88:F99)</f>
        <v>-22822</v>
      </c>
      <c r="G100" s="28" t="s">
        <v>71</v>
      </c>
    </row>
    <row r="101" spans="1:7" ht="14.25" hidden="1">
      <c r="A101" s="3" t="s">
        <v>11</v>
      </c>
      <c r="B101" s="19" t="s">
        <v>21</v>
      </c>
      <c r="C101" s="20"/>
      <c r="D101" s="30"/>
      <c r="E101" s="20">
        <f aca="true" t="shared" si="7" ref="E101:E112">D101+F101</f>
        <v>0</v>
      </c>
      <c r="F101" s="20"/>
      <c r="G101" s="25"/>
    </row>
    <row r="102" spans="1:7" ht="14.25" hidden="1">
      <c r="A102" s="3" t="s">
        <v>11</v>
      </c>
      <c r="B102" s="22" t="s">
        <v>22</v>
      </c>
      <c r="C102" s="23">
        <v>53920</v>
      </c>
      <c r="D102" s="31">
        <v>53694</v>
      </c>
      <c r="E102" s="23">
        <f t="shared" si="7"/>
        <v>21782</v>
      </c>
      <c r="F102" s="23">
        <v>-31912</v>
      </c>
      <c r="G102" s="24" t="s">
        <v>81</v>
      </c>
    </row>
    <row r="103" spans="1:7" ht="14.25" hidden="1">
      <c r="A103" s="3"/>
      <c r="B103" s="19" t="s">
        <v>23</v>
      </c>
      <c r="C103" s="20">
        <v>2248455.4</v>
      </c>
      <c r="D103" s="30">
        <f>2165062.4+24247.7</f>
        <v>2189310.1</v>
      </c>
      <c r="E103" s="23">
        <f t="shared" si="7"/>
        <v>2141910.1</v>
      </c>
      <c r="F103" s="20">
        <f>-39008-8392</f>
        <v>-47400</v>
      </c>
      <c r="G103" s="25" t="s">
        <v>82</v>
      </c>
    </row>
    <row r="104" spans="1:7" ht="14.25" hidden="1">
      <c r="A104" s="3"/>
      <c r="B104" s="22" t="s">
        <v>24</v>
      </c>
      <c r="C104" s="23"/>
      <c r="D104" s="31"/>
      <c r="E104" s="23">
        <f t="shared" si="7"/>
        <v>0</v>
      </c>
      <c r="F104" s="23"/>
      <c r="G104" s="24"/>
    </row>
    <row r="105" spans="1:7" ht="14.25" hidden="1">
      <c r="A105" s="3"/>
      <c r="B105" s="22" t="s">
        <v>25</v>
      </c>
      <c r="C105" s="23">
        <v>89763</v>
      </c>
      <c r="D105" s="31">
        <v>85772</v>
      </c>
      <c r="E105" s="23">
        <f t="shared" si="7"/>
        <v>83960</v>
      </c>
      <c r="F105" s="23">
        <f>-2000+188</f>
        <v>-1812</v>
      </c>
      <c r="G105" s="24" t="s">
        <v>83</v>
      </c>
    </row>
    <row r="106" spans="1:7" ht="14.25" hidden="1">
      <c r="A106" s="3"/>
      <c r="B106" s="22" t="s">
        <v>26</v>
      </c>
      <c r="C106" s="23">
        <v>5205.6</v>
      </c>
      <c r="D106" s="31">
        <v>5205.6</v>
      </c>
      <c r="E106" s="23">
        <f t="shared" si="7"/>
        <v>5205.6</v>
      </c>
      <c r="F106" s="23"/>
      <c r="G106" s="24"/>
    </row>
    <row r="107" spans="1:7" ht="14.25" hidden="1">
      <c r="A107" s="3"/>
      <c r="B107" s="19" t="s">
        <v>27</v>
      </c>
      <c r="C107" s="20"/>
      <c r="D107" s="30"/>
      <c r="E107" s="23">
        <f t="shared" si="7"/>
        <v>0</v>
      </c>
      <c r="F107" s="20"/>
      <c r="G107" s="25"/>
    </row>
    <row r="108" spans="1:7" ht="14.25" hidden="1">
      <c r="A108" s="3"/>
      <c r="B108" s="22" t="s">
        <v>28</v>
      </c>
      <c r="C108" s="23"/>
      <c r="D108" s="31"/>
      <c r="E108" s="23">
        <f t="shared" si="7"/>
        <v>0</v>
      </c>
      <c r="F108" s="23"/>
      <c r="G108" s="24"/>
    </row>
    <row r="109" spans="1:7" ht="14.25" hidden="1">
      <c r="A109" s="3"/>
      <c r="B109" s="19" t="s">
        <v>29</v>
      </c>
      <c r="C109" s="20"/>
      <c r="D109" s="30"/>
      <c r="E109" s="23">
        <f t="shared" si="7"/>
        <v>0</v>
      </c>
      <c r="F109" s="20"/>
      <c r="G109" s="25"/>
    </row>
    <row r="110" spans="1:7" ht="14.25" hidden="1">
      <c r="A110" s="3"/>
      <c r="B110" s="22" t="s">
        <v>30</v>
      </c>
      <c r="C110" s="23"/>
      <c r="D110" s="31"/>
      <c r="E110" s="23">
        <f t="shared" si="7"/>
        <v>0</v>
      </c>
      <c r="F110" s="23"/>
      <c r="G110" s="24"/>
    </row>
    <row r="111" spans="1:7" ht="14.25" hidden="1">
      <c r="A111" s="3"/>
      <c r="B111" s="22" t="s">
        <v>31</v>
      </c>
      <c r="C111" s="20">
        <v>7680</v>
      </c>
      <c r="D111" s="30">
        <v>6910</v>
      </c>
      <c r="E111" s="23">
        <f t="shared" si="7"/>
        <v>6910</v>
      </c>
      <c r="F111" s="20"/>
      <c r="G111" s="25"/>
    </row>
    <row r="112" spans="1:7" ht="15" hidden="1" thickBot="1">
      <c r="A112" s="3"/>
      <c r="B112" s="19" t="s">
        <v>32</v>
      </c>
      <c r="C112" s="29">
        <v>8691</v>
      </c>
      <c r="D112" s="34">
        <v>8940</v>
      </c>
      <c r="E112" s="29">
        <f t="shared" si="7"/>
        <v>8940</v>
      </c>
      <c r="F112" s="29"/>
      <c r="G112" s="33"/>
    </row>
    <row r="113" spans="1:7" ht="15.75" thickBot="1">
      <c r="A113" s="18" t="s">
        <v>48</v>
      </c>
      <c r="B113" s="35"/>
      <c r="C113" s="36">
        <f>SUM(C101:C112)</f>
        <v>2413715</v>
      </c>
      <c r="D113" s="36">
        <f>SUM(D101:D112)</f>
        <v>2349831.7</v>
      </c>
      <c r="E113" s="36">
        <f>SUM(E101:E112)</f>
        <v>2268707.7</v>
      </c>
      <c r="F113" s="36">
        <f>SUM(F101:F112)</f>
        <v>-81124</v>
      </c>
      <c r="G113" s="37" t="s">
        <v>84</v>
      </c>
    </row>
    <row r="114" spans="1:7" ht="14.25" hidden="1">
      <c r="A114" s="17" t="s">
        <v>12</v>
      </c>
      <c r="B114" s="19" t="s">
        <v>21</v>
      </c>
      <c r="C114" s="20">
        <v>3800</v>
      </c>
      <c r="D114" s="30">
        <v>3800</v>
      </c>
      <c r="E114" s="20">
        <f aca="true" t="shared" si="8" ref="E114:E125">D114+F114</f>
        <v>3800</v>
      </c>
      <c r="F114" s="20"/>
      <c r="G114" s="25"/>
    </row>
    <row r="115" spans="1:7" ht="14.25" hidden="1">
      <c r="A115" s="17"/>
      <c r="B115" s="22" t="s">
        <v>22</v>
      </c>
      <c r="C115" s="23">
        <v>155004</v>
      </c>
      <c r="D115" s="31">
        <v>154966</v>
      </c>
      <c r="E115" s="23">
        <f t="shared" si="8"/>
        <v>57466</v>
      </c>
      <c r="F115" s="23">
        <f>-1000-96500</f>
        <v>-97500</v>
      </c>
      <c r="G115" s="24" t="s">
        <v>90</v>
      </c>
    </row>
    <row r="116" spans="1:7" ht="14.25" hidden="1">
      <c r="A116" s="17"/>
      <c r="B116" s="19" t="s">
        <v>23</v>
      </c>
      <c r="C116" s="20">
        <v>2199262</v>
      </c>
      <c r="D116" s="30">
        <f>2179865.1+4560.8</f>
        <v>2184425.9</v>
      </c>
      <c r="E116" s="23">
        <f t="shared" si="8"/>
        <v>2138142.9</v>
      </c>
      <c r="F116" s="20">
        <f>-62000+4500+1300+21.4+2502+6914.6+479</f>
        <v>-46283</v>
      </c>
      <c r="G116" s="25" t="s">
        <v>85</v>
      </c>
    </row>
    <row r="117" spans="1:7" ht="14.25" hidden="1">
      <c r="A117" s="17"/>
      <c r="B117" s="22" t="s">
        <v>24</v>
      </c>
      <c r="C117" s="23">
        <v>3470</v>
      </c>
      <c r="D117" s="31">
        <v>3470</v>
      </c>
      <c r="E117" s="23">
        <f t="shared" si="8"/>
        <v>3470</v>
      </c>
      <c r="F117" s="23"/>
      <c r="G117" s="24"/>
    </row>
    <row r="118" spans="1:7" ht="14.25" hidden="1">
      <c r="A118" s="17"/>
      <c r="B118" s="19" t="s">
        <v>25</v>
      </c>
      <c r="C118" s="20">
        <v>335534</v>
      </c>
      <c r="D118" s="30">
        <v>335506</v>
      </c>
      <c r="E118" s="23">
        <f t="shared" si="8"/>
        <v>335642</v>
      </c>
      <c r="F118" s="20">
        <f>100+36</f>
        <v>136</v>
      </c>
      <c r="G118" s="25" t="s">
        <v>86</v>
      </c>
    </row>
    <row r="119" spans="1:7" ht="14.25" hidden="1">
      <c r="A119" s="17"/>
      <c r="B119" s="22" t="s">
        <v>26</v>
      </c>
      <c r="C119" s="23">
        <v>34165</v>
      </c>
      <c r="D119" s="31">
        <v>34229</v>
      </c>
      <c r="E119" s="23">
        <f t="shared" si="8"/>
        <v>34229</v>
      </c>
      <c r="F119" s="23"/>
      <c r="G119" s="24"/>
    </row>
    <row r="120" spans="1:7" ht="14.25" hidden="1">
      <c r="A120" s="17"/>
      <c r="B120" s="19" t="s">
        <v>27</v>
      </c>
      <c r="C120" s="20"/>
      <c r="D120" s="30"/>
      <c r="E120" s="23">
        <f t="shared" si="8"/>
        <v>0</v>
      </c>
      <c r="F120" s="20"/>
      <c r="G120" s="25"/>
    </row>
    <row r="121" spans="1:7" ht="14.25" hidden="1">
      <c r="A121" s="17"/>
      <c r="B121" s="22" t="s">
        <v>28</v>
      </c>
      <c r="C121" s="23"/>
      <c r="D121" s="31"/>
      <c r="E121" s="23">
        <f t="shared" si="8"/>
        <v>0</v>
      </c>
      <c r="F121" s="23"/>
      <c r="G121" s="24"/>
    </row>
    <row r="122" spans="1:7" ht="14.25" hidden="1">
      <c r="A122" s="17"/>
      <c r="B122" s="19" t="s">
        <v>29</v>
      </c>
      <c r="C122" s="20"/>
      <c r="D122" s="30"/>
      <c r="E122" s="23">
        <f t="shared" si="8"/>
        <v>0</v>
      </c>
      <c r="F122" s="20"/>
      <c r="G122" s="25"/>
    </row>
    <row r="123" spans="1:7" ht="14.25" hidden="1">
      <c r="A123" s="17"/>
      <c r="B123" s="22" t="s">
        <v>30</v>
      </c>
      <c r="C123" s="23"/>
      <c r="D123" s="31"/>
      <c r="E123" s="23">
        <f t="shared" si="8"/>
        <v>0</v>
      </c>
      <c r="F123" s="23"/>
      <c r="G123" s="24"/>
    </row>
    <row r="124" spans="1:7" ht="14.25" hidden="1">
      <c r="A124" s="17"/>
      <c r="B124" s="22" t="s">
        <v>31</v>
      </c>
      <c r="C124" s="23">
        <v>18480</v>
      </c>
      <c r="D124" s="31">
        <v>18480</v>
      </c>
      <c r="E124" s="23">
        <f t="shared" si="8"/>
        <v>19580</v>
      </c>
      <c r="F124" s="23">
        <v>1100</v>
      </c>
      <c r="G124" s="24" t="s">
        <v>57</v>
      </c>
    </row>
    <row r="125" spans="1:7" ht="15" hidden="1" thickBot="1">
      <c r="A125" s="17"/>
      <c r="B125" s="19" t="s">
        <v>32</v>
      </c>
      <c r="C125" s="20">
        <v>72093</v>
      </c>
      <c r="D125" s="30">
        <v>72093</v>
      </c>
      <c r="E125" s="29">
        <f t="shared" si="8"/>
        <v>79093</v>
      </c>
      <c r="F125" s="20">
        <v>7000</v>
      </c>
      <c r="G125" s="25" t="s">
        <v>58</v>
      </c>
    </row>
    <row r="126" spans="1:7" ht="15.75" thickBot="1">
      <c r="A126" s="18" t="s">
        <v>49</v>
      </c>
      <c r="B126" s="38"/>
      <c r="C126" s="36">
        <f>SUM(C114:C125)</f>
        <v>2821808</v>
      </c>
      <c r="D126" s="36">
        <f>SUM(D114:D125)</f>
        <v>2806969.9</v>
      </c>
      <c r="E126" s="36">
        <f>SUM(E114:E125)</f>
        <v>2671422.9</v>
      </c>
      <c r="F126" s="36">
        <f>SUM(F114:F125)</f>
        <v>-135547</v>
      </c>
      <c r="G126" s="37" t="s">
        <v>87</v>
      </c>
    </row>
    <row r="127" ht="12.75">
      <c r="A127" s="45"/>
    </row>
    <row r="128" spans="1:5" ht="12.75">
      <c r="A128" s="45" t="s">
        <v>50</v>
      </c>
      <c r="E128" s="7"/>
    </row>
  </sheetData>
  <mergeCells count="4">
    <mergeCell ref="C6:D6"/>
    <mergeCell ref="A2:G2"/>
    <mergeCell ref="A3:G3"/>
    <mergeCell ref="A4:G4"/>
  </mergeCells>
  <printOptions horizontalCentered="1" verticalCentered="1"/>
  <pageMargins left="0.5905511811023623" right="0.5905511811023623" top="0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Vaneková</dc:creator>
  <cp:keywords/>
  <dc:description/>
  <cp:lastModifiedBy>spano</cp:lastModifiedBy>
  <cp:lastPrinted>2003-08-21T08:02:31Z</cp:lastPrinted>
  <dcterms:created xsi:type="dcterms:W3CDTF">2003-08-20T06:05:48Z</dcterms:created>
  <dcterms:modified xsi:type="dcterms:W3CDTF">2003-08-28T09:11:37Z</dcterms:modified>
  <cp:category/>
  <cp:version/>
  <cp:contentType/>
  <cp:contentStatus/>
</cp:coreProperties>
</file>