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2120" windowHeight="8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'Sheet1'!$A$2:$N$61</definedName>
  </definedNames>
  <calcPr fullCalcOnLoad="1"/>
</workbook>
</file>

<file path=xl/sharedStrings.xml><?xml version="1.0" encoding="utf-8"?>
<sst xmlns="http://schemas.openxmlformats.org/spreadsheetml/2006/main" count="95" uniqueCount="90">
  <si>
    <t>R.Sramek, GEODIS SLOVAKIA s.r.o.</t>
  </si>
  <si>
    <t>Surface of Slovakia =100%</t>
  </si>
  <si>
    <t>km2</t>
  </si>
  <si>
    <t>600-700</t>
  </si>
  <si>
    <t>aprox.</t>
  </si>
  <si>
    <t>doplenenie regionu Rim.Sobota a "kratke rady" na mad.hranici</t>
  </si>
  <si>
    <t>R. Barca, EUROSENSE s.r.o.</t>
  </si>
  <si>
    <t>dec.2003?</t>
  </si>
  <si>
    <t>STAV K 14. X. 2002</t>
  </si>
  <si>
    <t>SLOVENSKÁ REPUBLIKA</t>
  </si>
  <si>
    <t>EUROSENSE blok</t>
  </si>
  <si>
    <t>GEODIS blok</t>
  </si>
  <si>
    <t>% z SK</t>
  </si>
  <si>
    <t>najneskorší</t>
  </si>
  <si>
    <t>termín</t>
  </si>
  <si>
    <t>snímky</t>
  </si>
  <si>
    <t>% z EUR</t>
  </si>
  <si>
    <t>% z GEO.</t>
  </si>
  <si>
    <t>Nalietanie 1/26 000, vyvolanie filmov, kontróla armádou</t>
  </si>
  <si>
    <t>nalietané počas 2002</t>
  </si>
  <si>
    <t>počet snímok</t>
  </si>
  <si>
    <t>nenalietané 2002 = &gt;má byť nalietané v 2003</t>
  </si>
  <si>
    <t>bez oblakov, použiteľné pre produkciu ortofotomáp</t>
  </si>
  <si>
    <t>fakturované</t>
  </si>
  <si>
    <t>má byť znovu presnímkované</t>
  </si>
  <si>
    <t>na zkompletizovanie &amp; presnímkovanie v 2003, vrátane prekrytov</t>
  </si>
  <si>
    <t>počet snímok približne</t>
  </si>
  <si>
    <t>Scenovanie</t>
  </si>
  <si>
    <t>zoskenované v 2002</t>
  </si>
  <si>
    <t>bude zoskenované v 2003</t>
  </si>
  <si>
    <t>všetko vrátane presnímkovaných území s oblakmi</t>
  </si>
  <si>
    <t>Digitálne ortofotomapy vrátane fotogrametrického spracovania</t>
  </si>
  <si>
    <t>Dodané VÚPOP</t>
  </si>
  <si>
    <t>Spracuváva sa (nad 50%)</t>
  </si>
  <si>
    <t>približne</t>
  </si>
  <si>
    <t xml:space="preserve">nasledujúc plán VÚPOP = skompletizovať regióny RO MPSR </t>
  </si>
  <si>
    <t>Prístupné letecké snímky do nového naletiavania 2003</t>
  </si>
  <si>
    <t>lety do sept. 2003</t>
  </si>
  <si>
    <t>Poznámka:</t>
  </si>
  <si>
    <t>otofotomapy s malou oblačnosťou v dodaných regiónoch je predpoklad nahradiť ich snímkami nalietanými v 2003</t>
  </si>
  <si>
    <t>Vytváranie LPIS na VÚPOP Bratislava</t>
  </si>
  <si>
    <t xml:space="preserve">LPIS digitalizácia na ortofotomapách z roku 2002 </t>
  </si>
  <si>
    <t xml:space="preserve">LPIS digitalizácia na starších ortofotomáp (Pozemkový fond) </t>
  </si>
  <si>
    <t>LPIS &gt; integrácia do GIS</t>
  </si>
  <si>
    <t>LPIS 1- základná verifikácia &gt; komunikácia s farmármi-uživateľmi poľ. pôdy</t>
  </si>
  <si>
    <t>do 1. sept 2002</t>
  </si>
  <si>
    <t>október 2003</t>
  </si>
  <si>
    <t>november 2003</t>
  </si>
  <si>
    <t>1.1.2004</t>
  </si>
  <si>
    <t>začiatok 2004</t>
  </si>
  <si>
    <t>okresy HC, PK, BS, SA</t>
  </si>
  <si>
    <t>RO RS</t>
  </si>
  <si>
    <t>RO PB</t>
  </si>
  <si>
    <t>2798 km2</t>
  </si>
  <si>
    <t>LPIS predpokladaná digitalizácia k 1.1. 2003</t>
  </si>
  <si>
    <t>LPIS 1- plán základná verifikácia k 1.1. 2003</t>
  </si>
  <si>
    <t>LPIS editácia, mofifkácia po prvej verifikácií &gt; napĺňanie databázy</t>
  </si>
  <si>
    <t>LPIS plán editácia, modifikácia po prvej verifikácií k 1.1.2003</t>
  </si>
  <si>
    <t>LPIS digitalizácia k 10.10.2002</t>
  </si>
  <si>
    <t>LPIS 1- základná verifikácia k 10.10. 2002</t>
  </si>
  <si>
    <t>LPIS editácia, modifikácia po prvej verifikácií k 10.10.2002</t>
  </si>
  <si>
    <t>1170 km2</t>
  </si>
  <si>
    <t>okresy HC, PK, BS</t>
  </si>
  <si>
    <t>LPIS zdigitalizované k 10.10.2002 celkom</t>
  </si>
  <si>
    <t>1050 - 1150</t>
  </si>
  <si>
    <t>4.77%</t>
  </si>
  <si>
    <t>fakturované do 9.2002</t>
  </si>
  <si>
    <t>fakturované do konca 2002</t>
  </si>
  <si>
    <t xml:space="preserve">poznámka: Euros. 2798 km2 k 8.10., 727 km2 bude k 14.10., Geod. 1170 km2 dodané k 8.9., 3167 km2 bude k 20.10 </t>
  </si>
  <si>
    <t>LPIS verifikácia k 1.1.2003 celkom</t>
  </si>
  <si>
    <t>LPIS editácia k 1.1.2003 celkom</t>
  </si>
  <si>
    <t>okresy sú v priloženej tabuľke</t>
  </si>
  <si>
    <t>2350 km2</t>
  </si>
  <si>
    <t>okresy RS, RK, NZ, KN,PB,IL,PU</t>
  </si>
  <si>
    <t xml:space="preserve">okresy HC, PK, </t>
  </si>
  <si>
    <t>okresy BS, RS, RK, NZ, PB,IL,PU</t>
  </si>
  <si>
    <t>1650-1850</t>
  </si>
  <si>
    <t>latest 30.8.2003</t>
  </si>
  <si>
    <t xml:space="preserve">LPIS druhá- kontrólna verifikácia &gt; distribúcia uživateľom poľ. pôdy </t>
  </si>
  <si>
    <t xml:space="preserve">PREHLAD ROZPRACOVANOSTI SNIMKOVANIA, DIGITALNEJ ORTOFOTOMAPY A LPIS PRE IACS </t>
  </si>
  <si>
    <t>M.Sviček, VÚPOP Bratislava</t>
  </si>
  <si>
    <t>50% Slovenska</t>
  </si>
  <si>
    <t>este dodané do konca 2002</t>
  </si>
  <si>
    <t>predpokladané dodanie do konca 2002 spolu</t>
  </si>
  <si>
    <t>Odesílatel</t>
  </si>
  <si>
    <t>Předmět</t>
  </si>
  <si>
    <t>Odesláno</t>
  </si>
  <si>
    <t>Ing. Michal Svicek</t>
  </si>
  <si>
    <t xml:space="preserve">Re: </t>
  </si>
  <si>
    <t>ut 15.10.2002 10:33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</si>
</sst>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9" fontId="0" fillId="0" borderId="0" xfId="19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49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/>
    </xf>
    <xf numFmtId="10" fontId="2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10" fontId="1" fillId="0" borderId="0" xfId="19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1"/>
  <sheetViews>
    <sheetView tabSelected="1" workbookViewId="0" topLeftCell="A19">
      <selection activeCell="N6" sqref="N6"/>
    </sheetView>
  </sheetViews>
  <sheetFormatPr defaultColWidth="9.140625" defaultRowHeight="12.75"/>
  <cols>
    <col min="3" max="3" width="16.140625" style="0" customWidth="1"/>
    <col min="4" max="4" width="29.8515625" style="0" customWidth="1"/>
    <col min="5" max="5" width="9.140625" style="4" customWidth="1"/>
    <col min="6" max="7" width="13.28125" style="0" customWidth="1"/>
    <col min="8" max="8" width="14.00390625" style="0" customWidth="1"/>
    <col min="9" max="9" width="10.140625" style="13" customWidth="1"/>
    <col min="10" max="10" width="11.8515625" style="9" customWidth="1"/>
    <col min="12" max="12" width="9.140625" style="4" customWidth="1"/>
    <col min="13" max="13" width="6.7109375" style="9" customWidth="1"/>
    <col min="15" max="15" width="9.140625" style="4" customWidth="1"/>
  </cols>
  <sheetData>
    <row r="2" ht="12.75">
      <c r="A2" s="2" t="s">
        <v>79</v>
      </c>
    </row>
    <row r="4" spans="1:15" s="1" customFormat="1" ht="12.75">
      <c r="A4" s="1" t="s">
        <v>6</v>
      </c>
      <c r="E4" s="5"/>
      <c r="I4" s="14"/>
      <c r="J4" s="10"/>
      <c r="L4" s="5"/>
      <c r="M4" s="10"/>
      <c r="O4" s="5"/>
    </row>
    <row r="5" spans="1:15" s="1" customFormat="1" ht="12.75">
      <c r="A5" s="1" t="s">
        <v>0</v>
      </c>
      <c r="E5" s="28"/>
      <c r="I5" s="14"/>
      <c r="J5" s="10"/>
      <c r="L5" s="5"/>
      <c r="M5" s="10"/>
      <c r="O5" s="5"/>
    </row>
    <row r="6" spans="1:16" s="1" customFormat="1" ht="12.75">
      <c r="A6" s="1" t="s">
        <v>80</v>
      </c>
      <c r="E6" s="28"/>
      <c r="I6" s="14"/>
      <c r="J6" s="10"/>
      <c r="L6" s="5"/>
      <c r="M6" s="10"/>
      <c r="O6" s="5"/>
      <c r="P6" s="1">
        <f>20254/49034*200</f>
        <v>82.61206509768732</v>
      </c>
    </row>
    <row r="8" spans="1:15" s="2" customFormat="1" ht="12.75">
      <c r="A8" s="2" t="s">
        <v>8</v>
      </c>
      <c r="E8" s="26" t="s">
        <v>9</v>
      </c>
      <c r="I8" s="17" t="s">
        <v>10</v>
      </c>
      <c r="J8" s="18"/>
      <c r="L8" s="26" t="s">
        <v>11</v>
      </c>
      <c r="M8" s="18"/>
      <c r="O8" s="26"/>
    </row>
    <row r="9" spans="5:15" s="2" customFormat="1" ht="12.75">
      <c r="E9" s="26"/>
      <c r="I9" s="40" t="s">
        <v>81</v>
      </c>
      <c r="J9" s="50"/>
      <c r="K9" s="11"/>
      <c r="L9" s="40" t="s">
        <v>81</v>
      </c>
      <c r="M9" s="11"/>
      <c r="O9" s="26"/>
    </row>
    <row r="10" spans="5:14" ht="12.75">
      <c r="E10" s="6" t="s">
        <v>2</v>
      </c>
      <c r="F10" t="s">
        <v>15</v>
      </c>
      <c r="G10" s="3" t="s">
        <v>12</v>
      </c>
      <c r="H10" s="3" t="s">
        <v>13</v>
      </c>
      <c r="I10" s="15" t="s">
        <v>2</v>
      </c>
      <c r="J10" s="11"/>
      <c r="K10" s="3" t="s">
        <v>16</v>
      </c>
      <c r="L10" s="6" t="s">
        <v>2</v>
      </c>
      <c r="M10" s="11"/>
      <c r="N10" s="3" t="s">
        <v>17</v>
      </c>
    </row>
    <row r="11" spans="1:15" s="7" customFormat="1" ht="12.75">
      <c r="A11" s="7" t="s">
        <v>1</v>
      </c>
      <c r="E11" s="8">
        <v>49034</v>
      </c>
      <c r="H11" s="29" t="s">
        <v>14</v>
      </c>
      <c r="I11" s="16">
        <v>24520</v>
      </c>
      <c r="J11" s="7" t="s">
        <v>15</v>
      </c>
      <c r="L11" s="8">
        <v>24520</v>
      </c>
      <c r="M11" s="7" t="s">
        <v>15</v>
      </c>
      <c r="O11" s="8"/>
    </row>
    <row r="12" spans="15:17" ht="12.75">
      <c r="O12" s="4" t="s">
        <v>84</v>
      </c>
      <c r="P12" t="s">
        <v>85</v>
      </c>
      <c r="Q12" t="s">
        <v>86</v>
      </c>
    </row>
    <row r="13" spans="1:17" ht="12.75">
      <c r="A13" s="2" t="s">
        <v>18</v>
      </c>
      <c r="O13" s="4" t="s">
        <v>87</v>
      </c>
      <c r="P13" t="s">
        <v>88</v>
      </c>
      <c r="Q13" t="s">
        <v>89</v>
      </c>
    </row>
    <row r="14" spans="1:17" ht="12.75">
      <c r="A14" t="s">
        <v>19</v>
      </c>
      <c r="E14" s="17">
        <f>I14+L14</f>
        <v>39256.520000000004</v>
      </c>
      <c r="F14" s="18"/>
      <c r="G14" s="19">
        <v>0.8005979524411634</v>
      </c>
      <c r="H14" s="13"/>
      <c r="I14" s="17">
        <v>22705.52</v>
      </c>
      <c r="J14" s="18"/>
      <c r="K14" s="19">
        <v>0.926</v>
      </c>
      <c r="L14" s="17">
        <v>16551</v>
      </c>
      <c r="M14" s="18"/>
      <c r="N14" s="19">
        <v>0.675</v>
      </c>
      <c r="Q14">
        <f>22706+1814</f>
        <v>24520</v>
      </c>
    </row>
    <row r="15" spans="2:17" ht="12.75">
      <c r="B15" t="s">
        <v>20</v>
      </c>
      <c r="F15" s="9">
        <v>5947</v>
      </c>
      <c r="H15" s="2"/>
      <c r="J15" s="9">
        <v>2997</v>
      </c>
      <c r="L15" s="13"/>
      <c r="M15" s="9">
        <v>2950</v>
      </c>
      <c r="Q15">
        <f>22706-2452</f>
        <v>20254</v>
      </c>
    </row>
    <row r="16" spans="1:14" ht="12.75">
      <c r="A16" t="s">
        <v>21</v>
      </c>
      <c r="E16" s="13">
        <v>9783.48</v>
      </c>
      <c r="F16" s="9"/>
      <c r="G16" s="12">
        <v>0.19952441163274462</v>
      </c>
      <c r="I16" s="13">
        <v>1814.48</v>
      </c>
      <c r="K16" s="12">
        <v>0.074</v>
      </c>
      <c r="L16" s="13">
        <v>7969</v>
      </c>
      <c r="N16" s="12">
        <v>0.325</v>
      </c>
    </row>
    <row r="17" spans="1:17" ht="12.75">
      <c r="A17" t="s">
        <v>22</v>
      </c>
      <c r="E17" s="17">
        <f>I17+L17</f>
        <v>36069.4</v>
      </c>
      <c r="F17" s="18"/>
      <c r="G17" s="19">
        <v>0.736</v>
      </c>
      <c r="I17" s="17">
        <v>20254</v>
      </c>
      <c r="J17" s="18"/>
      <c r="K17" s="19">
        <v>0.826</v>
      </c>
      <c r="L17" s="17">
        <v>15815.4</v>
      </c>
      <c r="M17" s="18"/>
      <c r="N17" s="19">
        <v>0.645</v>
      </c>
      <c r="Q17">
        <f>20254+2452</f>
        <v>22706</v>
      </c>
    </row>
    <row r="18" spans="1:17" ht="12.75">
      <c r="A18" t="s">
        <v>66</v>
      </c>
      <c r="G18" s="41">
        <f>SUM((K18+N18)/2)</f>
        <v>0.655</v>
      </c>
      <c r="I18" s="14"/>
      <c r="J18" s="10"/>
      <c r="K18" s="42">
        <v>0.8</v>
      </c>
      <c r="L18" s="14"/>
      <c r="M18" s="10"/>
      <c r="N18" s="42">
        <v>0.51</v>
      </c>
      <c r="Q18">
        <f>22706+1814</f>
        <v>24520</v>
      </c>
    </row>
    <row r="19" spans="1:14" ht="12.75">
      <c r="A19" t="s">
        <v>67</v>
      </c>
      <c r="G19" s="41">
        <f>SUM((K18+N19)/2)</f>
        <v>0.72</v>
      </c>
      <c r="H19" s="1"/>
      <c r="I19" s="14"/>
      <c r="J19" s="10"/>
      <c r="K19" s="43">
        <v>0</v>
      </c>
      <c r="L19" s="14"/>
      <c r="M19" s="10"/>
      <c r="N19" s="42">
        <v>0.64</v>
      </c>
    </row>
    <row r="20" spans="1:14" ht="12.75">
      <c r="A20" t="s">
        <v>24</v>
      </c>
      <c r="E20" s="13">
        <v>3187.6</v>
      </c>
      <c r="F20" s="9"/>
      <c r="G20" s="12">
        <v>0.06500795366480401</v>
      </c>
      <c r="H20" s="1"/>
      <c r="I20" s="13">
        <v>2452</v>
      </c>
      <c r="K20" s="12">
        <v>0.1</v>
      </c>
      <c r="L20" s="13">
        <v>735.6</v>
      </c>
      <c r="N20" s="12">
        <v>0.03</v>
      </c>
    </row>
    <row r="21" spans="1:14" ht="12.75">
      <c r="A21" t="s">
        <v>25</v>
      </c>
      <c r="E21" s="17">
        <v>14200</v>
      </c>
      <c r="F21" s="18"/>
      <c r="G21" s="19">
        <v>0.28959497491536484</v>
      </c>
      <c r="I21" s="17">
        <v>4900</v>
      </c>
      <c r="J21" s="18"/>
      <c r="K21" s="19">
        <v>0.199836867862969</v>
      </c>
      <c r="L21" s="17">
        <v>9300</v>
      </c>
      <c r="N21" s="19">
        <v>0.3792822185970636</v>
      </c>
    </row>
    <row r="22" spans="2:13" ht="12.75">
      <c r="B22" t="s">
        <v>26</v>
      </c>
      <c r="F22" s="9" t="s">
        <v>76</v>
      </c>
      <c r="J22" s="9" t="s">
        <v>3</v>
      </c>
      <c r="L22" s="13"/>
      <c r="M22" s="9" t="s">
        <v>64</v>
      </c>
    </row>
    <row r="23" spans="8:14" ht="12.75">
      <c r="H23" s="31" t="s">
        <v>77</v>
      </c>
      <c r="I23" s="9"/>
      <c r="J23"/>
      <c r="K23" s="4"/>
      <c r="L23" s="9"/>
      <c r="M23"/>
      <c r="N23" s="4"/>
    </row>
    <row r="24" spans="1:14" ht="12.75">
      <c r="A24" s="2" t="s">
        <v>27</v>
      </c>
      <c r="H24" s="13"/>
      <c r="I24" s="9"/>
      <c r="J24"/>
      <c r="K24" s="4"/>
      <c r="L24" s="9"/>
      <c r="M24"/>
      <c r="N24" s="4"/>
    </row>
    <row r="25" spans="1:14" ht="12.75">
      <c r="A25" t="s">
        <v>28</v>
      </c>
      <c r="E25" s="17">
        <v>39256.52</v>
      </c>
      <c r="F25" s="18"/>
      <c r="G25" s="19">
        <v>0.8005979524411634</v>
      </c>
      <c r="H25" s="13"/>
      <c r="I25" s="13">
        <v>22705.52</v>
      </c>
      <c r="K25" s="12">
        <v>0.926</v>
      </c>
      <c r="L25" s="13">
        <v>16551</v>
      </c>
      <c r="N25" s="12">
        <v>0.675</v>
      </c>
    </row>
    <row r="26" spans="1:14" ht="12.75">
      <c r="A26" t="s">
        <v>29</v>
      </c>
      <c r="E26" s="17">
        <v>13800</v>
      </c>
      <c r="F26" s="18"/>
      <c r="G26" s="19">
        <v>0.2814373699881715</v>
      </c>
      <c r="I26" s="13">
        <v>4500</v>
      </c>
      <c r="K26" s="20">
        <v>0.1835236541598695</v>
      </c>
      <c r="L26" s="13">
        <v>9300</v>
      </c>
      <c r="N26" s="20">
        <v>0.3792822185970636</v>
      </c>
    </row>
    <row r="27" spans="2:14" ht="12.75">
      <c r="B27" t="s">
        <v>30</v>
      </c>
      <c r="E27" s="44">
        <v>53056.52</v>
      </c>
      <c r="F27" s="45"/>
      <c r="G27" s="46">
        <v>1.0820353224293349</v>
      </c>
      <c r="I27" s="13">
        <v>27205.52</v>
      </c>
      <c r="K27" s="12">
        <v>1.1095236541598696</v>
      </c>
      <c r="L27" s="13">
        <v>25851</v>
      </c>
      <c r="N27" s="12">
        <v>1.0542822185970637</v>
      </c>
    </row>
    <row r="28" spans="9:14" ht="12.75">
      <c r="I28" s="9"/>
      <c r="J28"/>
      <c r="K28" s="4"/>
      <c r="L28" s="9"/>
      <c r="M28"/>
      <c r="N28" s="4"/>
    </row>
    <row r="29" spans="1:14" ht="12.75">
      <c r="A29" s="2" t="s">
        <v>31</v>
      </c>
      <c r="H29" s="13"/>
      <c r="I29" s="9"/>
      <c r="J29"/>
      <c r="K29" s="4"/>
      <c r="L29" s="9"/>
      <c r="M29"/>
      <c r="N29" s="4"/>
    </row>
    <row r="30" spans="1:14" ht="12.75">
      <c r="A30" t="s">
        <v>32</v>
      </c>
      <c r="E30" s="17">
        <v>7806</v>
      </c>
      <c r="F30" s="18"/>
      <c r="G30" s="19">
        <v>0.15919566015417874</v>
      </c>
      <c r="H30" s="13"/>
      <c r="I30" s="17">
        <v>3469</v>
      </c>
      <c r="J30" s="18"/>
      <c r="K30" s="19">
        <v>0.1414763458401305</v>
      </c>
      <c r="L30" s="17">
        <v>4337</v>
      </c>
      <c r="M30" s="18"/>
      <c r="N30" s="19">
        <v>0.17687601957585644</v>
      </c>
    </row>
    <row r="31" spans="1:14" ht="12.75">
      <c r="A31" t="s">
        <v>23</v>
      </c>
      <c r="I31" s="18"/>
      <c r="J31" s="19">
        <v>0</v>
      </c>
      <c r="K31" s="27"/>
      <c r="L31" s="18"/>
      <c r="M31" s="37" t="s">
        <v>65</v>
      </c>
      <c r="N31" s="4"/>
    </row>
    <row r="32" spans="1:14" s="21" customFormat="1" ht="12.75">
      <c r="A32" s="21" t="s">
        <v>68</v>
      </c>
      <c r="E32" s="22"/>
      <c r="H32" s="27"/>
      <c r="K32" s="27"/>
      <c r="L32" s="18"/>
      <c r="N32" s="22" t="s">
        <v>5</v>
      </c>
    </row>
    <row r="33" spans="1:14" s="1" customFormat="1" ht="12.75">
      <c r="A33" s="1" t="s">
        <v>33</v>
      </c>
      <c r="D33" s="1" t="s">
        <v>34</v>
      </c>
      <c r="E33" s="44">
        <v>4300</v>
      </c>
      <c r="F33" s="45"/>
      <c r="G33" s="20">
        <v>0.08769425296732879</v>
      </c>
      <c r="H33" s="21"/>
      <c r="I33" s="14">
        <v>2500</v>
      </c>
      <c r="J33" s="10"/>
      <c r="K33" s="12">
        <v>0.10195758564437195</v>
      </c>
      <c r="L33" s="14">
        <v>1800</v>
      </c>
      <c r="M33" s="10"/>
      <c r="N33" s="12">
        <v>0.0734094616639478</v>
      </c>
    </row>
    <row r="34" spans="1:14" ht="12.75">
      <c r="A34" t="s">
        <v>82</v>
      </c>
      <c r="D34" s="1"/>
      <c r="E34" s="17">
        <v>8200</v>
      </c>
      <c r="F34" s="18"/>
      <c r="G34" s="51">
        <v>0.1672309010074642</v>
      </c>
      <c r="H34" s="9"/>
      <c r="I34" s="17">
        <v>5000</v>
      </c>
      <c r="J34" s="18"/>
      <c r="K34" s="51">
        <v>0.2039151712887439</v>
      </c>
      <c r="L34" s="17">
        <v>3200</v>
      </c>
      <c r="M34" s="18"/>
      <c r="N34" s="51">
        <v>0.13050570962479607</v>
      </c>
    </row>
    <row r="35" spans="1:14" ht="12.75">
      <c r="A35" t="s">
        <v>83</v>
      </c>
      <c r="D35" s="1"/>
      <c r="E35" s="44">
        <v>16006</v>
      </c>
      <c r="F35" s="45"/>
      <c r="G35" s="52">
        <v>0.3264265611616429</v>
      </c>
      <c r="H35" s="9"/>
      <c r="I35" s="44">
        <v>8469</v>
      </c>
      <c r="J35" s="45"/>
      <c r="K35" s="52">
        <v>0.3453915171288744</v>
      </c>
      <c r="L35" s="44">
        <v>7537</v>
      </c>
      <c r="M35" s="45"/>
      <c r="N35" s="52">
        <v>0.30738172920065254</v>
      </c>
    </row>
    <row r="36" spans="1:14" ht="12.75">
      <c r="A36" t="s">
        <v>35</v>
      </c>
      <c r="I36" s="18"/>
      <c r="J36" s="19"/>
      <c r="K36" s="17"/>
      <c r="L36" s="18"/>
      <c r="M36" s="19"/>
      <c r="N36" s="4"/>
    </row>
    <row r="37" spans="1:14" ht="12.75">
      <c r="A37" t="s">
        <v>36</v>
      </c>
      <c r="E37" s="17">
        <v>20161</v>
      </c>
      <c r="F37" s="18"/>
      <c r="G37" s="19">
        <v>0.41116368234286416</v>
      </c>
      <c r="H37" s="17"/>
      <c r="I37" s="17">
        <v>11882.6</v>
      </c>
      <c r="K37" s="19">
        <v>0.48460848287112557</v>
      </c>
      <c r="L37" s="17">
        <v>8278.4</v>
      </c>
      <c r="N37" s="19">
        <v>0.3376182707993475</v>
      </c>
    </row>
    <row r="38" spans="1:14" ht="12.75">
      <c r="A38" t="s">
        <v>37</v>
      </c>
      <c r="E38" s="17">
        <v>12873</v>
      </c>
      <c r="F38" s="18"/>
      <c r="G38" s="19">
        <v>0.26253212056940084</v>
      </c>
      <c r="I38" s="17">
        <v>4168.4</v>
      </c>
      <c r="K38" s="19">
        <v>0.17</v>
      </c>
      <c r="L38" s="17">
        <v>8704.6</v>
      </c>
      <c r="N38" s="19">
        <v>0.355</v>
      </c>
    </row>
    <row r="39" spans="5:14" ht="12.75">
      <c r="E39" s="17"/>
      <c r="F39" s="18"/>
      <c r="G39" s="19">
        <v>1</v>
      </c>
      <c r="H39" s="30">
        <v>37879</v>
      </c>
      <c r="I39" s="27"/>
      <c r="K39" s="19">
        <v>1</v>
      </c>
      <c r="L39" s="27"/>
      <c r="N39" s="19">
        <v>1</v>
      </c>
    </row>
    <row r="40" spans="1:14" ht="12.75">
      <c r="A40" t="s">
        <v>38</v>
      </c>
      <c r="H40" s="30"/>
      <c r="I40" s="9"/>
      <c r="J40" s="25"/>
      <c r="K40" s="4"/>
      <c r="L40" s="9"/>
      <c r="M40"/>
      <c r="N40" s="4"/>
    </row>
    <row r="41" spans="1:14" ht="12.75">
      <c r="A41" t="s">
        <v>39</v>
      </c>
      <c r="H41" s="13"/>
      <c r="I41" s="9"/>
      <c r="J41"/>
      <c r="K41" s="13"/>
      <c r="L41" s="9"/>
      <c r="M41" s="25"/>
      <c r="N41" s="4"/>
    </row>
    <row r="42" spans="4:14" ht="12.75">
      <c r="D42" t="s">
        <v>4</v>
      </c>
      <c r="E42" s="17">
        <v>700</v>
      </c>
      <c r="F42" s="18"/>
      <c r="G42" s="19">
        <v>0.014275808622588409</v>
      </c>
      <c r="H42" s="13"/>
      <c r="I42" s="13">
        <v>400</v>
      </c>
      <c r="K42" s="19">
        <v>0.01631321370309951</v>
      </c>
      <c r="L42" s="13">
        <v>300</v>
      </c>
      <c r="N42" s="19">
        <v>0.012234910277324634</v>
      </c>
    </row>
    <row r="43" spans="11:14" ht="12.75">
      <c r="K43" s="19"/>
      <c r="L43" s="13"/>
      <c r="N43" s="19"/>
    </row>
    <row r="44" spans="11:14" ht="12.75">
      <c r="K44" s="19"/>
      <c r="L44" s="13"/>
      <c r="N44" s="19"/>
    </row>
    <row r="45" ht="12.75">
      <c r="A45" s="2" t="s">
        <v>40</v>
      </c>
    </row>
    <row r="46" spans="1:10" ht="12.75">
      <c r="A46" s="23" t="s">
        <v>42</v>
      </c>
      <c r="B46" s="23"/>
      <c r="C46" s="23"/>
      <c r="D46" s="23"/>
      <c r="E46" s="34">
        <f>1200+600+350+200</f>
        <v>2350</v>
      </c>
      <c r="G46" s="47">
        <f>2350/49030*100</f>
        <v>4.7929838874158674</v>
      </c>
      <c r="H46" s="23" t="s">
        <v>45</v>
      </c>
      <c r="I46" s="13" t="s">
        <v>72</v>
      </c>
      <c r="J46" s="13" t="s">
        <v>50</v>
      </c>
    </row>
    <row r="47" spans="1:8" ht="12.75">
      <c r="A47" s="23" t="s">
        <v>41</v>
      </c>
      <c r="B47" s="23"/>
      <c r="C47" s="23"/>
      <c r="D47" s="23"/>
      <c r="E47" s="24"/>
      <c r="G47" s="47"/>
      <c r="H47" s="32" t="s">
        <v>46</v>
      </c>
    </row>
    <row r="48" spans="1:14" ht="12.75">
      <c r="A48" s="23"/>
      <c r="B48" s="23" t="s">
        <v>58</v>
      </c>
      <c r="C48" s="23"/>
      <c r="D48" s="23"/>
      <c r="E48" s="34">
        <f>2798+1170</f>
        <v>3968</v>
      </c>
      <c r="G48" s="48">
        <f>(11.41+4.77)/2</f>
        <v>8.09</v>
      </c>
      <c r="I48" s="13" t="s">
        <v>53</v>
      </c>
      <c r="J48" s="13" t="s">
        <v>51</v>
      </c>
      <c r="K48" s="33">
        <f>2798/49030*100*2</f>
        <v>11.413420354884764</v>
      </c>
      <c r="L48" s="4" t="s">
        <v>61</v>
      </c>
      <c r="M48" s="4" t="s">
        <v>52</v>
      </c>
      <c r="N48" s="33">
        <f>1170/49030*200</f>
        <v>4.772588211299205</v>
      </c>
    </row>
    <row r="49" spans="1:8" ht="12.75">
      <c r="A49" s="23"/>
      <c r="B49" s="23" t="s">
        <v>54</v>
      </c>
      <c r="C49" s="23"/>
      <c r="D49" s="23"/>
      <c r="E49" s="34">
        <f>49030/100*20</f>
        <v>9806</v>
      </c>
      <c r="G49" s="47">
        <v>20</v>
      </c>
      <c r="H49" s="32"/>
    </row>
    <row r="50" spans="1:8" ht="12.75">
      <c r="A50" s="36" t="s">
        <v>63</v>
      </c>
      <c r="B50" s="36"/>
      <c r="C50" s="36"/>
      <c r="D50" s="23"/>
      <c r="E50" s="39">
        <f>E46+E48</f>
        <v>6318</v>
      </c>
      <c r="G50" s="47">
        <f>SUM(G46:G48)</f>
        <v>12.882983887415868</v>
      </c>
      <c r="H50" s="32"/>
    </row>
    <row r="51" spans="1:8" ht="12.75">
      <c r="A51" s="23" t="s">
        <v>44</v>
      </c>
      <c r="B51" s="23"/>
      <c r="C51" s="23"/>
      <c r="D51" s="23"/>
      <c r="E51" s="24"/>
      <c r="G51" s="47"/>
      <c r="H51" s="32" t="s">
        <v>47</v>
      </c>
    </row>
    <row r="52" spans="1:10" ht="12.75">
      <c r="A52" s="23"/>
      <c r="B52" s="23" t="s">
        <v>59</v>
      </c>
      <c r="C52" s="23"/>
      <c r="D52" s="23"/>
      <c r="E52" s="34">
        <v>941</v>
      </c>
      <c r="G52" s="47">
        <f>941/49030*100</f>
        <v>1.9192331225780135</v>
      </c>
      <c r="H52" s="32"/>
      <c r="I52" s="40">
        <v>941</v>
      </c>
      <c r="J52" s="9" t="s">
        <v>62</v>
      </c>
    </row>
    <row r="53" spans="1:10" ht="12.75">
      <c r="A53" s="23"/>
      <c r="B53" s="23" t="s">
        <v>55</v>
      </c>
      <c r="C53" s="23"/>
      <c r="D53" s="23"/>
      <c r="E53" s="35">
        <f>1471.07+730.37+1346.76+1100.34+358.5+301.16+375.35</f>
        <v>5683.55</v>
      </c>
      <c r="G53" s="47">
        <f>5684/49030*100</f>
        <v>11.592902304711401</v>
      </c>
      <c r="H53" s="32"/>
      <c r="J53" s="9" t="s">
        <v>73</v>
      </c>
    </row>
    <row r="54" spans="1:8" ht="12.75">
      <c r="A54" s="36" t="s">
        <v>69</v>
      </c>
      <c r="B54" s="23"/>
      <c r="C54" s="23"/>
      <c r="D54" s="23"/>
      <c r="E54" s="38">
        <f>SUM(E52:E53)</f>
        <v>6624.55</v>
      </c>
      <c r="G54" s="49">
        <f>SUM(G52:G53)</f>
        <v>13.512135427289415</v>
      </c>
      <c r="H54" s="32"/>
    </row>
    <row r="55" spans="1:8" ht="12.75">
      <c r="A55" s="23" t="s">
        <v>56</v>
      </c>
      <c r="B55" s="23"/>
      <c r="C55" s="23"/>
      <c r="D55" s="23"/>
      <c r="E55" s="24"/>
      <c r="G55" s="47"/>
      <c r="H55" s="32" t="s">
        <v>7</v>
      </c>
    </row>
    <row r="56" spans="1:10" ht="12.75">
      <c r="A56" s="23"/>
      <c r="B56" s="23" t="s">
        <v>60</v>
      </c>
      <c r="C56" s="23"/>
      <c r="D56" s="23"/>
      <c r="E56" s="35">
        <f>267.17+381.15</f>
        <v>648.3199999999999</v>
      </c>
      <c r="G56" s="47">
        <f>648/49030*100</f>
        <v>1.3216398123597797</v>
      </c>
      <c r="H56" s="32"/>
      <c r="I56" s="40">
        <v>648</v>
      </c>
      <c r="J56" s="9" t="s">
        <v>74</v>
      </c>
    </row>
    <row r="57" spans="1:10" ht="12.75">
      <c r="A57" s="23"/>
      <c r="B57" s="23" t="s">
        <v>57</v>
      </c>
      <c r="C57" s="23"/>
      <c r="D57" s="23"/>
      <c r="E57" s="35">
        <f>5684-1100.34+292.28</f>
        <v>4875.94</v>
      </c>
      <c r="G57" s="47">
        <f>4876/49030*100</f>
        <v>9.944931674485009</v>
      </c>
      <c r="H57" s="32"/>
      <c r="I57" s="40">
        <v>4876</v>
      </c>
      <c r="J57" s="9" t="s">
        <v>75</v>
      </c>
    </row>
    <row r="58" spans="1:8" ht="12.75">
      <c r="A58" s="36" t="s">
        <v>70</v>
      </c>
      <c r="B58" s="23"/>
      <c r="C58" s="23"/>
      <c r="D58" s="23"/>
      <c r="E58" s="38">
        <f>SUM(E56:E57)</f>
        <v>5524.259999999999</v>
      </c>
      <c r="G58" s="49">
        <f>SUM(G56:G57)</f>
        <v>11.26657148684479</v>
      </c>
      <c r="H58" s="32"/>
    </row>
    <row r="59" spans="1:8" ht="12.75">
      <c r="A59" s="23" t="s">
        <v>43</v>
      </c>
      <c r="B59" s="23"/>
      <c r="C59" s="23"/>
      <c r="D59" s="23"/>
      <c r="E59" s="24"/>
      <c r="H59" s="32" t="s">
        <v>48</v>
      </c>
    </row>
    <row r="60" spans="1:8" ht="12.75">
      <c r="A60" s="23" t="s">
        <v>78</v>
      </c>
      <c r="B60" s="23"/>
      <c r="C60" s="23"/>
      <c r="D60" s="23"/>
      <c r="E60" s="24"/>
      <c r="G60" s="32"/>
      <c r="H60" s="32" t="s">
        <v>49</v>
      </c>
    </row>
    <row r="61" ht="12.75">
      <c r="J61" s="9" t="s">
        <v>71</v>
      </c>
    </row>
  </sheetData>
  <printOptions gridLines="1"/>
  <pageMargins left="0.62" right="0.39" top="1" bottom="0.63" header="0.5" footer="0.5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Eurosense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Barca</dc:creator>
  <cp:keywords/>
  <dc:description/>
  <cp:lastModifiedBy>. </cp:lastModifiedBy>
  <cp:lastPrinted>2002-10-15T11:13:15Z</cp:lastPrinted>
  <dcterms:created xsi:type="dcterms:W3CDTF">2002-10-11T08:34:04Z</dcterms:created>
  <dcterms:modified xsi:type="dcterms:W3CDTF">2002-10-24T12:44:41Z</dcterms:modified>
  <cp:category/>
  <cp:version/>
  <cp:contentType/>
  <cp:contentStatus/>
</cp:coreProperties>
</file>