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Users\bokol1\Documents\LEGISLATÍVA ŠÚ SR\PREBIEHAJÚCE LP\ZÁKON O RPO\TRETIA-NOVELA-ZÁKON-RPO_LRV\"/>
    </mc:Choice>
  </mc:AlternateContent>
  <bookViews>
    <workbookView xWindow="0" yWindow="0" windowWidth="17256" windowHeight="4764"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<sst xmlns="http://schemas.openxmlformats.org/spreadsheetml/2006/main" count="718" uniqueCount="221">
  <si>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</si>
  <si>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</si>
  <si>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</si>
  <si>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</si>
  <si>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</si>
  <si>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</si>
  <si>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</si>
  <si>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</si>
  <si>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</si>
  <si>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</si>
  <si>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</si>
  <si>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</si>
  <si>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</si>
  <si>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</si>
  <si>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</si>
  <si>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</si>
  <si>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</si>
  <si>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</si>
  <si>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</si>
  <si>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</si>
  <si>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</si>
  <si>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</si>
  <si>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</si>
  <si>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</si>
  <si>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</si>
  <si>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</si>
  <si>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</si>
  <si>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</si>
  <si>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</si>
  <si>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</si>
  <si>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</si>
  <si>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</si>
  <si>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</si>
  <si>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</si>
  <si>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</si>
  <si>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</si>
  <si>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</si>
  <si>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</si>
  <si>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</si>
  <si>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</si>
  <si>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</si>
  <si>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</si>
  <si>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</si>
  <si>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</si>
  <si>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</si>
  <si>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</si>
  <si>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</si>
  <si>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</si>
  <si>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</si>
  <si>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</si>
  <si>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</si>
  <si>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</si>
  <si>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</si>
  <si>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</si>
  <si>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</si>
  <si>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</si>
  <si>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</si>
  <si>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</si>
  <si>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</si>
  <si>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</si>
  <si>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</si>
  <si>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</si>
  <si>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</si>
  <si>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</si>
  <si>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</si>
  <si>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</si>
  <si>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</si>
  <si>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</si>
  <si>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</si>
  <si>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</si>
  <si>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</si>
  <si>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</si>
  <si>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</si>
  <si>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</si>
  <si>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</si>
  <si>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</si>
  <si>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</si>
  <si>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</si>
  <si>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</si>
  <si>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</si>
  <si>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</si>
  <si>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</si>
  <si>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</si>
  <si>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</si>
  <si>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</si>
  <si>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</si>
  <si>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</si>
  <si>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</si>
  <si>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</si>
  <si>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</si>
  <si>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</si>
  <si>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</si>
  <si>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</si>
  <si>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</si>
  <si>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</si>
  <si>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</si>
  <si>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</si>
  <si>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</si>
  <si>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</si>
  <si>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</si>
  <si>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</si>
  <si>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</si>
  <si>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</si>
  <si>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</si>
  <si>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</si>
  <si>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</si>
  <si>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</si>
  <si>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</si>
  <si>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</si>
  <si>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</si>
  <si>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</si>
  <si>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</si>
  <si>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</si>
  <si>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</si>
  <si>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</si>
  <si>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</si>
  <si>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</si>
  <si>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</si>
  <si>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</si>
  <si>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</si>
  <si>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</si>
  <si>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</si>
  <si>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</si>
  <si>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</si>
  <si>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</si>
  <si>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</si>
  <si>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</si>
  <si>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</si>
  <si>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</si>
  <si>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</si>
  <si>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</si>
  <si>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</si>
  <si>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</si>
  <si>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</si>
  <si>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</si>
  <si>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</si>
  <si>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</si>
  <si>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</si>
  <si>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</si>
  <si>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</si>
  <si>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</si>
  <si>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</si>
  <si>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</si>
  <si>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</si>
  <si>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</si>
  <si>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</si>
  <si>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</si>
  <si>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</si>
  <si>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</si>
  <si>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</si>
  <si>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</si>
  <si>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</si>
  <si>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</si>
  <si>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</si>
  <si>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</si>
  <si>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</si>
  <si>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</si>
  <si>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</si>
  <si>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</si>
  <si>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</si>
  <si>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</si>
  <si>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</si>
  <si>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</si>
  <si>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</si>
  <si>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</si>
  <si>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</si>
  <si>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</si>
  <si>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</si>
  <si>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</si>
  <si>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</si>
  <si>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</si>
  <si>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</si>
  <si>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</si>
  <si>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</si>
  <si>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</si>
  <si>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</si>
  <si>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</si>
  <si>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</si>
  <si>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</si>
  <si>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</si>
  <si>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</si>
  <si>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</si>
  <si>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</si>
  <si>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</si>
  <si>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</si>
  <si>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</si>
  <si>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</si>
  <si>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</si>
  <si>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</si>
  <si>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</si>
  <si>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</si>
  <si>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</si>
  <si>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</si>
  <si>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</si>
  <si>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</si>
  <si>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</si>
  <si>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</si>
  <si>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</si>
  <si>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</si>
  <si>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</si>
  <si>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</si>
  <si>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</si>
  <si>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</si>
  <si>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</si>
  <si>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</si>
  <si>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</si>
  <si>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</si>
  <si>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</si>
  <si>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</si>
  <si>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</si>
  <si>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</si>
  <si>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</si>
  <si>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</si>
  <si>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Out (znižuje náklady)</t>
  </si>
  <si>
    <t>N</t>
  </si>
  <si>
    <t xml:space="preserve"> 272/2015 </t>
  </si>
  <si>
    <t>§ 7a ods.4</t>
  </si>
  <si>
    <t xml:space="preserve">Vydávanie čitateľného elektronického odpisu z registra právnických osôb pre podnikateľské subjekty </t>
  </si>
  <si>
    <t>prístup bánk k údajom vedeným v registri právnických osôb na účel plnenia úloh pri príprave, uzatváraní a vykonávaní bankových obchodov</t>
  </si>
  <si>
    <t>272/2015</t>
  </si>
  <si>
    <t>§ 7 ods. 1 písm.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</si>
</sst>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09375" defaultRowHeight="13.2" x14ac:dyDescent="0.25"/>
  <cols>
    <col min="1" max="1" width="2.109375" style="4" customWidth="1"/>
    <col min="2" max="2" width="35" style="4" customWidth="1"/>
    <col min="3" max="3" width="9.88671875" style="14" customWidth="1"/>
    <col min="4" max="4" width="21" style="15" customWidth="1"/>
    <col min="5" max="5" width="21.44140625" style="4" customWidth="1"/>
    <col min="6" max="6" width="22.109375" style="4" customWidth="1"/>
    <col min="7" max="7" width="18.33203125" style="4" customWidth="1"/>
    <col min="8" max="8" width="18.6640625" style="4" customWidth="1"/>
    <col min="9" max="9" width="15.6640625" style="4" hidden="1" customWidth="1"/>
    <col min="10" max="10" width="13.33203125" style="4" hidden="1" customWidth="1"/>
    <col min="11" max="11" width="21.33203125" style="4" hidden="1" customWidth="1"/>
    <col min="12" max="18" width="14.33203125" style="4" hidden="1" customWidth="1"/>
    <col min="19" max="20" width="21.44140625" style="4" customWidth="1"/>
    <col min="21" max="21" width="9.44140625" style="4" customWidth="1"/>
    <col min="22" max="22" width="9.109375" style="4" customWidth="1"/>
    <col min="23" max="16384" width="9.109375" style="4"/>
  </cols>
  <sheetData>
    <row r="1" spans="1:23" ht="13.8" thickBot="1" x14ac:dyDescent="0.3"/>
    <row r="2" spans="1:23" ht="46.5" customHeight="1" x14ac:dyDescent="0.25">
      <c r="B2" s="249" t="s">
        <v>34</v>
      </c>
      <c r="C2" s="250"/>
      <c r="D2" s="34" t="s">
        <v>38</v>
      </c>
      <c r="E2" s="35" t="s">
        <v>23</v>
      </c>
    </row>
    <row r="3" spans="1:23" ht="24.75" customHeight="1" x14ac:dyDescent="0.25">
      <c r="B3" s="243" t="s">
        <v>35</v>
      </c>
      <c r="C3" s="244"/>
      <c r="D3" s="45">
        <f>SUM(M11:M13)</f>
        <v>0</v>
      </c>
      <c r="E3" s="36">
        <f>SUM(N11:N13)</f>
        <v>0</v>
      </c>
    </row>
    <row r="4" spans="1:23" ht="24.75" customHeight="1" x14ac:dyDescent="0.25">
      <c r="B4" s="245" t="s">
        <v>36</v>
      </c>
      <c r="C4" s="246"/>
      <c r="D4" s="46">
        <f>SUM(O11:O13)</f>
        <v>0</v>
      </c>
      <c r="E4" s="37">
        <f>SUM(P11:P13)</f>
        <v>0</v>
      </c>
    </row>
    <row r="5" spans="1:23" ht="24.75" customHeight="1" x14ac:dyDescent="0.25">
      <c r="B5" s="247" t="s">
        <v>37</v>
      </c>
      <c r="C5" s="248"/>
      <c r="D5" s="47">
        <f>SUM(K11:K13)</f>
        <v>0</v>
      </c>
      <c r="E5" s="38">
        <f>SUM(L11:L13)</f>
        <v>0</v>
      </c>
    </row>
    <row r="6" spans="1:23" ht="32.25" customHeight="1" thickBot="1" x14ac:dyDescent="0.3">
      <c r="B6" s="39" t="s">
        <v>24</v>
      </c>
      <c r="C6" s="40"/>
      <c r="D6" s="48">
        <f>SUM(Q11:Q13)</f>
        <v>0</v>
      </c>
      <c r="E6" s="41">
        <f>SUM(R11:R13)</f>
        <v>0</v>
      </c>
    </row>
    <row r="8" spans="1:23" s="7" customFormat="1" ht="13.8" thickBot="1" x14ac:dyDescent="0.3">
      <c r="A8" s="8"/>
      <c r="B8" s="231" t="s">
        <v>15</v>
      </c>
      <c r="C8" s="231"/>
      <c r="D8" s="27">
        <v>835</v>
      </c>
      <c r="E8" s="5"/>
      <c r="F8" s="5"/>
      <c r="G8" s="5"/>
      <c r="H8" s="5"/>
      <c r="I8" s="5"/>
      <c r="J8" s="5"/>
      <c r="K8" s="5"/>
      <c r="L8" s="6"/>
      <c r="M8" s="5"/>
      <c r="N8" s="5"/>
      <c r="O8" s="5"/>
      <c r="P8" s="5"/>
      <c r="Q8" s="6"/>
      <c r="R8" s="6"/>
    </row>
    <row r="9" spans="1:23" s="7" customFormat="1" ht="20.25" customHeight="1" x14ac:dyDescent="0.25">
      <c r="A9" s="8"/>
      <c r="B9" s="232" t="s">
        <v>41</v>
      </c>
      <c r="C9" s="233"/>
      <c r="D9" s="233"/>
      <c r="E9" s="234" t="s">
        <v>39</v>
      </c>
      <c r="F9" s="234" t="s">
        <v>40</v>
      </c>
      <c r="G9" s="227" t="s">
        <v>46</v>
      </c>
      <c r="H9" s="229" t="s">
        <v>13</v>
      </c>
      <c r="I9" s="265" t="s">
        <v>13</v>
      </c>
      <c r="J9" s="267" t="s">
        <v>0</v>
      </c>
    </row>
    <row r="10" spans="1:23" s="13" customFormat="1" ht="60" customHeight="1" thickBot="1" x14ac:dyDescent="0.3">
      <c r="A10" s="25"/>
      <c r="B10" s="236" t="s">
        <v>42</v>
      </c>
      <c r="C10" s="237"/>
      <c r="D10" s="28" t="s">
        <v>43</v>
      </c>
      <c r="E10" s="235"/>
      <c r="F10" s="235"/>
      <c r="G10" s="228"/>
      <c r="H10" s="230"/>
      <c r="I10" s="266"/>
      <c r="J10" s="268"/>
      <c r="K10" s="26"/>
      <c r="L10" s="24"/>
      <c r="S10" s="21"/>
    </row>
    <row r="11" spans="1:23" s="18" customFormat="1" x14ac:dyDescent="0.25">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5">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8" thickBot="1" x14ac:dyDescent="0.3">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5">
      <c r="T14" s="22"/>
    </row>
    <row r="20" spans="3:4" x14ac:dyDescent="0.25">
      <c r="D20" s="33"/>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U13" sqref="U13"/>
    </sheetView>
  </sheetViews>
  <sheetFormatPr defaultColWidth="9.109375" defaultRowHeight="13.2" x14ac:dyDescent="0.25"/>
  <cols>
    <col min="1" max="1" width="2.109375" style="4" hidden="1" customWidth="1"/>
    <col min="2" max="2" width="7.88671875" style="4" customWidth="1"/>
    <col min="3" max="3" width="38.109375" style="14" customWidth="1"/>
    <col min="4" max="4" width="10.109375" style="14" customWidth="1"/>
    <col min="5" max="5" width="10.88671875" style="14" customWidth="1"/>
    <col min="6" max="6" width="14.33203125" style="96" customWidth="1"/>
    <col min="7" max="7" width="10" style="96" customWidth="1"/>
    <col min="8" max="8" width="24.44140625" style="14" customWidth="1"/>
    <col min="9" max="9" width="10.33203125" style="14" customWidth="1"/>
    <col min="10" max="10" width="0.33203125" style="155" hidden="1" customWidth="1"/>
    <col min="11" max="11" width="15.88671875" style="14" customWidth="1"/>
    <col min="12" max="12" width="13" style="155" hidden="1" customWidth="1"/>
    <col min="13" max="13" width="16" style="96" customWidth="1"/>
    <col min="14" max="14" width="27.6640625" style="14" customWidth="1"/>
    <col min="15" max="15" width="15.5546875" style="14" customWidth="1"/>
    <col min="16" max="16" width="10.88671875" style="4" customWidth="1"/>
    <col min="17" max="17" width="13" style="4" customWidth="1"/>
    <col min="18" max="18" width="13.44140625" style="4" hidden="1" customWidth="1"/>
    <col min="19" max="19" width="13.109375" style="14" customWidth="1"/>
    <col min="20" max="20" width="24.109375" style="15" customWidth="1"/>
    <col min="21" max="21" width="7.6640625" style="4" customWidth="1"/>
    <col min="22" max="22" width="20.88671875" style="4" customWidth="1"/>
    <col min="23" max="63" width="20.88671875" style="162" hidden="1" customWidth="1"/>
    <col min="64" max="64" width="20.88671875" style="163" hidden="1" customWidth="1"/>
    <col min="65" max="82" width="20.88671875" style="162" hidden="1" customWidth="1"/>
    <col min="83" max="83" width="14.88671875" style="4" customWidth="1"/>
    <col min="84" max="16384" width="9.109375" style="4"/>
  </cols>
  <sheetData>
    <row r="1" spans="1:82" ht="8.25" customHeight="1" x14ac:dyDescent="0.25"/>
    <row r="2" spans="1:82" ht="31.5" customHeight="1" x14ac:dyDescent="0.25">
      <c r="H2" s="96"/>
      <c r="I2" s="96"/>
    </row>
    <row r="3" spans="1:82" ht="20.399999999999999" x14ac:dyDescent="0.35">
      <c r="B3" s="93"/>
      <c r="C3" s="93" t="s">
        <v>112</v>
      </c>
      <c r="H3" s="96"/>
      <c r="I3" s="96"/>
      <c r="L3" s="161"/>
      <c r="BL3" s="164"/>
    </row>
    <row r="4" spans="1:82" ht="14.4" x14ac:dyDescent="0.25">
      <c r="C4" s="4" t="s">
        <v>195</v>
      </c>
      <c r="H4" s="96"/>
      <c r="I4" s="96"/>
      <c r="M4" s="120"/>
      <c r="N4" s="4"/>
      <c r="O4" s="4"/>
      <c r="S4" s="4"/>
      <c r="T4" s="4"/>
      <c r="BL4" s="164"/>
    </row>
    <row r="5" spans="1:82" s="7" customFormat="1" ht="12.75" customHeight="1" thickBot="1" x14ac:dyDescent="0.3">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3">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5">
      <c r="A7" s="8"/>
      <c r="B7" s="347"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4" t="s">
        <v>187</v>
      </c>
      <c r="Q7" s="324"/>
      <c r="R7" s="216"/>
      <c r="S7" s="324" t="s">
        <v>212</v>
      </c>
      <c r="T7" s="324"/>
      <c r="U7" s="324"/>
      <c r="V7" s="324"/>
      <c r="W7" s="348" t="s">
        <v>205</v>
      </c>
      <c r="X7" s="333" t="s">
        <v>203</v>
      </c>
      <c r="Y7" s="334"/>
      <c r="Z7" s="346" t="s">
        <v>204</v>
      </c>
      <c r="AA7" s="334"/>
      <c r="AB7" s="278" t="s">
        <v>111</v>
      </c>
      <c r="AC7" s="277"/>
      <c r="AD7" s="350" t="s">
        <v>110</v>
      </c>
      <c r="AE7" s="282"/>
      <c r="AF7" s="276" t="s">
        <v>203</v>
      </c>
      <c r="AG7" s="277"/>
      <c r="AH7" s="277" t="s">
        <v>204</v>
      </c>
      <c r="AI7" s="277"/>
      <c r="AJ7" s="278" t="s">
        <v>138</v>
      </c>
      <c r="AK7" s="277"/>
      <c r="AL7" s="281" t="s">
        <v>137</v>
      </c>
      <c r="AM7" s="290"/>
      <c r="AN7" s="339" t="s">
        <v>203</v>
      </c>
      <c r="AO7" s="340"/>
      <c r="AP7" s="340" t="s">
        <v>204</v>
      </c>
      <c r="AQ7" s="340"/>
      <c r="AR7" s="341" t="s">
        <v>138</v>
      </c>
      <c r="AS7" s="341"/>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5" customHeight="1" thickBot="1" x14ac:dyDescent="0.3">
      <c r="A8" s="25"/>
      <c r="B8" s="347"/>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4" t="s">
        <v>191</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5">
      <c r="A9" s="16"/>
      <c r="B9" s="345">
        <v>1</v>
      </c>
      <c r="C9" s="327" t="s">
        <v>217</v>
      </c>
      <c r="D9" s="312" t="s">
        <v>215</v>
      </c>
      <c r="E9" s="312" t="s">
        <v>216</v>
      </c>
      <c r="F9" s="312" t="s">
        <v>183</v>
      </c>
      <c r="G9" s="326">
        <v>45200</v>
      </c>
      <c r="H9" s="312"/>
      <c r="I9" s="321">
        <v>1000</v>
      </c>
      <c r="J9" s="325">
        <f t="shared" ref="J9" si="0">IF(I9="N",0,I9)</f>
        <v>1000</v>
      </c>
      <c r="K9" s="322" t="s">
        <v>214</v>
      </c>
      <c r="L9" s="314">
        <f t="shared" ref="L9:L12" si="1">IF(K9="N",0,K9)</f>
        <v>0</v>
      </c>
      <c r="M9" s="312" t="s">
        <v>213</v>
      </c>
      <c r="N9" s="317"/>
      <c r="O9" s="328"/>
      <c r="P9" s="317"/>
      <c r="Q9" s="313" t="s">
        <v>50</v>
      </c>
      <c r="R9" s="311">
        <f>VLOOKUP(Q9,vstupy!$B$17:$C$27,2,FALSE)</f>
        <v>0</v>
      </c>
      <c r="S9" s="317">
        <v>60</v>
      </c>
      <c r="T9" s="153" t="s">
        <v>51</v>
      </c>
      <c r="U9" s="218">
        <f>IFERROR(VLOOKUP(T9,vstupy!$B$2:$C$13,2,FALSE),0)</f>
        <v>0</v>
      </c>
      <c r="V9" s="313" t="s">
        <v>3</v>
      </c>
      <c r="W9" s="331">
        <f>VLOOKUP(V9,vstupy!$B$17:$C$27,2,FALSE)</f>
        <v>1</v>
      </c>
      <c r="X9" s="329">
        <f>IFERROR(IF(J9=0,"N",N9/I9),0)</f>
        <v>0</v>
      </c>
      <c r="Y9" s="307">
        <f>N9</f>
        <v>0</v>
      </c>
      <c r="Z9" s="307">
        <f>IFERROR(IF(J9=0,"N",O9/I9),0)</f>
        <v>0</v>
      </c>
      <c r="AA9" s="307">
        <f>O9</f>
        <v>0</v>
      </c>
      <c r="AB9" s="307">
        <f>P9*R9</f>
        <v>0</v>
      </c>
      <c r="AC9" s="307">
        <f t="shared" ref="AC9" si="2">IFERROR(AB9*J9,0)</f>
        <v>0</v>
      </c>
      <c r="AD9" s="307">
        <f>IF(S9&gt;0,IF(W9&gt;0,($G$6/160)*(S9/60)*W9,0),IF(W9&gt;0,($G$6/160)*((U9+U10+U11)/60)*W9,0))</f>
        <v>10.2328125</v>
      </c>
      <c r="AE9" s="343">
        <f t="shared" ref="AE9" si="3">IFERROR(AD9*J9,0)</f>
        <v>10232.8125</v>
      </c>
      <c r="AF9" s="336">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10.2328125</v>
      </c>
      <c r="AU9" s="294">
        <f>IF($M9="In (zvyšuje náklady)",0,AE9)</f>
        <v>10232.8125</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10.2328125</v>
      </c>
      <c r="CD9" s="310">
        <f>Y9+AA9+AC9+AE9</f>
        <v>10232.8125</v>
      </c>
    </row>
    <row r="10" spans="1:82" s="18" customFormat="1" ht="12.6" customHeight="1" x14ac:dyDescent="0.25">
      <c r="B10" s="345"/>
      <c r="C10" s="327"/>
      <c r="D10" s="312"/>
      <c r="E10" s="312"/>
      <c r="F10" s="312"/>
      <c r="G10" s="326"/>
      <c r="H10" s="312"/>
      <c r="I10" s="321"/>
      <c r="J10" s="325"/>
      <c r="K10" s="322"/>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5">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5">
      <c r="B12" s="345">
        <v>2</v>
      </c>
      <c r="C12" s="327" t="s">
        <v>218</v>
      </c>
      <c r="D12" s="312" t="s">
        <v>219</v>
      </c>
      <c r="E12" s="312" t="s">
        <v>220</v>
      </c>
      <c r="F12" s="312" t="s">
        <v>182</v>
      </c>
      <c r="G12" s="326">
        <v>45200</v>
      </c>
      <c r="H12" s="312"/>
      <c r="I12" s="322">
        <v>1000</v>
      </c>
      <c r="J12" s="325">
        <f t="shared" ref="J12" si="8">IF(I12="N",0,I12)</f>
        <v>1000</v>
      </c>
      <c r="K12" s="322" t="s">
        <v>214</v>
      </c>
      <c r="L12" s="314">
        <f t="shared" si="1"/>
        <v>0</v>
      </c>
      <c r="M12" s="312" t="s">
        <v>213</v>
      </c>
      <c r="N12" s="317"/>
      <c r="O12" s="317"/>
      <c r="P12" s="317"/>
      <c r="Q12" s="313" t="s">
        <v>50</v>
      </c>
      <c r="R12" s="311">
        <f>VLOOKUP(Q12,vstupy!$B$17:$C$27,2,FALSE)</f>
        <v>0</v>
      </c>
      <c r="S12" s="317">
        <v>60</v>
      </c>
      <c r="T12" s="153" t="s">
        <v>51</v>
      </c>
      <c r="U12" s="218">
        <f>IFERROR(VLOOKUP(T12,vstupy!$B$2:$C$12,2,FALSE),0)</f>
        <v>0</v>
      </c>
      <c r="V12" s="313" t="s">
        <v>3</v>
      </c>
      <c r="W12" s="331">
        <f>VLOOKUP(V12,vstupy!$B$17:$C$27,2,FALSE)</f>
        <v>1</v>
      </c>
      <c r="X12" s="329">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2">
        <f>IF(S12&gt;0,IF(W12&gt;0,($G$6/160)*(S12/60)*W12,0),IF(W12&gt;0,($G$6/160)*((U12+U13+U14)/60)*W12,0))</f>
        <v>10.2328125</v>
      </c>
      <c r="AE12" s="343">
        <f t="shared" ref="AE12:AE75" si="15">IFERROR(AD12*J12,0)</f>
        <v>10232.8125</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10.2328125</v>
      </c>
      <c r="AU12" s="294">
        <f t="shared" ref="AU12" si="24">IF($M12="In (zvyšuje náklady)",0,AE12)</f>
        <v>10232.8125</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10.2328125</v>
      </c>
      <c r="CD12" s="285">
        <f>Y12+AA12+AC12+AE12</f>
        <v>10232.8125</v>
      </c>
    </row>
    <row r="13" spans="1:82" s="20" customFormat="1" ht="12.6" customHeight="1" x14ac:dyDescent="0.25">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5">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5">
      <c r="B15" s="345">
        <v>3</v>
      </c>
      <c r="C15" s="327"/>
      <c r="D15" s="312"/>
      <c r="E15" s="312"/>
      <c r="F15" s="312" t="s">
        <v>177</v>
      </c>
      <c r="G15" s="326"/>
      <c r="H15" s="312"/>
      <c r="I15" s="312"/>
      <c r="J15" s="314">
        <f t="shared" ref="J15" si="53">IF(I15="N",0,I15)</f>
        <v>0</v>
      </c>
      <c r="K15" s="312"/>
      <c r="L15" s="314">
        <f t="shared" ref="L15" si="54">IF(K15="N",0,K15)</f>
        <v>0</v>
      </c>
      <c r="M15" s="312" t="s">
        <v>177</v>
      </c>
      <c r="N15" s="317"/>
      <c r="O15" s="317"/>
      <c r="P15" s="315"/>
      <c r="Q15" s="313" t="s">
        <v>50</v>
      </c>
      <c r="R15" s="311">
        <f>VLOOKUP(Q15,vstupy!$B$17:$C$27,2,FALSE)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5">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5">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5">
      <c r="B18" s="345">
        <v>4</v>
      </c>
      <c r="C18" s="327"/>
      <c r="D18" s="312"/>
      <c r="E18" s="312"/>
      <c r="F18" s="312" t="s">
        <v>177</v>
      </c>
      <c r="G18" s="326"/>
      <c r="H18" s="312"/>
      <c r="I18" s="312"/>
      <c r="J18" s="314">
        <f t="shared" ref="J18" si="98">IF(I18="N",0,I18)</f>
        <v>0</v>
      </c>
      <c r="K18" s="312"/>
      <c r="L18" s="314">
        <f t="shared" ref="L18" si="99">IF(K18="N",0,K18)</f>
        <v>0</v>
      </c>
      <c r="M18" s="312" t="s">
        <v>177</v>
      </c>
      <c r="N18" s="317"/>
      <c r="O18" s="317"/>
      <c r="P18" s="315"/>
      <c r="Q18" s="313" t="s">
        <v>50</v>
      </c>
      <c r="R18" s="311">
        <f>VLOOKUP(Q18,vstupy!$B$17:$C$27,2,FALSE)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5">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5">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5">
      <c r="B21" s="345">
        <v>5</v>
      </c>
      <c r="C21" s="327"/>
      <c r="D21" s="312"/>
      <c r="E21" s="312"/>
      <c r="F21" s="312" t="s">
        <v>177</v>
      </c>
      <c r="G21" s="326"/>
      <c r="H21" s="312"/>
      <c r="I21" s="323"/>
      <c r="J21" s="314">
        <f t="shared" ref="J21" si="142">IF(I21="N",0,I21)</f>
        <v>0</v>
      </c>
      <c r="K21" s="312"/>
      <c r="L21" s="314">
        <f t="shared" ref="L21" si="143">IF(K21="N",0,K21)</f>
        <v>0</v>
      </c>
      <c r="M21" s="312" t="s">
        <v>177</v>
      </c>
      <c r="N21" s="317"/>
      <c r="O21" s="317"/>
      <c r="P21" s="315"/>
      <c r="Q21" s="313" t="s">
        <v>50</v>
      </c>
      <c r="R21" s="311">
        <f>VLOOKUP(Q21,vstupy!$B$17:$C$27,2,FALSE)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5">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5">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5">
      <c r="B24" s="345">
        <v>6</v>
      </c>
      <c r="C24" s="327"/>
      <c r="D24" s="312"/>
      <c r="E24" s="312"/>
      <c r="F24" s="312" t="s">
        <v>177</v>
      </c>
      <c r="G24" s="326"/>
      <c r="H24" s="312"/>
      <c r="I24" s="312"/>
      <c r="J24" s="314">
        <f t="shared" ref="J24:J27" si="186">IF(I24="N",0,I24)</f>
        <v>0</v>
      </c>
      <c r="K24" s="312"/>
      <c r="L24" s="314">
        <f t="shared" ref="L24" si="187">IF(K24="N",0,K24)</f>
        <v>0</v>
      </c>
      <c r="M24" s="312" t="s">
        <v>177</v>
      </c>
      <c r="N24" s="317"/>
      <c r="O24" s="317"/>
      <c r="P24" s="315"/>
      <c r="Q24" s="313" t="s">
        <v>50</v>
      </c>
      <c r="R24" s="311">
        <f>VLOOKUP(Q24,vstupy!$B$17:$C$27,2,FALSE)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5">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5">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5">
      <c r="B27" s="345">
        <v>7</v>
      </c>
      <c r="C27" s="327"/>
      <c r="D27" s="312"/>
      <c r="E27" s="312"/>
      <c r="F27" s="312" t="s">
        <v>177</v>
      </c>
      <c r="G27" s="326"/>
      <c r="H27" s="312"/>
      <c r="I27" s="312"/>
      <c r="J27" s="314">
        <f t="shared" si="186"/>
        <v>0</v>
      </c>
      <c r="K27" s="312"/>
      <c r="L27" s="314">
        <f t="shared" ref="L27" si="230">IF(K27="N",0,K27)</f>
        <v>0</v>
      </c>
      <c r="M27" s="312" t="s">
        <v>177</v>
      </c>
      <c r="N27" s="317"/>
      <c r="O27" s="317"/>
      <c r="P27" s="315"/>
      <c r="Q27" s="313" t="s">
        <v>50</v>
      </c>
      <c r="R27" s="311">
        <f>VLOOKUP(Q27,vstupy!$B$17:$C$27,2,FALSE)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5">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5">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5">
      <c r="A30" s="20"/>
      <c r="B30" s="345">
        <v>8</v>
      </c>
      <c r="C30" s="327"/>
      <c r="D30" s="312"/>
      <c r="E30" s="312"/>
      <c r="F30" s="312" t="s">
        <v>177</v>
      </c>
      <c r="G30" s="326"/>
      <c r="H30" s="312"/>
      <c r="I30" s="312"/>
      <c r="J30" s="314">
        <f t="shared" ref="J30" si="276">IF(I30="N",0,I30)</f>
        <v>0</v>
      </c>
      <c r="K30" s="312"/>
      <c r="L30" s="314">
        <f t="shared" ref="L30" si="277">IF(K30="N",0,K30)</f>
        <v>0</v>
      </c>
      <c r="M30" s="312" t="s">
        <v>177</v>
      </c>
      <c r="N30" s="317"/>
      <c r="O30" s="317"/>
      <c r="P30" s="315"/>
      <c r="Q30" s="313" t="s">
        <v>50</v>
      </c>
      <c r="R30" s="311">
        <f>VLOOKUP(Q30,vstupy!$B$17:$C$27,2,FALSE)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5">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5">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5">
      <c r="B33" s="345">
        <v>9</v>
      </c>
      <c r="C33" s="327"/>
      <c r="D33" s="312"/>
      <c r="E33" s="312"/>
      <c r="F33" s="312" t="s">
        <v>177</v>
      </c>
      <c r="G33" s="326"/>
      <c r="H33" s="312"/>
      <c r="I33" s="312"/>
      <c r="J33" s="314">
        <f t="shared" ref="J33" si="321">IF(I33="N",0,I33)</f>
        <v>0</v>
      </c>
      <c r="K33" s="312"/>
      <c r="L33" s="314">
        <f t="shared" ref="L33" si="322">IF(K33="N",0,K33)</f>
        <v>0</v>
      </c>
      <c r="M33" s="312" t="s">
        <v>177</v>
      </c>
      <c r="N33" s="317"/>
      <c r="O33" s="317"/>
      <c r="P33" s="315"/>
      <c r="Q33" s="313" t="s">
        <v>50</v>
      </c>
      <c r="R33" s="311">
        <f>VLOOKUP(Q33,vstupy!$B$17:$C$27,2,FALSE)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5">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5">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5">
      <c r="B36" s="345">
        <v>10</v>
      </c>
      <c r="C36" s="312"/>
      <c r="D36" s="312"/>
      <c r="E36" s="312"/>
      <c r="F36" s="312" t="s">
        <v>177</v>
      </c>
      <c r="G36" s="326"/>
      <c r="H36" s="312"/>
      <c r="I36" s="312"/>
      <c r="J36" s="314">
        <f t="shared" ref="J36" si="366">IF(I36="N",0,I36)</f>
        <v>0</v>
      </c>
      <c r="K36" s="312"/>
      <c r="L36" s="314">
        <f t="shared" ref="L36" si="367">IF(K36="N",0,K36)</f>
        <v>0</v>
      </c>
      <c r="M36" s="312" t="s">
        <v>177</v>
      </c>
      <c r="N36" s="317"/>
      <c r="O36" s="317"/>
      <c r="P36" s="315"/>
      <c r="Q36" s="313" t="s">
        <v>50</v>
      </c>
      <c r="R36" s="311">
        <f>VLOOKUP(Q36,vstupy!$B$17:$C$27,2,FALSE)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5">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5">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5">
      <c r="B39" s="345">
        <v>11</v>
      </c>
      <c r="C39" s="312"/>
      <c r="D39" s="312"/>
      <c r="E39" s="312"/>
      <c r="F39" s="312" t="s">
        <v>177</v>
      </c>
      <c r="G39" s="326"/>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5">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5">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5">
      <c r="B42" s="345">
        <v>12</v>
      </c>
      <c r="C42" s="327"/>
      <c r="D42" s="327"/>
      <c r="E42" s="327"/>
      <c r="F42" s="312" t="s">
        <v>177</v>
      </c>
      <c r="G42" s="326"/>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5">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5">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5">
      <c r="B45" s="345">
        <v>13</v>
      </c>
      <c r="C45" s="327"/>
      <c r="D45" s="327"/>
      <c r="E45" s="327"/>
      <c r="F45" s="312" t="s">
        <v>177</v>
      </c>
      <c r="G45" s="326"/>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5">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5">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5">
      <c r="B48" s="345">
        <v>14</v>
      </c>
      <c r="C48" s="327"/>
      <c r="D48" s="327"/>
      <c r="E48" s="327"/>
      <c r="F48" s="312" t="s">
        <v>177</v>
      </c>
      <c r="G48" s="326"/>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5">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5">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5">
      <c r="A51" s="20"/>
      <c r="B51" s="345">
        <v>15</v>
      </c>
      <c r="C51" s="327"/>
      <c r="D51" s="327"/>
      <c r="E51" s="327"/>
      <c r="F51" s="312" t="s">
        <v>177</v>
      </c>
      <c r="G51" s="326"/>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5">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5">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5">
      <c r="B54" s="345">
        <v>16</v>
      </c>
      <c r="C54" s="327"/>
      <c r="D54" s="327"/>
      <c r="E54" s="327"/>
      <c r="F54" s="312" t="s">
        <v>177</v>
      </c>
      <c r="G54" s="326"/>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5">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5">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5">
      <c r="B57" s="345">
        <v>17</v>
      </c>
      <c r="C57" s="327"/>
      <c r="D57" s="327"/>
      <c r="E57" s="327"/>
      <c r="F57" s="312" t="s">
        <v>177</v>
      </c>
      <c r="G57" s="326"/>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5">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5">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5">
      <c r="A60" s="20"/>
      <c r="B60" s="345">
        <v>18</v>
      </c>
      <c r="C60" s="327"/>
      <c r="D60" s="327"/>
      <c r="E60" s="327"/>
      <c r="F60" s="312" t="s">
        <v>177</v>
      </c>
      <c r="G60" s="326"/>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5">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5">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5">
      <c r="B63" s="345">
        <v>19</v>
      </c>
      <c r="C63" s="327"/>
      <c r="D63" s="327"/>
      <c r="E63" s="327"/>
      <c r="F63" s="312" t="s">
        <v>177</v>
      </c>
      <c r="G63" s="326"/>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5">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5">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5">
      <c r="B66" s="345">
        <v>20</v>
      </c>
      <c r="C66" s="327"/>
      <c r="D66" s="327"/>
      <c r="E66" s="327"/>
      <c r="F66" s="312" t="s">
        <v>177</v>
      </c>
      <c r="G66" s="326"/>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5">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5">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5">
      <c r="B69" s="345">
        <v>21</v>
      </c>
      <c r="C69" s="327"/>
      <c r="D69" s="327"/>
      <c r="E69" s="327"/>
      <c r="F69" s="312" t="s">
        <v>177</v>
      </c>
      <c r="G69" s="326"/>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5">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5">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5">
      <c r="B72" s="345">
        <v>22</v>
      </c>
      <c r="C72" s="327"/>
      <c r="D72" s="327"/>
      <c r="E72" s="327"/>
      <c r="F72" s="312" t="s">
        <v>177</v>
      </c>
      <c r="G72" s="326"/>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5">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5">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5">
      <c r="B75" s="345">
        <v>23</v>
      </c>
      <c r="C75" s="327"/>
      <c r="D75" s="327"/>
      <c r="E75" s="327"/>
      <c r="F75" s="312" t="s">
        <v>177</v>
      </c>
      <c r="G75" s="326"/>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5">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5">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5">
      <c r="B78" s="345">
        <v>24</v>
      </c>
      <c r="C78" s="327"/>
      <c r="D78" s="327"/>
      <c r="E78" s="327"/>
      <c r="F78" s="312" t="s">
        <v>177</v>
      </c>
      <c r="G78" s="326"/>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5">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5">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5">
      <c r="B81" s="345">
        <v>25</v>
      </c>
      <c r="C81" s="327"/>
      <c r="D81" s="327"/>
      <c r="E81" s="327"/>
      <c r="F81" s="312" t="s">
        <v>177</v>
      </c>
      <c r="G81" s="326"/>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5">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5">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5">
      <c r="B84" s="345">
        <v>26</v>
      </c>
      <c r="C84" s="327"/>
      <c r="D84" s="327"/>
      <c r="E84" s="327"/>
      <c r="F84" s="312" t="s">
        <v>177</v>
      </c>
      <c r="G84" s="326"/>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5">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5">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5">
      <c r="B87" s="345">
        <v>27</v>
      </c>
      <c r="C87" s="327"/>
      <c r="D87" s="327"/>
      <c r="E87" s="327"/>
      <c r="F87" s="312" t="s">
        <v>177</v>
      </c>
      <c r="G87" s="326"/>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5">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5">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5">
      <c r="B90" s="345">
        <v>28</v>
      </c>
      <c r="C90" s="327"/>
      <c r="D90" s="327"/>
      <c r="E90" s="327"/>
      <c r="F90" s="312" t="s">
        <v>177</v>
      </c>
      <c r="G90" s="326"/>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5">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5">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5">
      <c r="B93" s="345">
        <v>29</v>
      </c>
      <c r="C93" s="327"/>
      <c r="D93" s="327"/>
      <c r="E93" s="327"/>
      <c r="F93" s="312" t="s">
        <v>177</v>
      </c>
      <c r="G93" s="326"/>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5">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5">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5">
      <c r="B96" s="345">
        <v>30</v>
      </c>
      <c r="C96" s="327"/>
      <c r="D96" s="327"/>
      <c r="E96" s="327"/>
      <c r="F96" s="312" t="s">
        <v>177</v>
      </c>
      <c r="G96" s="326"/>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5">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5">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5">
      <c r="B99" s="345">
        <v>31</v>
      </c>
      <c r="C99" s="327"/>
      <c r="D99" s="327"/>
      <c r="E99" s="327"/>
      <c r="F99" s="312" t="s">
        <v>177</v>
      </c>
      <c r="G99" s="326"/>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5">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5">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5">
      <c r="B102" s="345">
        <v>32</v>
      </c>
      <c r="C102" s="327"/>
      <c r="D102" s="327"/>
      <c r="E102" s="327"/>
      <c r="F102" s="312" t="s">
        <v>177</v>
      </c>
      <c r="G102" s="326"/>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5">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5">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5">
      <c r="B105" s="345">
        <v>33</v>
      </c>
      <c r="C105" s="327"/>
      <c r="D105" s="327"/>
      <c r="E105" s="327"/>
      <c r="F105" s="312" t="s">
        <v>177</v>
      </c>
      <c r="G105" s="326"/>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5">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5">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5">
      <c r="B108" s="345">
        <v>34</v>
      </c>
      <c r="C108" s="327"/>
      <c r="D108" s="327"/>
      <c r="E108" s="327"/>
      <c r="F108" s="312" t="s">
        <v>177</v>
      </c>
      <c r="G108" s="326"/>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5">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5">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5">
      <c r="B111" s="345">
        <v>35</v>
      </c>
      <c r="C111" s="327"/>
      <c r="D111" s="327"/>
      <c r="E111" s="327"/>
      <c r="F111" s="312" t="s">
        <v>177</v>
      </c>
      <c r="G111" s="326"/>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5">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5">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5">
      <c r="B114" s="345">
        <v>36</v>
      </c>
      <c r="C114" s="327"/>
      <c r="D114" s="327"/>
      <c r="E114" s="327"/>
      <c r="F114" s="312" t="s">
        <v>177</v>
      </c>
      <c r="G114" s="326"/>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5">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5">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5">
      <c r="B117" s="345">
        <v>37</v>
      </c>
      <c r="C117" s="327"/>
      <c r="D117" s="327"/>
      <c r="E117" s="327"/>
      <c r="F117" s="312" t="s">
        <v>177</v>
      </c>
      <c r="G117" s="326"/>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5">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5">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5">
      <c r="B120" s="345">
        <v>38</v>
      </c>
      <c r="C120" s="327"/>
      <c r="D120" s="327"/>
      <c r="E120" s="327"/>
      <c r="F120" s="312" t="s">
        <v>177</v>
      </c>
      <c r="G120" s="326"/>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5">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5">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5">
      <c r="B123" s="345">
        <v>39</v>
      </c>
      <c r="C123" s="327"/>
      <c r="D123" s="327"/>
      <c r="E123" s="327"/>
      <c r="F123" s="312" t="s">
        <v>177</v>
      </c>
      <c r="G123" s="326"/>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5">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5">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5">
      <c r="B126" s="345">
        <v>40</v>
      </c>
      <c r="C126" s="327"/>
      <c r="D126" s="327"/>
      <c r="E126" s="327"/>
      <c r="F126" s="312" t="s">
        <v>177</v>
      </c>
      <c r="G126" s="326"/>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5">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5">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5">
      <c r="B129" s="345">
        <v>41</v>
      </c>
      <c r="C129" s="327"/>
      <c r="D129" s="327"/>
      <c r="E129" s="327"/>
      <c r="F129" s="312" t="s">
        <v>177</v>
      </c>
      <c r="G129" s="326"/>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5">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5">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5">
      <c r="B132" s="345">
        <v>42</v>
      </c>
      <c r="C132" s="327"/>
      <c r="D132" s="327"/>
      <c r="E132" s="327"/>
      <c r="F132" s="312" t="s">
        <v>177</v>
      </c>
      <c r="G132" s="326"/>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5">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5">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5">
      <c r="B135" s="345">
        <v>43</v>
      </c>
      <c r="C135" s="327"/>
      <c r="D135" s="327"/>
      <c r="E135" s="327"/>
      <c r="F135" s="312" t="s">
        <v>177</v>
      </c>
      <c r="G135" s="326"/>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5">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5">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5">
      <c r="B138" s="345">
        <v>44</v>
      </c>
      <c r="C138" s="327"/>
      <c r="D138" s="327"/>
      <c r="E138" s="327"/>
      <c r="F138" s="312" t="s">
        <v>177</v>
      </c>
      <c r="G138" s="326"/>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5">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5">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5">
      <c r="B141" s="345">
        <v>45</v>
      </c>
      <c r="C141" s="327"/>
      <c r="D141" s="327"/>
      <c r="E141" s="327"/>
      <c r="F141" s="312" t="s">
        <v>177</v>
      </c>
      <c r="G141" s="326"/>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5">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5">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5">
      <c r="B144" s="345">
        <v>46</v>
      </c>
      <c r="C144" s="327"/>
      <c r="D144" s="327"/>
      <c r="E144" s="327"/>
      <c r="F144" s="312" t="s">
        <v>177</v>
      </c>
      <c r="G144" s="326"/>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5">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5">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5">
      <c r="B147" s="345">
        <v>47</v>
      </c>
      <c r="C147" s="327"/>
      <c r="D147" s="327"/>
      <c r="E147" s="327"/>
      <c r="F147" s="312" t="s">
        <v>177</v>
      </c>
      <c r="G147" s="326"/>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5">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5">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5">
      <c r="B150" s="345">
        <v>48</v>
      </c>
      <c r="C150" s="327"/>
      <c r="D150" s="327"/>
      <c r="E150" s="327"/>
      <c r="F150" s="312" t="s">
        <v>177</v>
      </c>
      <c r="G150" s="326"/>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5">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5">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5">
      <c r="B153" s="345">
        <v>49</v>
      </c>
      <c r="C153" s="327"/>
      <c r="D153" s="327"/>
      <c r="E153" s="327"/>
      <c r="F153" s="312" t="s">
        <v>177</v>
      </c>
      <c r="G153" s="326"/>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5">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5">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5">
      <c r="B156" s="345">
        <v>50</v>
      </c>
      <c r="C156" s="327"/>
      <c r="D156" s="327"/>
      <c r="E156" s="327"/>
      <c r="F156" s="312" t="s">
        <v>177</v>
      </c>
      <c r="G156" s="326"/>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5">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3">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8" thickBot="1" x14ac:dyDescent="0.3">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20.465624999999999</v>
      </c>
      <c r="AU159" s="198">
        <f t="shared" si="2171"/>
        <v>20465.625</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20.465624999999999</v>
      </c>
      <c r="CD159" s="198">
        <f t="shared" si="2180"/>
        <v>20465.625</v>
      </c>
    </row>
    <row r="160" spans="2:82" x14ac:dyDescent="0.25">
      <c r="AC160" s="203"/>
      <c r="AK160" s="203">
        <f>AG159+AI159+AK159+AM159</f>
        <v>0</v>
      </c>
      <c r="AS160" s="203">
        <f>AO159+AQ159+AS159+AU159</f>
        <v>20465.625</v>
      </c>
      <c r="BA160" s="203">
        <f>AW159+AY159+BA159+BC159</f>
        <v>0</v>
      </c>
      <c r="BI160" s="203">
        <f>BE159+BG159+BI159+BK159</f>
        <v>0</v>
      </c>
      <c r="BR160" s="203">
        <f>BN159+BP159+BR159+BT159</f>
        <v>0</v>
      </c>
      <c r="BZ160" s="203">
        <f>BV159+BX159+BZ159+CB159</f>
        <v>0</v>
      </c>
      <c r="CC160" s="203"/>
    </row>
    <row r="161" spans="3:82" x14ac:dyDescent="0.25">
      <c r="AK161" s="203"/>
      <c r="BP161" s="162" t="s">
        <v>186</v>
      </c>
      <c r="BR161" s="203">
        <f>BP159+BR159+BT159</f>
        <v>0</v>
      </c>
      <c r="BX161" s="162" t="s">
        <v>186</v>
      </c>
      <c r="BZ161" s="203">
        <f>BX159+BZ159+CB159</f>
        <v>0</v>
      </c>
    </row>
    <row r="162" spans="3:82" x14ac:dyDescent="0.25">
      <c r="AI162" s="203"/>
    </row>
    <row r="163" spans="3:82" x14ac:dyDescent="0.25">
      <c r="AR163" s="162" t="s">
        <v>198</v>
      </c>
    </row>
    <row r="164" spans="3:82" ht="41.25" customHeight="1" x14ac:dyDescent="0.25">
      <c r="AQ164" s="162" t="s">
        <v>199</v>
      </c>
      <c r="AS164" s="203">
        <f>AK160+AS160</f>
        <v>20465.625</v>
      </c>
    </row>
    <row r="165" spans="3:82" ht="12.75" customHeight="1" x14ac:dyDescent="0.25">
      <c r="AQ165" s="162" t="s">
        <v>200</v>
      </c>
      <c r="AS165" s="203">
        <f>'Krok 2- Tabuľky na skopírovanie'!C10+'Krok 2- Tabuľky na skopírovanie'!E10</f>
        <v>20465.625</v>
      </c>
    </row>
    <row r="166" spans="3:82" s="152" customFormat="1" ht="23.25" customHeight="1" x14ac:dyDescent="0.25">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5"/>
    <row r="168" spans="3:82" ht="12.75" customHeight="1" x14ac:dyDescent="0.25"/>
    <row r="169" spans="3:82" ht="12.75" customHeight="1" x14ac:dyDescent="0.25"/>
    <row r="170" spans="3:82" ht="12.75" customHeight="1" x14ac:dyDescent="0.25"/>
    <row r="171" spans="3:82" ht="12.75" customHeight="1" x14ac:dyDescent="0.25"/>
    <row r="172" spans="3:82" ht="12.75" customHeight="1" x14ac:dyDescent="0.25"/>
    <row r="174" spans="3:82" ht="12.75" customHeight="1" x14ac:dyDescent="0.25"/>
    <row r="175" spans="3:82" ht="12.75" customHeight="1" x14ac:dyDescent="0.25"/>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P33" sqref="P33"/>
    </sheetView>
  </sheetViews>
  <sheetFormatPr defaultColWidth="9.109375" defaultRowHeight="13.2" x14ac:dyDescent="0.25"/>
  <cols>
    <col min="1" max="1" width="8.5546875" style="81" customWidth="1"/>
    <col min="2" max="2" width="36" style="81" customWidth="1"/>
    <col min="3" max="3" width="15" style="81" customWidth="1"/>
    <col min="4" max="4" width="10.109375" style="81" customWidth="1"/>
    <col min="5" max="5" width="12.88671875" style="81" customWidth="1"/>
    <col min="6" max="6" width="9.5546875" style="107" customWidth="1"/>
    <col min="7" max="7" width="42.6640625" style="81" customWidth="1"/>
    <col min="8" max="8" width="10.33203125" style="81" customWidth="1"/>
    <col min="9" max="9" width="12.88671875" style="81" customWidth="1"/>
    <col min="10" max="10" width="11.109375" style="81" customWidth="1"/>
    <col min="11" max="11" width="12.5546875" style="81" customWidth="1"/>
    <col min="12" max="12" width="18" style="81" customWidth="1"/>
    <col min="13" max="13" width="7.33203125" style="81" customWidth="1"/>
    <col min="14" max="14" width="15.109375" style="81" customWidth="1"/>
    <col min="15" max="15" width="9.88671875" style="81" customWidth="1"/>
    <col min="16" max="16" width="15.6640625" style="81" customWidth="1"/>
    <col min="17" max="16384" width="9.109375" style="81"/>
  </cols>
  <sheetData>
    <row r="1" spans="1:12" ht="15.6" x14ac:dyDescent="0.25">
      <c r="A1" s="366" t="s">
        <v>113</v>
      </c>
      <c r="B1" s="366"/>
      <c r="C1" s="366"/>
      <c r="D1" s="366"/>
      <c r="E1" s="366"/>
      <c r="F1" s="366"/>
      <c r="G1" s="366"/>
      <c r="H1" s="366"/>
      <c r="I1" s="366"/>
      <c r="J1" s="366"/>
      <c r="K1" s="366"/>
      <c r="L1" s="366"/>
    </row>
    <row r="2" spans="1:12" ht="15.6" x14ac:dyDescent="0.25">
      <c r="A2" s="140"/>
      <c r="B2" s="140"/>
      <c r="C2" s="148"/>
      <c r="D2" s="140"/>
      <c r="E2" s="140"/>
      <c r="F2" s="106"/>
      <c r="G2" s="140"/>
      <c r="H2" s="140"/>
      <c r="I2" s="140"/>
      <c r="J2" s="140"/>
      <c r="K2" s="140"/>
      <c r="L2" s="140"/>
    </row>
    <row r="3" spans="1:12" ht="51" customHeight="1" x14ac:dyDescent="0.3">
      <c r="A3" s="366" t="s">
        <v>109</v>
      </c>
      <c r="B3" s="366"/>
      <c r="C3" s="366"/>
      <c r="D3" s="366"/>
      <c r="E3" s="82"/>
    </row>
    <row r="4" spans="1:12" ht="13.5" customHeight="1" thickBot="1" x14ac:dyDescent="0.3"/>
    <row r="5" spans="1:12" ht="25.5" customHeight="1" x14ac:dyDescent="0.25">
      <c r="B5" s="207" t="s">
        <v>81</v>
      </c>
      <c r="C5" s="370" t="s">
        <v>117</v>
      </c>
      <c r="D5" s="370"/>
      <c r="E5" s="359" t="s">
        <v>118</v>
      </c>
      <c r="F5" s="360"/>
    </row>
    <row r="6" spans="1:12" ht="33" customHeight="1" x14ac:dyDescent="0.25">
      <c r="B6" s="208" t="s">
        <v>178</v>
      </c>
      <c r="C6" s="361">
        <f>'Krok 1- Kalkulačka '!AG159</f>
        <v>0</v>
      </c>
      <c r="D6" s="361"/>
      <c r="E6" s="353">
        <f>'Krok 1- Kalkulačka '!AO159</f>
        <v>0</v>
      </c>
      <c r="F6" s="354"/>
    </row>
    <row r="7" spans="1:12" ht="15" customHeight="1" x14ac:dyDescent="0.25">
      <c r="B7" s="208" t="s">
        <v>179</v>
      </c>
      <c r="C7" s="361">
        <f>'Krok 1- Kalkulačka '!AI159</f>
        <v>0</v>
      </c>
      <c r="D7" s="361"/>
      <c r="E7" s="353">
        <f>'Krok 1- Kalkulačka '!AQ159</f>
        <v>0</v>
      </c>
      <c r="F7" s="354"/>
    </row>
    <row r="8" spans="1:12" ht="15" customHeight="1" x14ac:dyDescent="0.25">
      <c r="B8" s="208" t="s">
        <v>98</v>
      </c>
      <c r="C8" s="361">
        <f>'Krok 1- Kalkulačka '!AK159</f>
        <v>0</v>
      </c>
      <c r="D8" s="361"/>
      <c r="E8" s="353">
        <f>'Krok 1- Kalkulačka '!AS159</f>
        <v>0</v>
      </c>
      <c r="F8" s="354"/>
    </row>
    <row r="9" spans="1:12" ht="15" customHeight="1" x14ac:dyDescent="0.25">
      <c r="B9" s="208" t="s">
        <v>99</v>
      </c>
      <c r="C9" s="361">
        <f>'Krok 1- Kalkulačka '!AM159</f>
        <v>0</v>
      </c>
      <c r="D9" s="361"/>
      <c r="E9" s="353">
        <f>'Krok 1- Kalkulačka '!AU159</f>
        <v>20465.625</v>
      </c>
      <c r="F9" s="354"/>
    </row>
    <row r="10" spans="1:12" ht="15" customHeight="1" x14ac:dyDescent="0.25">
      <c r="B10" s="208" t="s">
        <v>100</v>
      </c>
      <c r="C10" s="361">
        <f>SUM(C6:C9)</f>
        <v>0</v>
      </c>
      <c r="D10" s="361"/>
      <c r="E10" s="353">
        <f>SUM(E6:E9)</f>
        <v>20465.625</v>
      </c>
      <c r="F10" s="354"/>
    </row>
    <row r="11" spans="1:12" ht="15" customHeight="1" x14ac:dyDescent="0.25">
      <c r="B11" s="208" t="s">
        <v>84</v>
      </c>
      <c r="C11" s="361"/>
      <c r="D11" s="361"/>
      <c r="E11" s="353"/>
      <c r="F11" s="354"/>
    </row>
    <row r="12" spans="1:12" ht="30.75" customHeight="1" x14ac:dyDescent="0.25">
      <c r="B12" s="208" t="s">
        <v>114</v>
      </c>
      <c r="C12" s="361">
        <f>'Krok 1- Kalkulačka '!BA160</f>
        <v>0</v>
      </c>
      <c r="D12" s="361"/>
      <c r="E12" s="353">
        <f>'Krok 1- Kalkulačka '!BI160</f>
        <v>0</v>
      </c>
      <c r="F12" s="354"/>
    </row>
    <row r="13" spans="1:12" ht="49.5" customHeight="1" thickBot="1" x14ac:dyDescent="0.3">
      <c r="B13" s="209" t="s">
        <v>192</v>
      </c>
      <c r="C13" s="362">
        <f>'Krok 1- Kalkulačka '!BR161</f>
        <v>0</v>
      </c>
      <c r="D13" s="362"/>
      <c r="E13" s="355">
        <f>'Krok 1- Kalkulačka '!BZ160</f>
        <v>0</v>
      </c>
      <c r="F13" s="356"/>
    </row>
    <row r="14" spans="1:12" ht="13.5" customHeight="1" thickBot="1" x14ac:dyDescent="0.3">
      <c r="B14" s="210"/>
      <c r="C14" s="211"/>
      <c r="D14" s="211"/>
      <c r="E14" s="211"/>
      <c r="F14" s="211"/>
    </row>
    <row r="15" spans="1:12" ht="16.5" customHeight="1" x14ac:dyDescent="0.25">
      <c r="B15" s="212" t="s">
        <v>115</v>
      </c>
      <c r="C15" s="363" t="s">
        <v>72</v>
      </c>
      <c r="D15" s="363"/>
      <c r="E15" s="357" t="s">
        <v>71</v>
      </c>
      <c r="F15" s="358"/>
    </row>
    <row r="16" spans="1:12" ht="17.25" customHeight="1" thickBot="1" x14ac:dyDescent="0.3">
      <c r="B16" s="213" t="s">
        <v>116</v>
      </c>
      <c r="C16" s="364">
        <f>C7+C8+C9-C13</f>
        <v>0</v>
      </c>
      <c r="D16" s="364"/>
      <c r="E16" s="351">
        <f>E7+E8+E9-E13</f>
        <v>20465.625</v>
      </c>
      <c r="F16" s="352"/>
    </row>
    <row r="17" spans="1:12" ht="13.8" x14ac:dyDescent="0.25">
      <c r="A17" s="90"/>
    </row>
    <row r="19" spans="1:12" ht="15.6" x14ac:dyDescent="0.25">
      <c r="A19" s="366" t="s">
        <v>101</v>
      </c>
      <c r="B19" s="366"/>
      <c r="C19" s="366"/>
      <c r="D19" s="366"/>
      <c r="E19" s="366"/>
      <c r="F19" s="366"/>
      <c r="G19" s="366"/>
      <c r="H19" s="366"/>
      <c r="I19" s="366"/>
      <c r="J19" s="366"/>
      <c r="K19" s="366"/>
    </row>
    <row r="20" spans="1:12" x14ac:dyDescent="0.25">
      <c r="A20" s="365" t="s">
        <v>97</v>
      </c>
      <c r="B20" s="365" t="str">
        <f>'Krok 1- Kalkulačka '!C7</f>
        <v>Zrozumiteľný a stručný opis regulácie 
(dôvod zvýšenia/zníženia nákladov na PP)</v>
      </c>
      <c r="C20" s="367" t="s">
        <v>207</v>
      </c>
      <c r="D20" s="367" t="s">
        <v>206</v>
      </c>
      <c r="E20" s="365" t="s">
        <v>108</v>
      </c>
      <c r="F20" s="365" t="s">
        <v>160</v>
      </c>
      <c r="G20" s="365" t="s">
        <v>102</v>
      </c>
      <c r="H20" s="365" t="s">
        <v>162</v>
      </c>
      <c r="I20" s="365" t="s">
        <v>163</v>
      </c>
      <c r="J20" s="365" t="s">
        <v>106</v>
      </c>
      <c r="K20" s="365" t="s">
        <v>107</v>
      </c>
      <c r="L20" s="365" t="s">
        <v>208</v>
      </c>
    </row>
    <row r="21" spans="1:12" x14ac:dyDescent="0.25">
      <c r="A21" s="365"/>
      <c r="B21" s="365"/>
      <c r="C21" s="368"/>
      <c r="D21" s="368"/>
      <c r="E21" s="365"/>
      <c r="F21" s="365"/>
      <c r="G21" s="365"/>
      <c r="H21" s="365"/>
      <c r="I21" s="365"/>
      <c r="J21" s="365"/>
      <c r="K21" s="365"/>
      <c r="L21" s="365"/>
    </row>
    <row r="22" spans="1:12" x14ac:dyDescent="0.25">
      <c r="A22" s="365"/>
      <c r="B22" s="365"/>
      <c r="C22" s="368"/>
      <c r="D22" s="368"/>
      <c r="E22" s="365"/>
      <c r="F22" s="365"/>
      <c r="G22" s="365"/>
      <c r="H22" s="365"/>
      <c r="I22" s="365"/>
      <c r="J22" s="365"/>
      <c r="K22" s="365"/>
      <c r="L22" s="365"/>
    </row>
    <row r="23" spans="1:12" x14ac:dyDescent="0.25">
      <c r="A23" s="365"/>
      <c r="B23" s="365"/>
      <c r="C23" s="368"/>
      <c r="D23" s="368"/>
      <c r="E23" s="365"/>
      <c r="F23" s="365"/>
      <c r="G23" s="365"/>
      <c r="H23" s="365"/>
      <c r="I23" s="365"/>
      <c r="J23" s="365"/>
      <c r="K23" s="365"/>
      <c r="L23" s="365"/>
    </row>
    <row r="24" spans="1:12" x14ac:dyDescent="0.25">
      <c r="A24" s="365"/>
      <c r="B24" s="365"/>
      <c r="C24" s="368"/>
      <c r="D24" s="368"/>
      <c r="E24" s="365"/>
      <c r="F24" s="365"/>
      <c r="G24" s="365"/>
      <c r="H24" s="365"/>
      <c r="I24" s="365"/>
      <c r="J24" s="365"/>
      <c r="K24" s="365"/>
      <c r="L24" s="365"/>
    </row>
    <row r="25" spans="1:12" x14ac:dyDescent="0.25">
      <c r="A25" s="365"/>
      <c r="B25" s="365"/>
      <c r="C25" s="369"/>
      <c r="D25" s="369"/>
      <c r="E25" s="365"/>
      <c r="F25" s="365"/>
      <c r="G25" s="365"/>
      <c r="H25" s="365"/>
      <c r="I25" s="365"/>
      <c r="J25" s="365"/>
      <c r="K25" s="365"/>
      <c r="L25" s="365"/>
    </row>
    <row r="26" spans="1:12" ht="13.5" customHeight="1" x14ac:dyDescent="0.25">
      <c r="A26" s="223">
        <f>'Krok 1- Kalkulačka '!B9</f>
        <v>1</v>
      </c>
      <c r="B26" s="223" t="str">
        <f>'Krok 1- Kalkulačka '!C9</f>
        <v xml:space="preserve">Vydávanie čitateľného elektronického odpisu z registra právnických osôb pre podnikateľské subjekty </v>
      </c>
      <c r="C26" s="223" t="str">
        <f>'Krok 1- Kalkulačka '!D9</f>
        <v xml:space="preserve"> 272/2015 </v>
      </c>
      <c r="D26" s="223" t="str">
        <f>'Krok 1- Kalkulačka '!E9</f>
        <v>§ 7a ods.4</v>
      </c>
      <c r="E26" s="223" t="str">
        <f>'Krok 1- Kalkulačka '!F9</f>
        <v>EÚ harmonizácia s možnosťou voľby</v>
      </c>
      <c r="F26" s="226">
        <f>IF('Krok 1- Kalkulačka '!G9&gt;0,'Krok 1- Kalkulačka '!G9,"-")</f>
        <v>45200</v>
      </c>
      <c r="G26" s="223">
        <f>'Krok 1- Kalkulačka '!H9</f>
        <v>0</v>
      </c>
      <c r="H26" s="224">
        <f>'Krok 1- Kalkulačka '!I9</f>
        <v>1000</v>
      </c>
      <c r="I26" s="224" t="str">
        <f>'Krok 1- Kalkulačka '!K9</f>
        <v>N</v>
      </c>
      <c r="J26" s="225">
        <f>IF($L26="In (zvyšuje náklady)",'Krok 1- Kalkulačka '!CC9,'Krok 1- Kalkulačka '!CC9)</f>
        <v>10.2328125</v>
      </c>
      <c r="K26" s="225">
        <f>IF($L26="In (zvyšuje náklady)",'Krok 1- Kalkulačka '!CD9,'Krok 1- Kalkulačka '!CD9)</f>
        <v>10232.8125</v>
      </c>
      <c r="L26" s="223" t="str">
        <f>'Krok 1- Kalkulačka '!M9</f>
        <v>Out (znižuje náklady)</v>
      </c>
    </row>
    <row r="27" spans="1:12" ht="52.8" x14ac:dyDescent="0.25">
      <c r="A27" s="223">
        <f>'Krok 1- Kalkulačka '!B12</f>
        <v>2</v>
      </c>
      <c r="B27" s="223" t="str">
        <f>'Krok 1- Kalkulačka '!C12</f>
        <v>prístup bánk k údajom vedeným v registri právnických osôb na účel plnenia úloh pri príprave, uzatváraní a vykonávaní bankových obchodov</v>
      </c>
      <c r="C27" s="223" t="str">
        <f>'Krok 1- Kalkulačka '!D12</f>
        <v>272/2015</v>
      </c>
      <c r="D27" s="223" t="str">
        <f>'Krok 1- Kalkulačka '!E12</f>
        <v>§ 7 ods. 1 písm. b)</v>
      </c>
      <c r="E27" s="223" t="str">
        <f>'Krok 1- Kalkulačka '!F12</f>
        <v>SK</v>
      </c>
      <c r="F27" s="226">
        <f>IF('Krok 1- Kalkulačka '!G12&gt;0,'Krok 1- Kalkulačka '!G12,"-")</f>
        <v>45200</v>
      </c>
      <c r="G27" s="223">
        <f>'Krok 1- Kalkulačka '!H12</f>
        <v>0</v>
      </c>
      <c r="H27" s="224">
        <f>'Krok 1- Kalkulačka '!I12</f>
        <v>1000</v>
      </c>
      <c r="I27" s="224" t="str">
        <f>'Krok 1- Kalkulačka '!K12</f>
        <v>N</v>
      </c>
      <c r="J27" s="225">
        <f>IF($L27="In (zvyšuje náklady)",'Krok 1- Kalkulačka '!CC12,'Krok 1- Kalkulačka '!CC12)</f>
        <v>10.2328125</v>
      </c>
      <c r="K27" s="225">
        <f>IF($L27="In (zvyšuje náklady)",'Krok 1- Kalkulačka '!CD12,'Krok 1- Kalkulačka '!CD12)</f>
        <v>10232.8125</v>
      </c>
      <c r="L27" s="223" t="str">
        <f>'Krok 1- Kalkulačka '!M12</f>
        <v>Out (znižuje náklady)</v>
      </c>
    </row>
    <row r="28" spans="1:12" x14ac:dyDescent="0.25">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5">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5">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5">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5">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5">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5">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5">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5">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5">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5">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5">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5">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5">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5">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5">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5">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5">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5">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5">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5">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5">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5">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5">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5">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5">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5">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5">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5">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5">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5">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5">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5">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5">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5">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5">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5">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5">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5">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5">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5">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5">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5">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5">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5">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5">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5">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5">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5">
      <c r="F76" s="81"/>
    </row>
    <row r="77" spans="1:12" x14ac:dyDescent="0.25">
      <c r="F77" s="81"/>
    </row>
    <row r="78" spans="1:12" x14ac:dyDescent="0.25">
      <c r="F78" s="81"/>
    </row>
    <row r="79" spans="1:12" x14ac:dyDescent="0.25">
      <c r="F79" s="81"/>
    </row>
    <row r="80" spans="1:12" x14ac:dyDescent="0.25">
      <c r="F80" s="81"/>
    </row>
    <row r="81" spans="6:6" x14ac:dyDescent="0.25">
      <c r="F81" s="81"/>
    </row>
    <row r="82" spans="6:6" x14ac:dyDescent="0.25">
      <c r="F82" s="81"/>
    </row>
    <row r="83" spans="6:6" x14ac:dyDescent="0.25">
      <c r="F83" s="81"/>
    </row>
    <row r="84" spans="6:6" x14ac:dyDescent="0.25">
      <c r="F84" s="81"/>
    </row>
    <row r="85" spans="6:6" x14ac:dyDescent="0.25">
      <c r="F85" s="81"/>
    </row>
    <row r="86" spans="6:6" x14ac:dyDescent="0.25">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22" workbookViewId="0">
      <selection activeCell="G36" sqref="G36:H36"/>
    </sheetView>
  </sheetViews>
  <sheetFormatPr defaultColWidth="9.109375" defaultRowHeight="13.2" x14ac:dyDescent="0.25"/>
  <cols>
    <col min="1" max="1" width="6.109375" style="72" customWidth="1"/>
    <col min="2" max="2" width="44.5546875" style="29" customWidth="1"/>
    <col min="3" max="4" width="9.109375" style="29"/>
    <col min="5" max="5" width="11.44140625" style="29" customWidth="1"/>
    <col min="6" max="6" width="12.88671875" style="29" customWidth="1"/>
    <col min="7" max="7" width="9.109375" style="29"/>
    <col min="8" max="9" width="11.109375" style="29" customWidth="1"/>
    <col min="10" max="10" width="17.109375" style="29" customWidth="1"/>
    <col min="11" max="16384" width="9.109375" style="29"/>
  </cols>
  <sheetData>
    <row r="1" spans="1:17" x14ac:dyDescent="0.25">
      <c r="A1"/>
      <c r="B1"/>
      <c r="C1"/>
      <c r="D1"/>
      <c r="E1"/>
      <c r="F1"/>
      <c r="G1"/>
      <c r="H1"/>
      <c r="I1"/>
      <c r="J1"/>
      <c r="K1"/>
      <c r="L1"/>
      <c r="M1"/>
      <c r="N1"/>
      <c r="O1"/>
      <c r="P1"/>
      <c r="Q1"/>
    </row>
    <row r="2" spans="1:17" x14ac:dyDescent="0.25">
      <c r="A2"/>
      <c r="B2"/>
      <c r="C2"/>
      <c r="D2"/>
      <c r="E2"/>
      <c r="F2"/>
      <c r="G2"/>
      <c r="H2"/>
      <c r="I2"/>
      <c r="J2"/>
      <c r="K2"/>
      <c r="L2"/>
      <c r="M2"/>
      <c r="N2"/>
      <c r="O2"/>
      <c r="P2"/>
      <c r="Q2"/>
    </row>
    <row r="3" spans="1:17" ht="14.4" x14ac:dyDescent="0.25">
      <c r="A3"/>
      <c r="B3"/>
      <c r="C3" s="101"/>
      <c r="D3" s="71"/>
      <c r="E3"/>
      <c r="F3"/>
      <c r="G3"/>
      <c r="H3"/>
      <c r="I3"/>
      <c r="J3"/>
      <c r="K3"/>
      <c r="L3"/>
      <c r="M3"/>
      <c r="N3"/>
      <c r="O3"/>
      <c r="P3"/>
      <c r="Q3"/>
    </row>
    <row r="4" spans="1:17" x14ac:dyDescent="0.25">
      <c r="A4" s="74"/>
      <c r="B4" s="75" t="s">
        <v>94</v>
      </c>
      <c r="C4"/>
      <c r="D4"/>
      <c r="E4"/>
      <c r="F4"/>
      <c r="G4"/>
      <c r="H4"/>
      <c r="I4"/>
      <c r="J4"/>
      <c r="K4"/>
      <c r="L4"/>
      <c r="M4"/>
      <c r="N4"/>
      <c r="O4"/>
      <c r="P4"/>
      <c r="Q4"/>
    </row>
    <row r="5" spans="1:17" x14ac:dyDescent="0.25">
      <c r="A5" s="134"/>
      <c r="B5" s="77" t="s">
        <v>89</v>
      </c>
      <c r="C5" s="372" t="s">
        <v>126</v>
      </c>
      <c r="D5" s="373"/>
      <c r="E5" s="373"/>
      <c r="F5" s="373"/>
      <c r="G5" s="373"/>
      <c r="H5" s="373"/>
      <c r="I5" s="373"/>
      <c r="J5" s="373"/>
      <c r="K5" s="373"/>
      <c r="L5" s="373"/>
      <c r="M5" s="373"/>
      <c r="N5" s="373"/>
      <c r="O5" s="373"/>
      <c r="P5" s="373"/>
      <c r="Q5" s="374"/>
    </row>
    <row r="6" spans="1:17" ht="31.5" customHeight="1" x14ac:dyDescent="0.25">
      <c r="A6" s="134"/>
      <c r="B6" s="94" t="s">
        <v>104</v>
      </c>
      <c r="C6" s="375" t="s">
        <v>172</v>
      </c>
      <c r="D6" s="375"/>
      <c r="E6" s="375"/>
      <c r="F6" s="375"/>
      <c r="G6" s="375"/>
      <c r="H6" s="375"/>
      <c r="I6" s="375"/>
      <c r="J6" s="375"/>
      <c r="K6" s="375"/>
      <c r="L6" s="375"/>
      <c r="M6" s="375"/>
      <c r="N6" s="375"/>
      <c r="O6" s="375"/>
      <c r="P6" s="375"/>
      <c r="Q6" s="375"/>
    </row>
    <row r="7" spans="1:17" ht="17.25" customHeight="1" x14ac:dyDescent="0.25">
      <c r="A7" s="134"/>
      <c r="B7" s="128" t="s">
        <v>105</v>
      </c>
      <c r="C7" s="376" t="s">
        <v>88</v>
      </c>
      <c r="D7" s="376"/>
      <c r="E7" s="376"/>
      <c r="F7" s="376"/>
      <c r="G7" s="376"/>
      <c r="H7" s="376"/>
      <c r="I7" s="376"/>
      <c r="J7" s="376"/>
      <c r="K7" s="376"/>
      <c r="L7" s="376"/>
      <c r="M7" s="376"/>
      <c r="N7" s="376"/>
      <c r="O7" s="376"/>
      <c r="P7" s="376"/>
      <c r="Q7" s="376"/>
    </row>
    <row r="8" spans="1:17" ht="18.75" customHeight="1" x14ac:dyDescent="0.25">
      <c r="A8" s="134"/>
      <c r="B8" s="128" t="s">
        <v>82</v>
      </c>
      <c r="C8" s="376" t="s">
        <v>124</v>
      </c>
      <c r="D8" s="376"/>
      <c r="E8" s="376"/>
      <c r="F8" s="376"/>
      <c r="G8" s="376"/>
      <c r="H8" s="376"/>
      <c r="I8" s="376"/>
      <c r="J8" s="376"/>
      <c r="K8" s="376"/>
      <c r="L8" s="376"/>
      <c r="M8" s="376"/>
      <c r="N8" s="376"/>
      <c r="O8" s="376"/>
      <c r="P8" s="376"/>
      <c r="Q8" s="376"/>
    </row>
    <row r="9" spans="1:17" ht="21.75" customHeight="1" x14ac:dyDescent="0.25">
      <c r="A9" s="134"/>
      <c r="B9" s="128" t="s">
        <v>119</v>
      </c>
      <c r="C9" s="376" t="s">
        <v>161</v>
      </c>
      <c r="D9" s="376"/>
      <c r="E9" s="376"/>
      <c r="F9" s="376"/>
      <c r="G9" s="376"/>
      <c r="H9" s="376"/>
      <c r="I9" s="376"/>
      <c r="J9" s="376"/>
      <c r="K9" s="376"/>
      <c r="L9" s="376"/>
      <c r="M9" s="376"/>
      <c r="N9" s="376"/>
      <c r="O9" s="376"/>
      <c r="P9" s="376"/>
      <c r="Q9" s="376"/>
    </row>
    <row r="10" spans="1:17" ht="31.5" customHeight="1" x14ac:dyDescent="0.25">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5">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5">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5">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5">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5">
      <c r="A15" s="134"/>
      <c r="B15" s="126" t="s">
        <v>181</v>
      </c>
      <c r="C15" s="376" t="s">
        <v>174</v>
      </c>
      <c r="D15" s="376"/>
      <c r="E15" s="376"/>
      <c r="F15" s="376"/>
      <c r="G15" s="376"/>
      <c r="H15" s="376"/>
      <c r="I15" s="376"/>
      <c r="J15" s="376"/>
      <c r="K15" s="376"/>
      <c r="L15" s="376"/>
      <c r="M15" s="376"/>
      <c r="N15" s="376"/>
      <c r="O15" s="376"/>
      <c r="P15" s="376"/>
      <c r="Q15" s="376"/>
    </row>
    <row r="16" spans="1:17" ht="72" customHeight="1" x14ac:dyDescent="0.25">
      <c r="A16" s="134"/>
      <c r="B16" s="126" t="s">
        <v>210</v>
      </c>
      <c r="C16" s="376" t="s">
        <v>211</v>
      </c>
      <c r="D16" s="376"/>
      <c r="E16" s="376"/>
      <c r="F16" s="376"/>
      <c r="G16" s="376"/>
      <c r="H16" s="376"/>
      <c r="I16" s="376"/>
      <c r="J16" s="376"/>
      <c r="K16" s="376"/>
      <c r="L16" s="376"/>
      <c r="M16" s="376"/>
      <c r="N16" s="376"/>
      <c r="O16" s="376"/>
      <c r="P16" s="376"/>
      <c r="Q16" s="376"/>
    </row>
    <row r="17" spans="1:20" ht="93" customHeight="1" x14ac:dyDescent="0.25">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5">
      <c r="A18" s="134"/>
      <c r="B18" s="126" t="s">
        <v>135</v>
      </c>
      <c r="C18" s="386" t="s">
        <v>128</v>
      </c>
      <c r="D18" s="387"/>
      <c r="E18" s="387"/>
      <c r="F18" s="387"/>
      <c r="G18" s="387"/>
      <c r="H18" s="387"/>
      <c r="I18" s="387"/>
      <c r="J18" s="387"/>
      <c r="K18" s="387"/>
      <c r="L18" s="387"/>
      <c r="M18" s="387"/>
      <c r="N18" s="387"/>
      <c r="O18" s="387"/>
      <c r="P18" s="387"/>
      <c r="Q18" s="388"/>
    </row>
    <row r="19" spans="1:20" x14ac:dyDescent="0.25">
      <c r="A19"/>
      <c r="B19"/>
      <c r="C19"/>
      <c r="D19"/>
      <c r="E19"/>
      <c r="F19"/>
      <c r="G19"/>
      <c r="H19"/>
      <c r="I19"/>
      <c r="J19"/>
      <c r="K19"/>
      <c r="L19"/>
      <c r="M19"/>
      <c r="N19"/>
      <c r="O19"/>
      <c r="P19"/>
      <c r="Q19"/>
    </row>
    <row r="20" spans="1:20" x14ac:dyDescent="0.25">
      <c r="A20"/>
      <c r="B20" s="97" t="s">
        <v>92</v>
      </c>
      <c r="K20"/>
      <c r="L20"/>
      <c r="M20"/>
      <c r="N20"/>
      <c r="O20"/>
      <c r="P20"/>
      <c r="Q20"/>
    </row>
    <row r="21" spans="1:20" x14ac:dyDescent="0.25">
      <c r="A21"/>
      <c r="B21" s="30" t="s">
        <v>168</v>
      </c>
      <c r="K21"/>
      <c r="L21"/>
      <c r="M21"/>
      <c r="N21"/>
      <c r="O21"/>
      <c r="P21"/>
      <c r="Q21"/>
    </row>
    <row r="22" spans="1:20" x14ac:dyDescent="0.25">
      <c r="A22"/>
      <c r="B22" s="135" t="s">
        <v>13</v>
      </c>
      <c r="C22" s="389" t="s">
        <v>28</v>
      </c>
      <c r="D22" s="389"/>
      <c r="E22" s="390" t="s">
        <v>13</v>
      </c>
      <c r="F22" s="390"/>
      <c r="G22" s="389" t="s">
        <v>28</v>
      </c>
      <c r="H22" s="389"/>
      <c r="I22" s="389"/>
      <c r="J22"/>
      <c r="K22"/>
      <c r="L22"/>
      <c r="M22"/>
      <c r="N22"/>
      <c r="O22"/>
      <c r="P22"/>
      <c r="Q22"/>
    </row>
    <row r="23" spans="1:20" ht="12.75" customHeight="1" x14ac:dyDescent="0.25">
      <c r="A23"/>
      <c r="B23" s="129" t="s">
        <v>29</v>
      </c>
      <c r="C23" s="377">
        <v>1</v>
      </c>
      <c r="D23" s="378"/>
      <c r="E23" s="379" t="s">
        <v>4</v>
      </c>
      <c r="F23" s="380"/>
      <c r="G23" s="381">
        <v>0.5</v>
      </c>
      <c r="H23" s="382"/>
      <c r="I23" s="383"/>
      <c r="J23"/>
      <c r="K23"/>
      <c r="L23"/>
      <c r="M23"/>
      <c r="N23"/>
      <c r="O23"/>
      <c r="P23"/>
      <c r="Q23"/>
    </row>
    <row r="24" spans="1:20" x14ac:dyDescent="0.25">
      <c r="A24"/>
      <c r="B24" s="129" t="s">
        <v>30</v>
      </c>
      <c r="C24" s="391">
        <v>2</v>
      </c>
      <c r="D24" s="391"/>
      <c r="E24" s="392" t="s">
        <v>6</v>
      </c>
      <c r="F24" s="392"/>
      <c r="G24" s="393">
        <v>0.33</v>
      </c>
      <c r="H24" s="393"/>
      <c r="I24" s="393"/>
      <c r="J24"/>
      <c r="K24"/>
      <c r="L24"/>
      <c r="M24"/>
      <c r="N24"/>
      <c r="O24"/>
      <c r="P24"/>
      <c r="Q24"/>
    </row>
    <row r="25" spans="1:20" x14ac:dyDescent="0.25">
      <c r="A25"/>
      <c r="B25" s="129" t="s">
        <v>31</v>
      </c>
      <c r="C25" s="391">
        <v>3</v>
      </c>
      <c r="D25" s="391"/>
      <c r="E25" s="392" t="s">
        <v>8</v>
      </c>
      <c r="F25" s="392"/>
      <c r="G25" s="393">
        <v>0.25</v>
      </c>
      <c r="H25" s="393"/>
      <c r="I25" s="393"/>
      <c r="J25"/>
      <c r="K25"/>
      <c r="L25"/>
      <c r="M25"/>
      <c r="N25"/>
      <c r="O25"/>
      <c r="P25"/>
      <c r="Q25"/>
    </row>
    <row r="26" spans="1:20" x14ac:dyDescent="0.25">
      <c r="A26"/>
      <c r="B26" s="129" t="s">
        <v>32</v>
      </c>
      <c r="C26" s="391">
        <v>4</v>
      </c>
      <c r="D26" s="391"/>
      <c r="E26" s="392" t="s">
        <v>11</v>
      </c>
      <c r="F26" s="392"/>
      <c r="G26" s="393">
        <v>0.2</v>
      </c>
      <c r="H26" s="393"/>
      <c r="I26" s="393"/>
      <c r="J26"/>
      <c r="K26"/>
      <c r="L26"/>
      <c r="M26"/>
      <c r="N26"/>
      <c r="O26"/>
      <c r="P26"/>
      <c r="Q26"/>
    </row>
    <row r="27" spans="1:20" x14ac:dyDescent="0.25">
      <c r="A27"/>
      <c r="B27" s="129" t="s">
        <v>33</v>
      </c>
      <c r="C27" s="391">
        <v>12</v>
      </c>
      <c r="D27" s="391"/>
      <c r="E27" s="392" t="s">
        <v>12</v>
      </c>
      <c r="F27" s="392"/>
      <c r="G27" s="393">
        <v>0.25</v>
      </c>
      <c r="H27" s="393"/>
      <c r="I27" s="393"/>
      <c r="J27"/>
      <c r="K27"/>
      <c r="L27"/>
      <c r="M27"/>
      <c r="N27"/>
      <c r="O27"/>
      <c r="P27"/>
      <c r="Q27"/>
    </row>
    <row r="28" spans="1:20" x14ac:dyDescent="0.25">
      <c r="A28"/>
      <c r="B28"/>
      <c r="C28"/>
      <c r="D28"/>
      <c r="E28"/>
      <c r="F28"/>
      <c r="G28"/>
      <c r="H28"/>
      <c r="I28"/>
      <c r="J28"/>
      <c r="K28"/>
      <c r="L28"/>
      <c r="M28"/>
      <c r="N28"/>
      <c r="O28"/>
      <c r="P28"/>
      <c r="Q28"/>
    </row>
    <row r="29" spans="1:20" x14ac:dyDescent="0.25">
      <c r="A29"/>
      <c r="B29"/>
      <c r="C29"/>
      <c r="D29"/>
      <c r="E29"/>
      <c r="F29"/>
      <c r="G29"/>
      <c r="H29"/>
      <c r="I29"/>
      <c r="J29"/>
      <c r="K29"/>
      <c r="L29"/>
      <c r="M29"/>
      <c r="N29"/>
      <c r="O29"/>
      <c r="P29"/>
      <c r="Q29"/>
    </row>
    <row r="30" spans="1:20" x14ac:dyDescent="0.25">
      <c r="A30"/>
      <c r="B30" s="44" t="s">
        <v>91</v>
      </c>
      <c r="N30"/>
      <c r="O30"/>
      <c r="P30"/>
      <c r="Q30"/>
    </row>
    <row r="31" spans="1:20" x14ac:dyDescent="0.25">
      <c r="A31"/>
      <c r="B31" s="30" t="s">
        <v>125</v>
      </c>
      <c r="C31"/>
      <c r="N31"/>
      <c r="O31"/>
      <c r="P31"/>
      <c r="Q31"/>
    </row>
    <row r="32" spans="1:20" ht="57" customHeight="1" x14ac:dyDescent="0.25">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5">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5">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5">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5">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5">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5">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5">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5">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5">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5">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5">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5">
      <c r="A44"/>
      <c r="B44" s="99"/>
      <c r="C44" s="99"/>
      <c r="D44" s="102"/>
      <c r="E44" s="102"/>
      <c r="F44" s="100"/>
      <c r="G44" s="100"/>
      <c r="H44" s="100"/>
      <c r="I44" s="100"/>
      <c r="J44" s="100"/>
      <c r="K44" s="100"/>
      <c r="L44" s="100"/>
      <c r="M44" s="100"/>
      <c r="N44" s="100"/>
      <c r="O44" s="100"/>
      <c r="P44" s="100"/>
      <c r="Q44" s="100"/>
    </row>
    <row r="45" spans="1:20" x14ac:dyDescent="0.25">
      <c r="A45"/>
      <c r="B45"/>
      <c r="C45"/>
      <c r="D45"/>
      <c r="E45"/>
      <c r="F45"/>
      <c r="G45"/>
      <c r="H45"/>
      <c r="I45"/>
      <c r="J45"/>
      <c r="K45"/>
      <c r="L45"/>
      <c r="M45"/>
      <c r="N45"/>
      <c r="O45"/>
      <c r="P45"/>
      <c r="Q45"/>
    </row>
    <row r="46" spans="1:20" ht="17.399999999999999" x14ac:dyDescent="0.3">
      <c r="A46" s="98"/>
      <c r="B46" s="98" t="s">
        <v>169</v>
      </c>
      <c r="C46" s="98"/>
      <c r="D46" s="98"/>
      <c r="E46" s="98"/>
      <c r="F46" s="98"/>
      <c r="G46" s="98"/>
      <c r="H46" s="98"/>
      <c r="I46" s="98"/>
      <c r="J46" s="98"/>
      <c r="K46" s="98"/>
      <c r="L46" s="98"/>
      <c r="M46" s="98"/>
      <c r="N46" s="98"/>
      <c r="O46" s="98"/>
      <c r="P46" s="98"/>
      <c r="Q46" s="98"/>
      <c r="R46" s="98"/>
      <c r="S46" s="98"/>
      <c r="T46" s="98"/>
    </row>
    <row r="47" spans="1:20" x14ac:dyDescent="0.25">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1" x14ac:dyDescent="0.4">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5">
      <c r="A49" s="108"/>
      <c r="B49" s="112"/>
      <c r="C49" s="110"/>
      <c r="D49" s="110"/>
      <c r="E49" s="110"/>
      <c r="F49" s="110"/>
      <c r="G49" s="110"/>
      <c r="H49" s="110"/>
      <c r="I49" s="110"/>
      <c r="J49" s="110"/>
      <c r="K49" s="110"/>
      <c r="L49" s="110"/>
      <c r="M49" s="110"/>
      <c r="N49" s="110"/>
      <c r="O49" s="111"/>
      <c r="P49" s="111"/>
      <c r="Q49" s="111"/>
      <c r="R49" s="111"/>
      <c r="S49" s="111"/>
      <c r="T49" s="111"/>
    </row>
    <row r="50" spans="1:20" x14ac:dyDescent="0.25">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3">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5">
      <c r="A52" s="113"/>
      <c r="B52" s="111"/>
      <c r="C52" s="111"/>
      <c r="D52" s="111"/>
      <c r="E52" s="111"/>
      <c r="F52" s="111"/>
      <c r="G52" s="111"/>
      <c r="H52" s="111"/>
      <c r="I52" s="111"/>
      <c r="J52" s="111"/>
      <c r="K52" s="111"/>
      <c r="L52" s="111"/>
      <c r="M52" s="111"/>
      <c r="N52" s="111"/>
      <c r="O52" s="111"/>
      <c r="P52" s="111"/>
      <c r="Q52" s="111"/>
      <c r="R52" s="111"/>
      <c r="S52" s="111"/>
      <c r="T52" s="111"/>
    </row>
    <row r="53" spans="1:20" x14ac:dyDescent="0.25">
      <c r="A53" s="113"/>
      <c r="B53" s="111"/>
      <c r="C53" s="111"/>
      <c r="D53" s="111"/>
      <c r="E53" s="111"/>
      <c r="F53" s="111"/>
      <c r="G53" s="111"/>
      <c r="H53" s="111"/>
      <c r="I53" s="111"/>
      <c r="J53" s="111"/>
      <c r="K53" s="111"/>
      <c r="L53" s="111"/>
      <c r="M53" s="111"/>
      <c r="N53" s="111"/>
      <c r="O53" s="111"/>
      <c r="P53" s="111"/>
      <c r="Q53" s="111"/>
      <c r="R53" s="111"/>
      <c r="S53" s="111"/>
      <c r="T53" s="111"/>
    </row>
    <row r="54" spans="1:20" x14ac:dyDescent="0.25">
      <c r="A54" s="113"/>
      <c r="B54" s="111"/>
      <c r="C54" s="111"/>
      <c r="D54" s="111"/>
      <c r="E54" s="111"/>
      <c r="F54" s="111"/>
      <c r="G54" s="111"/>
      <c r="H54" s="111"/>
      <c r="I54" s="111"/>
      <c r="J54" s="111"/>
      <c r="K54" s="111"/>
      <c r="L54" s="111"/>
      <c r="M54" s="111"/>
      <c r="N54" s="111"/>
      <c r="O54" s="111"/>
      <c r="P54" s="111"/>
      <c r="Q54" s="111"/>
      <c r="R54" s="111"/>
      <c r="S54" s="111"/>
      <c r="T54" s="111"/>
    </row>
    <row r="55" spans="1:20" x14ac:dyDescent="0.25">
      <c r="A55" s="113"/>
      <c r="B55" s="111"/>
      <c r="C55" s="111"/>
      <c r="D55" s="111"/>
      <c r="E55" s="111"/>
      <c r="F55" s="111"/>
      <c r="G55" s="111"/>
      <c r="H55" s="111"/>
      <c r="I55" s="111"/>
      <c r="J55" s="111"/>
      <c r="K55" s="111"/>
      <c r="L55" s="111"/>
      <c r="M55" s="111"/>
      <c r="N55" s="111"/>
      <c r="O55" s="111"/>
      <c r="P55" s="111"/>
      <c r="Q55" s="111"/>
      <c r="R55" s="111"/>
      <c r="S55" s="111"/>
      <c r="T55" s="111"/>
    </row>
    <row r="56" spans="1:20" x14ac:dyDescent="0.25">
      <c r="A56" s="113"/>
      <c r="B56" s="111"/>
      <c r="C56" s="111"/>
      <c r="D56" s="111"/>
      <c r="E56" s="111"/>
      <c r="F56" s="111"/>
      <c r="G56" s="111"/>
      <c r="H56" s="111"/>
      <c r="I56" s="111"/>
      <c r="J56" s="111"/>
      <c r="K56" s="111"/>
      <c r="L56" s="111"/>
      <c r="M56" s="111"/>
      <c r="N56" s="111"/>
      <c r="O56" s="111"/>
      <c r="P56" s="111"/>
      <c r="Q56" s="111"/>
      <c r="R56" s="111"/>
      <c r="S56" s="111"/>
      <c r="T56" s="111"/>
    </row>
    <row r="57" spans="1:20" x14ac:dyDescent="0.25">
      <c r="A57" s="113"/>
      <c r="B57" s="111"/>
      <c r="C57" s="111"/>
      <c r="D57" s="111"/>
      <c r="E57" s="111"/>
      <c r="F57" s="111"/>
      <c r="G57" s="111"/>
      <c r="H57" s="111"/>
      <c r="I57" s="111"/>
      <c r="J57" s="111"/>
      <c r="K57" s="111"/>
      <c r="L57" s="111"/>
      <c r="M57" s="111"/>
      <c r="N57" s="111"/>
      <c r="O57" s="111"/>
      <c r="P57" s="111"/>
      <c r="Q57" s="111"/>
      <c r="R57" s="111"/>
      <c r="S57" s="111"/>
      <c r="T57" s="111"/>
    </row>
    <row r="58" spans="1:20" x14ac:dyDescent="0.25">
      <c r="A58" s="113"/>
      <c r="B58" s="111"/>
      <c r="C58" s="111"/>
      <c r="D58" s="111"/>
      <c r="E58" s="111"/>
      <c r="F58" s="111"/>
      <c r="G58" s="111"/>
      <c r="H58" s="111"/>
      <c r="I58" s="111"/>
      <c r="J58" s="111"/>
      <c r="K58" s="111"/>
      <c r="L58" s="111"/>
      <c r="M58" s="111"/>
      <c r="N58" s="111"/>
      <c r="O58" s="111"/>
      <c r="P58" s="111"/>
      <c r="Q58" s="111"/>
      <c r="R58" s="111"/>
      <c r="S58" s="111"/>
      <c r="T58" s="111"/>
    </row>
    <row r="59" spans="1:20" x14ac:dyDescent="0.25">
      <c r="A59" s="113"/>
      <c r="B59" s="111"/>
      <c r="C59" s="111"/>
      <c r="D59" s="111"/>
      <c r="E59" s="111"/>
      <c r="F59" s="111"/>
      <c r="G59" s="111"/>
      <c r="H59" s="111"/>
      <c r="I59" s="111"/>
      <c r="J59" s="111"/>
      <c r="K59" s="111"/>
      <c r="L59" s="111"/>
      <c r="M59" s="111"/>
      <c r="N59" s="111"/>
      <c r="O59" s="111"/>
      <c r="P59" s="111"/>
      <c r="Q59" s="111"/>
      <c r="R59" s="111"/>
      <c r="S59" s="111"/>
      <c r="T59" s="111"/>
    </row>
    <row r="60" spans="1:20" x14ac:dyDescent="0.25">
      <c r="A60" s="113"/>
      <c r="B60" s="111"/>
      <c r="C60" s="111"/>
      <c r="D60" s="111"/>
      <c r="E60" s="111"/>
      <c r="F60" s="111"/>
      <c r="G60" s="111"/>
      <c r="H60" s="111"/>
      <c r="I60" s="111"/>
      <c r="J60" s="111"/>
      <c r="K60" s="111"/>
      <c r="L60" s="111"/>
      <c r="M60" s="111"/>
      <c r="N60" s="111"/>
      <c r="O60" s="111"/>
      <c r="P60" s="111"/>
      <c r="Q60" s="111"/>
      <c r="R60" s="111"/>
      <c r="S60" s="111"/>
      <c r="T60" s="111"/>
    </row>
    <row r="61" spans="1:20" x14ac:dyDescent="0.25">
      <c r="A61" s="113"/>
      <c r="B61" s="111"/>
      <c r="C61" s="111"/>
      <c r="D61" s="111"/>
      <c r="E61" s="111"/>
      <c r="F61" s="111"/>
      <c r="G61" s="111"/>
      <c r="H61" s="111"/>
      <c r="I61" s="111"/>
      <c r="J61" s="111"/>
      <c r="K61" s="111"/>
      <c r="L61" s="111"/>
      <c r="M61" s="111"/>
      <c r="N61" s="111"/>
      <c r="O61" s="111"/>
      <c r="P61" s="111"/>
      <c r="Q61" s="111"/>
      <c r="R61" s="111"/>
      <c r="S61" s="111"/>
      <c r="T61" s="111"/>
    </row>
    <row r="62" spans="1:20" x14ac:dyDescent="0.25">
      <c r="A62" s="113"/>
      <c r="B62" s="111"/>
      <c r="C62" s="111"/>
      <c r="D62" s="111"/>
      <c r="E62" s="111"/>
      <c r="F62" s="111"/>
      <c r="G62" s="111"/>
      <c r="H62" s="111"/>
      <c r="I62" s="111"/>
      <c r="J62" s="111"/>
      <c r="K62" s="111"/>
      <c r="L62" s="111"/>
      <c r="M62" s="111"/>
      <c r="N62" s="111"/>
      <c r="O62" s="111"/>
      <c r="P62" s="111"/>
      <c r="Q62" s="111"/>
      <c r="R62" s="111"/>
      <c r="S62" s="111"/>
      <c r="T62" s="111"/>
    </row>
    <row r="63" spans="1:20" x14ac:dyDescent="0.25">
      <c r="A63" s="113"/>
      <c r="B63" s="111"/>
      <c r="C63" s="111"/>
      <c r="D63" s="111"/>
      <c r="E63" s="111"/>
      <c r="F63" s="111"/>
      <c r="G63" s="111"/>
      <c r="H63" s="111"/>
      <c r="I63" s="111"/>
      <c r="J63" s="111"/>
      <c r="K63" s="111"/>
      <c r="L63" s="111"/>
      <c r="M63" s="111"/>
      <c r="N63" s="111"/>
      <c r="O63" s="111"/>
      <c r="P63" s="111"/>
      <c r="Q63" s="111"/>
      <c r="R63" s="111"/>
      <c r="S63" s="111"/>
      <c r="T63" s="111"/>
    </row>
    <row r="64" spans="1:20" x14ac:dyDescent="0.25">
      <c r="A64" s="113"/>
      <c r="B64" s="111"/>
      <c r="C64" s="111"/>
      <c r="D64" s="111"/>
      <c r="E64" s="111"/>
      <c r="F64" s="111"/>
      <c r="G64" s="111"/>
      <c r="H64" s="111"/>
      <c r="I64" s="111"/>
      <c r="J64" s="111"/>
      <c r="K64" s="111"/>
      <c r="L64" s="111"/>
      <c r="M64" s="111"/>
      <c r="N64" s="111"/>
      <c r="O64" s="111"/>
      <c r="P64" s="111"/>
      <c r="Q64" s="111"/>
      <c r="R64" s="111"/>
      <c r="S64" s="111"/>
      <c r="T64" s="111"/>
    </row>
    <row r="65" spans="1:20" x14ac:dyDescent="0.25">
      <c r="A65" s="113"/>
      <c r="B65" s="111"/>
      <c r="C65" s="111"/>
      <c r="D65" s="111"/>
      <c r="E65" s="111"/>
      <c r="F65" s="111"/>
      <c r="G65" s="111"/>
      <c r="H65" s="111"/>
      <c r="I65" s="111"/>
      <c r="J65" s="111"/>
      <c r="K65" s="111"/>
      <c r="L65" s="111"/>
      <c r="M65" s="111"/>
      <c r="N65" s="111"/>
      <c r="O65" s="111"/>
      <c r="P65" s="111"/>
      <c r="Q65" s="111"/>
      <c r="R65" s="111"/>
      <c r="S65" s="111"/>
      <c r="T65" s="111"/>
    </row>
    <row r="66" spans="1:20" x14ac:dyDescent="0.25">
      <c r="A66" s="113"/>
      <c r="B66" s="111"/>
      <c r="C66" s="111"/>
      <c r="D66" s="111"/>
      <c r="E66" s="111"/>
      <c r="F66" s="111"/>
      <c r="G66" s="111"/>
      <c r="H66" s="111"/>
      <c r="I66" s="111"/>
      <c r="J66" s="111"/>
      <c r="K66" s="111"/>
      <c r="L66" s="111"/>
      <c r="M66" s="111"/>
      <c r="N66" s="111"/>
      <c r="O66" s="111"/>
      <c r="P66" s="111"/>
      <c r="Q66" s="111"/>
      <c r="R66" s="111"/>
      <c r="S66" s="111"/>
      <c r="T66" s="111"/>
    </row>
    <row r="67" spans="1:20" x14ac:dyDescent="0.25">
      <c r="A67" s="113"/>
      <c r="B67" s="111"/>
      <c r="C67" s="111"/>
      <c r="D67" s="111"/>
      <c r="E67" s="111"/>
      <c r="F67" s="111"/>
      <c r="G67" s="111"/>
      <c r="H67" s="111"/>
      <c r="I67" s="111"/>
      <c r="J67" s="111"/>
      <c r="K67" s="111"/>
      <c r="L67" s="111"/>
      <c r="M67" s="111"/>
      <c r="N67" s="111"/>
      <c r="O67" s="111"/>
      <c r="P67" s="111"/>
      <c r="Q67" s="111"/>
      <c r="R67" s="111"/>
      <c r="S67" s="111"/>
      <c r="T67" s="111"/>
    </row>
    <row r="68" spans="1:20" x14ac:dyDescent="0.25">
      <c r="A68" s="113"/>
      <c r="B68" s="111"/>
      <c r="C68" s="111"/>
      <c r="D68" s="111"/>
      <c r="E68" s="111"/>
      <c r="F68" s="111"/>
      <c r="G68" s="111"/>
      <c r="H68" s="111"/>
      <c r="I68" s="111"/>
      <c r="J68" s="111"/>
      <c r="K68" s="111"/>
      <c r="L68" s="111"/>
      <c r="M68" s="111"/>
      <c r="N68" s="111"/>
      <c r="O68" s="111"/>
      <c r="P68" s="111"/>
      <c r="Q68" s="111"/>
      <c r="R68" s="111"/>
      <c r="S68" s="111"/>
      <c r="T68" s="111"/>
    </row>
    <row r="69" spans="1:20" x14ac:dyDescent="0.25">
      <c r="A69" s="113"/>
      <c r="B69" s="111"/>
      <c r="C69" s="111"/>
      <c r="D69" s="111"/>
      <c r="E69" s="111"/>
      <c r="F69" s="111"/>
      <c r="G69" s="111"/>
      <c r="H69" s="111"/>
      <c r="I69" s="111"/>
      <c r="J69" s="111"/>
      <c r="K69" s="111"/>
      <c r="L69" s="111"/>
      <c r="M69" s="111"/>
      <c r="N69" s="111"/>
      <c r="O69" s="111"/>
      <c r="P69" s="111"/>
      <c r="Q69" s="111"/>
      <c r="R69" s="111"/>
      <c r="S69" s="111"/>
      <c r="T69" s="111"/>
    </row>
    <row r="70" spans="1:20" x14ac:dyDescent="0.25">
      <c r="A70" s="113"/>
      <c r="B70" s="111"/>
      <c r="C70" s="111"/>
      <c r="D70" s="111"/>
      <c r="E70" s="111"/>
      <c r="F70" s="111"/>
      <c r="G70" s="111"/>
      <c r="H70" s="111"/>
      <c r="I70" s="111"/>
      <c r="J70" s="111"/>
      <c r="K70" s="111"/>
      <c r="L70" s="111"/>
      <c r="M70" s="111"/>
      <c r="N70" s="111"/>
      <c r="O70" s="111"/>
      <c r="P70" s="111"/>
      <c r="Q70" s="111"/>
      <c r="R70" s="111"/>
      <c r="S70" s="111"/>
      <c r="T70" s="111"/>
    </row>
    <row r="71" spans="1:20" x14ac:dyDescent="0.25">
      <c r="A71" s="113"/>
      <c r="B71" s="111"/>
      <c r="C71" s="111"/>
      <c r="D71" s="111"/>
      <c r="E71" s="111"/>
      <c r="F71" s="111"/>
      <c r="G71" s="111"/>
      <c r="H71" s="111"/>
      <c r="I71" s="111"/>
      <c r="J71" s="111"/>
      <c r="K71" s="111"/>
      <c r="L71" s="111"/>
      <c r="M71" s="111"/>
      <c r="N71" s="111"/>
      <c r="O71" s="111"/>
      <c r="P71" s="111"/>
      <c r="Q71" s="111"/>
      <c r="R71" s="111"/>
      <c r="S71" s="111"/>
      <c r="T71" s="111"/>
    </row>
    <row r="72" spans="1:20" x14ac:dyDescent="0.25">
      <c r="A72" s="113"/>
      <c r="B72" s="111"/>
      <c r="C72" s="111"/>
      <c r="D72" s="111"/>
      <c r="E72" s="111"/>
      <c r="F72" s="111"/>
      <c r="G72" s="111"/>
      <c r="H72" s="111"/>
      <c r="I72" s="111"/>
      <c r="J72" s="111"/>
      <c r="K72" s="111"/>
      <c r="L72" s="111"/>
      <c r="M72" s="111"/>
      <c r="N72" s="111"/>
      <c r="O72" s="111"/>
      <c r="P72" s="111"/>
      <c r="Q72" s="111"/>
      <c r="R72" s="111"/>
      <c r="S72" s="111"/>
      <c r="T72" s="111"/>
    </row>
    <row r="73" spans="1:20" x14ac:dyDescent="0.25">
      <c r="A73" s="113"/>
      <c r="B73" s="111"/>
      <c r="C73" s="111"/>
      <c r="D73" s="111"/>
      <c r="E73" s="111"/>
      <c r="F73" s="111"/>
      <c r="G73" s="111"/>
      <c r="H73" s="111"/>
      <c r="I73" s="111"/>
      <c r="J73" s="111"/>
      <c r="K73" s="111"/>
      <c r="L73" s="111"/>
      <c r="M73" s="111"/>
      <c r="N73" s="111"/>
      <c r="O73" s="111"/>
      <c r="P73" s="111"/>
      <c r="Q73" s="111"/>
      <c r="R73" s="111"/>
      <c r="S73" s="111"/>
      <c r="T73" s="111"/>
    </row>
    <row r="74" spans="1:20" x14ac:dyDescent="0.25">
      <c r="A74" s="113"/>
      <c r="B74" s="111"/>
      <c r="C74" s="111"/>
      <c r="D74" s="111"/>
      <c r="E74" s="111"/>
      <c r="F74" s="111"/>
      <c r="G74" s="111"/>
      <c r="H74" s="111"/>
      <c r="I74" s="111"/>
      <c r="J74" s="111"/>
      <c r="K74" s="111"/>
      <c r="L74" s="111"/>
      <c r="M74" s="111"/>
      <c r="N74" s="111"/>
      <c r="O74" s="111"/>
      <c r="P74" s="111"/>
      <c r="Q74" s="111"/>
      <c r="R74" s="111"/>
      <c r="S74" s="111"/>
      <c r="T74" s="111"/>
    </row>
    <row r="75" spans="1:20" x14ac:dyDescent="0.25">
      <c r="A75" s="113"/>
      <c r="B75" s="111"/>
      <c r="C75" s="111"/>
      <c r="D75" s="111"/>
      <c r="E75" s="111"/>
      <c r="F75" s="111"/>
      <c r="G75" s="111"/>
      <c r="H75" s="111"/>
      <c r="I75" s="111"/>
      <c r="J75" s="111"/>
      <c r="K75" s="111"/>
      <c r="L75" s="111"/>
      <c r="M75" s="111"/>
      <c r="N75" s="111"/>
      <c r="O75" s="111"/>
      <c r="P75" s="111"/>
      <c r="Q75" s="111"/>
      <c r="R75" s="111"/>
      <c r="S75" s="111"/>
      <c r="T75" s="111"/>
    </row>
    <row r="76" spans="1:20" x14ac:dyDescent="0.25">
      <c r="A76" s="113"/>
      <c r="B76" s="111"/>
      <c r="C76" s="111"/>
      <c r="D76" s="111"/>
      <c r="E76" s="111"/>
      <c r="F76" s="111"/>
      <c r="G76" s="111"/>
      <c r="H76" s="111"/>
      <c r="I76" s="111"/>
      <c r="J76" s="111"/>
      <c r="K76" s="111"/>
      <c r="L76" s="111"/>
      <c r="M76" s="111"/>
      <c r="N76" s="111"/>
      <c r="O76" s="111"/>
      <c r="P76" s="111"/>
      <c r="Q76" s="111"/>
      <c r="R76" s="111"/>
      <c r="S76" s="111"/>
      <c r="T76" s="111"/>
    </row>
    <row r="77" spans="1:20" x14ac:dyDescent="0.25">
      <c r="A77" s="113"/>
      <c r="B77" s="111"/>
      <c r="C77" s="111"/>
      <c r="D77" s="111"/>
      <c r="E77" s="111"/>
      <c r="F77" s="111"/>
      <c r="G77" s="111"/>
      <c r="H77" s="111"/>
      <c r="I77" s="111"/>
      <c r="J77" s="111"/>
      <c r="K77" s="111"/>
      <c r="L77" s="111"/>
      <c r="M77" s="111"/>
      <c r="N77" s="111"/>
      <c r="O77" s="111"/>
      <c r="P77" s="111"/>
      <c r="Q77" s="111"/>
      <c r="R77" s="111"/>
      <c r="S77" s="111"/>
      <c r="T77" s="111"/>
    </row>
    <row r="78" spans="1:20" x14ac:dyDescent="0.25">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5">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5">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5">
      <c r="A81" s="108"/>
      <c r="B81" s="110"/>
      <c r="C81" s="110"/>
      <c r="D81" s="110"/>
      <c r="E81" s="110"/>
      <c r="F81" s="110"/>
      <c r="G81" s="110"/>
      <c r="H81" s="110"/>
      <c r="I81" s="110"/>
      <c r="J81" s="110"/>
      <c r="K81" s="110"/>
      <c r="L81" s="110"/>
      <c r="M81" s="110"/>
      <c r="N81" s="110"/>
      <c r="O81" s="110"/>
      <c r="P81" s="110"/>
      <c r="Q81" s="111"/>
      <c r="R81" s="111"/>
      <c r="S81" s="111"/>
      <c r="T81" s="111"/>
    </row>
    <row r="82" spans="1:20" x14ac:dyDescent="0.25">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3">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5">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5">
      <c r="A85" s="113"/>
      <c r="B85" s="131"/>
      <c r="C85" s="131"/>
      <c r="D85" s="131"/>
      <c r="E85" s="131"/>
      <c r="F85" s="131"/>
      <c r="G85" s="131"/>
      <c r="H85" s="131"/>
      <c r="I85" s="131"/>
      <c r="J85" s="131"/>
      <c r="K85" s="131"/>
      <c r="L85" s="131"/>
      <c r="M85" s="131"/>
      <c r="N85" s="131"/>
      <c r="O85" s="131"/>
      <c r="P85" s="131"/>
      <c r="Q85" s="131"/>
      <c r="R85" s="111"/>
      <c r="S85" s="111"/>
      <c r="T85" s="111"/>
    </row>
    <row r="86" spans="1:20" x14ac:dyDescent="0.25">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3">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5">
      <c r="A88" s="113"/>
      <c r="B88" s="111"/>
      <c r="C88" s="111"/>
      <c r="D88" s="111"/>
      <c r="E88" s="111"/>
      <c r="F88" s="111"/>
      <c r="G88" s="111"/>
      <c r="H88" s="111"/>
      <c r="I88" s="111"/>
      <c r="J88" s="111"/>
      <c r="K88" s="111"/>
      <c r="L88" s="111"/>
      <c r="M88" s="111"/>
      <c r="N88" s="111"/>
      <c r="O88" s="111"/>
      <c r="P88" s="111"/>
      <c r="Q88" s="111"/>
      <c r="R88" s="111"/>
      <c r="S88" s="111"/>
      <c r="T88" s="111"/>
    </row>
    <row r="89" spans="1:20" x14ac:dyDescent="0.25">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5">
      <c r="A90" s="113"/>
      <c r="B90" s="117"/>
      <c r="C90" s="111"/>
      <c r="D90" s="111"/>
      <c r="E90" s="111"/>
      <c r="F90" s="111"/>
      <c r="G90" s="111"/>
      <c r="H90" s="111"/>
      <c r="I90" s="111"/>
      <c r="J90" s="111"/>
      <c r="K90" s="111"/>
      <c r="L90" s="111"/>
      <c r="M90" s="111"/>
      <c r="N90" s="111"/>
      <c r="O90" s="111"/>
      <c r="P90" s="111"/>
      <c r="Q90" s="111"/>
      <c r="R90" s="111"/>
      <c r="S90" s="111"/>
      <c r="T90" s="111"/>
    </row>
    <row r="91" spans="1:20" x14ac:dyDescent="0.25">
      <c r="A91" s="113"/>
      <c r="B91" s="117"/>
      <c r="C91" s="111"/>
      <c r="D91" s="111"/>
      <c r="E91" s="111"/>
      <c r="F91" s="111"/>
      <c r="G91" s="111"/>
      <c r="H91" s="111"/>
      <c r="I91" s="111"/>
      <c r="J91" s="111"/>
      <c r="K91" s="111"/>
      <c r="L91" s="111"/>
      <c r="M91" s="111"/>
      <c r="N91" s="111"/>
      <c r="O91" s="111"/>
      <c r="P91" s="111"/>
      <c r="Q91" s="111"/>
      <c r="R91" s="111"/>
      <c r="S91" s="111"/>
      <c r="T91" s="111"/>
    </row>
    <row r="92" spans="1:20" x14ac:dyDescent="0.25">
      <c r="A92" s="113"/>
      <c r="B92" s="117"/>
      <c r="C92" s="111"/>
      <c r="D92" s="111"/>
      <c r="E92" s="111"/>
      <c r="F92" s="111"/>
      <c r="G92" s="111"/>
      <c r="H92" s="111"/>
      <c r="I92" s="111"/>
      <c r="J92" s="111"/>
      <c r="K92" s="111"/>
      <c r="L92" s="111"/>
      <c r="M92" s="111"/>
      <c r="N92" s="111"/>
      <c r="O92" s="111"/>
      <c r="P92" s="111"/>
      <c r="Q92" s="111"/>
      <c r="R92" s="111"/>
      <c r="S92" s="111"/>
      <c r="T92" s="111"/>
    </row>
    <row r="93" spans="1:20" x14ac:dyDescent="0.25">
      <c r="A93" s="113"/>
      <c r="B93" s="117"/>
      <c r="C93" s="111"/>
      <c r="D93" s="111"/>
      <c r="E93" s="111"/>
      <c r="F93" s="111"/>
      <c r="G93" s="111"/>
      <c r="H93" s="111"/>
      <c r="I93" s="111"/>
      <c r="J93" s="111"/>
      <c r="K93" s="111"/>
      <c r="L93" s="111"/>
      <c r="M93" s="111"/>
      <c r="N93" s="111"/>
      <c r="O93" s="111"/>
      <c r="P93" s="111"/>
      <c r="Q93" s="111"/>
      <c r="R93" s="111"/>
      <c r="S93" s="111"/>
      <c r="T93" s="111"/>
    </row>
    <row r="94" spans="1:20" x14ac:dyDescent="0.25">
      <c r="A94" s="113"/>
      <c r="B94" s="111"/>
      <c r="C94" s="111"/>
      <c r="D94" s="111"/>
      <c r="E94" s="111"/>
      <c r="F94" s="111"/>
      <c r="G94" s="111"/>
      <c r="H94" s="111"/>
      <c r="I94" s="111"/>
      <c r="J94" s="111"/>
      <c r="K94" s="111"/>
      <c r="L94" s="111"/>
      <c r="M94" s="111"/>
      <c r="N94" s="111"/>
      <c r="O94" s="111"/>
      <c r="P94" s="111"/>
      <c r="Q94" s="111"/>
      <c r="R94" s="111"/>
      <c r="S94" s="111"/>
      <c r="T94" s="111"/>
    </row>
    <row r="95" spans="1:20" x14ac:dyDescent="0.25">
      <c r="A95" s="113"/>
      <c r="B95" s="111"/>
      <c r="C95" s="111"/>
      <c r="D95" s="111"/>
      <c r="E95" s="111"/>
      <c r="F95" s="111"/>
      <c r="G95" s="111"/>
      <c r="H95" s="111"/>
      <c r="I95" s="111"/>
      <c r="J95" s="111"/>
      <c r="K95" s="111"/>
      <c r="L95" s="111"/>
      <c r="M95" s="111"/>
      <c r="N95" s="111"/>
      <c r="O95" s="111"/>
      <c r="P95" s="111"/>
      <c r="Q95" s="111"/>
      <c r="R95" s="111"/>
      <c r="S95" s="111"/>
      <c r="T95" s="111"/>
    </row>
    <row r="96" spans="1:20" x14ac:dyDescent="0.25">
      <c r="A96" s="113"/>
      <c r="B96" s="111"/>
      <c r="C96" s="111"/>
      <c r="D96" s="111"/>
      <c r="E96" s="111"/>
      <c r="F96" s="111"/>
      <c r="G96" s="111"/>
      <c r="H96" s="111"/>
      <c r="I96" s="111"/>
      <c r="J96" s="111"/>
      <c r="K96" s="111"/>
      <c r="L96" s="111"/>
      <c r="M96" s="111"/>
      <c r="N96" s="111"/>
      <c r="O96" s="111"/>
      <c r="P96" s="111"/>
      <c r="Q96" s="111"/>
      <c r="R96" s="111"/>
      <c r="S96" s="111"/>
      <c r="T96" s="111"/>
    </row>
    <row r="97" spans="1:20" x14ac:dyDescent="0.25">
      <c r="A97" s="113"/>
      <c r="B97" s="111"/>
      <c r="C97" s="111"/>
      <c r="D97" s="111"/>
      <c r="E97" s="111"/>
      <c r="F97" s="111"/>
      <c r="G97" s="111"/>
      <c r="H97" s="111"/>
      <c r="I97" s="111"/>
      <c r="J97" s="111"/>
      <c r="K97" s="111"/>
      <c r="L97" s="111"/>
      <c r="M97" s="111"/>
      <c r="N97" s="111"/>
      <c r="O97" s="111"/>
      <c r="P97" s="111"/>
      <c r="Q97" s="111"/>
      <c r="R97" s="111"/>
      <c r="S97" s="111"/>
      <c r="T97" s="111"/>
    </row>
    <row r="98" spans="1:20" x14ac:dyDescent="0.25">
      <c r="A98" s="113"/>
      <c r="B98" s="111"/>
      <c r="C98" s="111"/>
      <c r="D98" s="111"/>
      <c r="E98" s="111"/>
      <c r="F98" s="111"/>
      <c r="G98" s="111"/>
      <c r="H98" s="111"/>
      <c r="I98" s="111"/>
      <c r="J98" s="111"/>
      <c r="K98" s="111"/>
      <c r="L98" s="111"/>
      <c r="M98" s="111"/>
      <c r="N98" s="111"/>
      <c r="O98" s="111"/>
      <c r="P98" s="111"/>
      <c r="Q98" s="111"/>
      <c r="R98" s="111"/>
      <c r="S98" s="111"/>
      <c r="T98" s="111"/>
    </row>
    <row r="99" spans="1:20" x14ac:dyDescent="0.25">
      <c r="A99" s="113"/>
      <c r="B99" s="111"/>
      <c r="C99" s="111"/>
      <c r="D99" s="111"/>
      <c r="E99" s="111"/>
      <c r="F99" s="111"/>
      <c r="G99" s="111"/>
      <c r="H99" s="111"/>
      <c r="I99" s="111"/>
      <c r="J99" s="111"/>
      <c r="K99" s="111"/>
      <c r="L99" s="111"/>
      <c r="M99" s="111"/>
      <c r="N99" s="111"/>
      <c r="O99" s="111"/>
      <c r="P99" s="111"/>
      <c r="Q99" s="111"/>
      <c r="R99" s="111"/>
      <c r="S99" s="111"/>
      <c r="T99" s="111"/>
    </row>
    <row r="100" spans="1:20" x14ac:dyDescent="0.25">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5">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5">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5">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5">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5">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5">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5">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5">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5">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5">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5">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5">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5">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5">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5">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5">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5">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5">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09375" defaultRowHeight="14.4" x14ac:dyDescent="0.3"/>
  <cols>
    <col min="1" max="1" width="9.109375" style="55"/>
    <col min="2" max="2" width="20.44140625" style="54" customWidth="1"/>
    <col min="3" max="3" width="23.33203125" style="49" bestFit="1" customWidth="1"/>
    <col min="4" max="5" width="17.109375" style="49" customWidth="1"/>
    <col min="6" max="6" width="14.33203125" style="49" customWidth="1"/>
    <col min="7" max="7" width="14.109375" style="70" customWidth="1"/>
    <col min="8" max="8" width="9.109375" style="49"/>
    <col min="9" max="9" width="19.44140625" style="49" bestFit="1" customWidth="1"/>
    <col min="10" max="10" width="15" style="49" customWidth="1"/>
    <col min="11" max="11" width="16.88671875" style="49" customWidth="1"/>
    <col min="12" max="12" width="17" style="49" customWidth="1"/>
    <col min="13" max="13" width="20.88671875" style="49" customWidth="1"/>
    <col min="14" max="16384" width="9.109375" style="49"/>
  </cols>
  <sheetData>
    <row r="1" spans="1:16" ht="19.2" thickTop="1" thickBot="1" x14ac:dyDescent="0.4">
      <c r="B1" s="410" t="s">
        <v>72</v>
      </c>
      <c r="C1" s="411"/>
      <c r="D1" s="411"/>
      <c r="E1" s="411"/>
      <c r="F1" s="411"/>
      <c r="G1" s="412"/>
      <c r="I1" s="407" t="s">
        <v>71</v>
      </c>
      <c r="J1" s="408"/>
      <c r="K1" s="408"/>
      <c r="L1" s="408"/>
      <c r="M1" s="409"/>
    </row>
    <row r="2" spans="1:16" s="53" customFormat="1" ht="73.2" thickTop="1" thickBot="1" x14ac:dyDescent="0.3">
      <c r="B2" s="56" t="s">
        <v>70</v>
      </c>
      <c r="C2" s="56" t="s">
        <v>73</v>
      </c>
      <c r="D2" s="56" t="s">
        <v>68</v>
      </c>
      <c r="E2" s="56" t="s">
        <v>79</v>
      </c>
      <c r="F2" s="56" t="s">
        <v>67</v>
      </c>
      <c r="G2" s="66" t="s">
        <v>66</v>
      </c>
      <c r="I2" s="53" t="s">
        <v>70</v>
      </c>
      <c r="J2" s="53" t="s">
        <v>69</v>
      </c>
      <c r="K2" s="53" t="s">
        <v>68</v>
      </c>
      <c r="L2" s="53" t="s">
        <v>67</v>
      </c>
      <c r="M2" s="53" t="s">
        <v>66</v>
      </c>
    </row>
    <row r="3" spans="1:16" ht="29.4" thickTop="1" x14ac:dyDescent="0.3">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28.8" x14ac:dyDescent="0.3">
      <c r="A4" s="413"/>
      <c r="B4" s="415"/>
      <c r="C4" s="57" t="s">
        <v>75</v>
      </c>
      <c r="D4" s="64">
        <v>0</v>
      </c>
      <c r="E4" s="62">
        <f>E3</f>
        <v>3000</v>
      </c>
      <c r="F4" s="59">
        <f>D4*E4</f>
        <v>0</v>
      </c>
      <c r="G4" s="68"/>
      <c r="I4" s="51">
        <f>B4</f>
        <v>0</v>
      </c>
      <c r="J4" s="50">
        <f>D4</f>
        <v>0</v>
      </c>
      <c r="K4" s="50">
        <v>20</v>
      </c>
      <c r="L4" s="50">
        <f>J4*K4</f>
        <v>0</v>
      </c>
      <c r="M4" s="50"/>
    </row>
    <row r="5" spans="1:16" ht="28.8" x14ac:dyDescent="0.3">
      <c r="A5" s="413"/>
      <c r="B5" s="415"/>
      <c r="C5" s="57" t="s">
        <v>76</v>
      </c>
      <c r="D5" s="64">
        <v>145</v>
      </c>
      <c r="E5" s="62">
        <f>E3</f>
        <v>3000</v>
      </c>
      <c r="F5" s="59">
        <f>D5*E5</f>
        <v>435000</v>
      </c>
      <c r="G5" s="68"/>
      <c r="I5" s="51">
        <f>B5</f>
        <v>0</v>
      </c>
      <c r="J5" s="50">
        <f>D5</f>
        <v>145</v>
      </c>
      <c r="K5" s="50">
        <v>2500</v>
      </c>
      <c r="L5" s="50">
        <f>J5*K5</f>
        <v>362500</v>
      </c>
      <c r="M5" s="50"/>
    </row>
    <row r="6" spans="1:16" x14ac:dyDescent="0.3">
      <c r="A6" s="413"/>
      <c r="B6" s="415"/>
      <c r="C6" s="58" t="s">
        <v>77</v>
      </c>
      <c r="D6" s="64">
        <v>20</v>
      </c>
      <c r="E6" s="62">
        <f>E5</f>
        <v>3000</v>
      </c>
      <c r="F6" s="59">
        <f>D6*E6</f>
        <v>60000</v>
      </c>
      <c r="G6" s="68"/>
      <c r="I6" s="51"/>
      <c r="J6" s="50"/>
      <c r="K6" s="50"/>
      <c r="L6" s="50"/>
      <c r="M6" s="50"/>
    </row>
    <row r="7" spans="1:16" x14ac:dyDescent="0.3">
      <c r="A7" s="413"/>
      <c r="B7" s="415"/>
      <c r="C7" s="63" t="s">
        <v>78</v>
      </c>
      <c r="D7" s="64">
        <f>SUM(D3:D6)</f>
        <v>1165</v>
      </c>
      <c r="E7" s="62">
        <f>E6</f>
        <v>3000</v>
      </c>
      <c r="F7" s="59">
        <f>SUM(F3:F6)</f>
        <v>3495000</v>
      </c>
      <c r="G7" s="69"/>
    </row>
    <row r="8" spans="1:16" ht="28.8" x14ac:dyDescent="0.3">
      <c r="A8" s="413">
        <v>2</v>
      </c>
      <c r="B8" s="413" t="s">
        <v>80</v>
      </c>
      <c r="C8" s="57" t="s">
        <v>74</v>
      </c>
      <c r="D8" s="60"/>
      <c r="E8" s="60"/>
      <c r="F8" s="60"/>
    </row>
    <row r="9" spans="1:16" ht="28.8" x14ac:dyDescent="0.3">
      <c r="A9" s="413"/>
      <c r="B9" s="413"/>
      <c r="C9" s="57" t="s">
        <v>75</v>
      </c>
      <c r="D9" s="60"/>
      <c r="E9" s="60"/>
      <c r="F9" s="60"/>
    </row>
    <row r="10" spans="1:16" ht="28.8" x14ac:dyDescent="0.3">
      <c r="A10" s="413"/>
      <c r="B10" s="413"/>
      <c r="C10" s="57" t="s">
        <v>76</v>
      </c>
      <c r="D10" s="60"/>
      <c r="E10" s="60"/>
      <c r="F10" s="60"/>
      <c r="L10" s="49" t="s">
        <v>34</v>
      </c>
      <c r="O10" s="49" t="s">
        <v>38</v>
      </c>
      <c r="P10" s="49" t="s">
        <v>23</v>
      </c>
    </row>
    <row r="11" spans="1:16" x14ac:dyDescent="0.3">
      <c r="A11" s="413"/>
      <c r="B11" s="413"/>
      <c r="C11" s="58" t="s">
        <v>77</v>
      </c>
      <c r="D11" s="60"/>
      <c r="E11" s="60"/>
      <c r="F11" s="60"/>
      <c r="L11" s="49" t="s">
        <v>64</v>
      </c>
      <c r="O11" s="49">
        <v>0</v>
      </c>
      <c r="P11" s="49">
        <v>0</v>
      </c>
    </row>
    <row r="12" spans="1:16" x14ac:dyDescent="0.3">
      <c r="A12" s="413"/>
      <c r="B12" s="413"/>
      <c r="C12" s="63" t="s">
        <v>78</v>
      </c>
      <c r="D12" s="60"/>
      <c r="E12" s="60"/>
      <c r="F12" s="60"/>
      <c r="L12" s="49" t="s">
        <v>63</v>
      </c>
      <c r="O12" s="49">
        <v>0</v>
      </c>
      <c r="P12" s="49">
        <v>0</v>
      </c>
    </row>
    <row r="13" spans="1:16" x14ac:dyDescent="0.3">
      <c r="L13" s="49" t="s">
        <v>62</v>
      </c>
      <c r="O13" s="49">
        <v>0</v>
      </c>
      <c r="P13" s="49">
        <v>0</v>
      </c>
    </row>
    <row r="14" spans="1:16" x14ac:dyDescent="0.3">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3.2" x14ac:dyDescent="0.25"/>
  <cols>
    <col min="2" max="2" width="39" style="12" bestFit="1" customWidth="1"/>
    <col min="3" max="3" width="23.88671875" customWidth="1"/>
    <col min="6" max="6" width="34.33203125" customWidth="1"/>
  </cols>
  <sheetData>
    <row r="2" spans="2:6" x14ac:dyDescent="0.25">
      <c r="B2" s="9" t="s">
        <v>51</v>
      </c>
      <c r="C2" s="1">
        <v>0</v>
      </c>
    </row>
    <row r="3" spans="2:6" ht="13.8" thickBot="1" x14ac:dyDescent="0.3">
      <c r="B3" s="9" t="s">
        <v>16</v>
      </c>
      <c r="C3" s="3">
        <v>300</v>
      </c>
    </row>
    <row r="4" spans="2:6" ht="13.8" thickBot="1" x14ac:dyDescent="0.3">
      <c r="B4" s="9" t="s">
        <v>17</v>
      </c>
      <c r="C4" s="3">
        <v>460</v>
      </c>
      <c r="F4" s="144" t="s">
        <v>82</v>
      </c>
    </row>
    <row r="5" spans="2:6" x14ac:dyDescent="0.25">
      <c r="B5" s="9" t="s">
        <v>22</v>
      </c>
      <c r="C5" s="3">
        <v>60</v>
      </c>
      <c r="F5" s="145" t="s">
        <v>182</v>
      </c>
    </row>
    <row r="6" spans="2:6" x14ac:dyDescent="0.25">
      <c r="B6" s="9" t="s">
        <v>25</v>
      </c>
      <c r="C6" s="3">
        <v>60</v>
      </c>
      <c r="F6" s="146" t="s">
        <v>184</v>
      </c>
    </row>
    <row r="7" spans="2:6" ht="13.8" thickBot="1" x14ac:dyDescent="0.3">
      <c r="B7" s="9" t="s">
        <v>18</v>
      </c>
      <c r="C7" s="3">
        <v>100</v>
      </c>
      <c r="F7" s="147" t="s">
        <v>183</v>
      </c>
    </row>
    <row r="8" spans="2:6" x14ac:dyDescent="0.25">
      <c r="B8" s="9" t="s">
        <v>19</v>
      </c>
      <c r="C8" s="3">
        <v>50</v>
      </c>
    </row>
    <row r="9" spans="2:6" x14ac:dyDescent="0.25">
      <c r="B9" s="9" t="s">
        <v>20</v>
      </c>
      <c r="C9" s="3">
        <v>30</v>
      </c>
    </row>
    <row r="10" spans="2:6" x14ac:dyDescent="0.25">
      <c r="B10" s="9" t="s">
        <v>27</v>
      </c>
      <c r="C10" s="3">
        <v>220</v>
      </c>
    </row>
    <row r="11" spans="2:6" x14ac:dyDescent="0.25">
      <c r="B11" s="9" t="s">
        <v>26</v>
      </c>
      <c r="C11" s="3">
        <v>650</v>
      </c>
    </row>
    <row r="12" spans="2:6" x14ac:dyDescent="0.25">
      <c r="B12" s="9" t="s">
        <v>21</v>
      </c>
      <c r="C12" s="3">
        <v>200</v>
      </c>
    </row>
    <row r="13" spans="2:6" x14ac:dyDescent="0.25">
      <c r="B13" s="9" t="s">
        <v>14</v>
      </c>
      <c r="C13" s="3">
        <v>0</v>
      </c>
    </row>
    <row r="16" spans="2:6" x14ac:dyDescent="0.25">
      <c r="B16" s="10" t="s">
        <v>1</v>
      </c>
      <c r="C16" s="2" t="s">
        <v>2</v>
      </c>
    </row>
    <row r="17" spans="2:3" x14ac:dyDescent="0.25">
      <c r="B17" s="11" t="s">
        <v>50</v>
      </c>
      <c r="C17" s="2"/>
    </row>
    <row r="18" spans="2:3" x14ac:dyDescent="0.25">
      <c r="B18" s="9" t="s">
        <v>3</v>
      </c>
      <c r="C18" s="1">
        <v>1</v>
      </c>
    </row>
    <row r="19" spans="2:3" x14ac:dyDescent="0.25">
      <c r="B19" s="9" t="s">
        <v>5</v>
      </c>
      <c r="C19" s="1">
        <v>2</v>
      </c>
    </row>
    <row r="20" spans="2:3" x14ac:dyDescent="0.25">
      <c r="B20" s="9" t="s">
        <v>7</v>
      </c>
      <c r="C20" s="1">
        <v>3</v>
      </c>
    </row>
    <row r="21" spans="2:3" ht="12.75" customHeight="1" x14ac:dyDescent="0.25">
      <c r="B21" s="9" t="s">
        <v>9</v>
      </c>
      <c r="C21" s="1">
        <v>4</v>
      </c>
    </row>
    <row r="22" spans="2:3" ht="12.75" customHeight="1" x14ac:dyDescent="0.25">
      <c r="B22" s="9" t="s">
        <v>10</v>
      </c>
      <c r="C22" s="1">
        <v>12</v>
      </c>
    </row>
    <row r="23" spans="2:3" x14ac:dyDescent="0.25">
      <c r="B23" s="9" t="s">
        <v>4</v>
      </c>
      <c r="C23" s="1">
        <v>0.5</v>
      </c>
    </row>
    <row r="24" spans="2:3" x14ac:dyDescent="0.25">
      <c r="B24" s="9" t="s">
        <v>6</v>
      </c>
      <c r="C24" s="1">
        <v>0.33</v>
      </c>
    </row>
    <row r="25" spans="2:3" x14ac:dyDescent="0.25">
      <c r="B25" s="9" t="s">
        <v>8</v>
      </c>
      <c r="C25" s="1">
        <v>0.25</v>
      </c>
    </row>
    <row r="26" spans="2:3" x14ac:dyDescent="0.25">
      <c r="B26" s="9" t="s">
        <v>11</v>
      </c>
      <c r="C26" s="1">
        <v>0.2</v>
      </c>
    </row>
    <row r="27" spans="2:3" x14ac:dyDescent="0.25">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09375" defaultRowHeight="13.2" x14ac:dyDescent="0.25"/>
  <cols>
    <col min="1" max="1" width="35.33203125" style="81" customWidth="1"/>
    <col min="2" max="2" width="30.44140625" style="81" customWidth="1"/>
    <col min="3" max="3" width="28.6640625" style="81" customWidth="1"/>
    <col min="4" max="4" width="17.33203125" style="81" customWidth="1"/>
    <col min="5" max="5" width="4.6640625" style="107" customWidth="1"/>
    <col min="6" max="6" width="42.6640625" style="81" customWidth="1"/>
    <col min="7" max="7" width="10.33203125" style="81" customWidth="1"/>
    <col min="8" max="8" width="12.88671875" style="81" customWidth="1"/>
    <col min="9" max="9" width="6.5546875" style="81" customWidth="1"/>
    <col min="10" max="10" width="12.5546875" style="81" customWidth="1"/>
    <col min="11" max="11" width="8.88671875" style="81" customWidth="1"/>
    <col min="12" max="12" width="7.33203125" style="81" customWidth="1"/>
    <col min="13" max="13" width="15.109375" style="81" customWidth="1"/>
    <col min="14" max="14" width="9.88671875" style="81" customWidth="1"/>
    <col min="15" max="15" width="15.6640625" style="81" customWidth="1"/>
    <col min="16" max="16384" width="9.109375" style="81"/>
  </cols>
  <sheetData>
    <row r="1" spans="1:15" ht="15.6" x14ac:dyDescent="0.25">
      <c r="A1" s="366" t="s">
        <v>113</v>
      </c>
      <c r="B1" s="366"/>
      <c r="C1" s="366"/>
      <c r="D1" s="366"/>
      <c r="E1" s="366"/>
      <c r="F1" s="366"/>
      <c r="G1" s="366"/>
      <c r="H1" s="366"/>
      <c r="I1" s="366"/>
      <c r="J1" s="366"/>
      <c r="K1" s="366"/>
    </row>
    <row r="2" spans="1:15" ht="15.6" x14ac:dyDescent="0.25">
      <c r="A2" s="83"/>
      <c r="B2" s="83"/>
      <c r="C2" s="83"/>
      <c r="D2" s="83"/>
      <c r="E2" s="106"/>
      <c r="F2" s="83"/>
      <c r="G2" s="83"/>
      <c r="H2" s="83"/>
      <c r="I2" s="83"/>
      <c r="J2" s="83"/>
      <c r="K2" s="83"/>
    </row>
    <row r="3" spans="1:15" ht="36.75" customHeight="1" x14ac:dyDescent="0.3">
      <c r="A3" s="366" t="s">
        <v>109</v>
      </c>
      <c r="B3" s="366"/>
      <c r="C3" s="366"/>
      <c r="D3" s="82"/>
      <c r="E3" s="366" t="s">
        <v>101</v>
      </c>
      <c r="F3" s="366"/>
      <c r="G3" s="366"/>
      <c r="H3" s="366"/>
      <c r="I3" s="366"/>
      <c r="J3" s="366"/>
      <c r="K3" s="366"/>
      <c r="L3" s="366"/>
      <c r="M3" s="366"/>
      <c r="N3" s="366"/>
    </row>
    <row r="4" spans="1:15" ht="13.5" customHeight="1" thickBot="1" x14ac:dyDescent="0.3">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3">
      <c r="A5" s="80" t="s">
        <v>81</v>
      </c>
      <c r="B5" s="91" t="s">
        <v>117</v>
      </c>
      <c r="C5" s="92" t="s">
        <v>118</v>
      </c>
      <c r="E5" s="419"/>
      <c r="F5" s="419"/>
      <c r="G5" s="419"/>
      <c r="H5" s="419"/>
      <c r="I5" s="419"/>
      <c r="J5" s="419"/>
      <c r="K5" s="419"/>
      <c r="L5" s="419"/>
      <c r="M5" s="419"/>
      <c r="N5" s="419"/>
      <c r="O5" s="419"/>
    </row>
    <row r="6" spans="1:15" ht="28.95" customHeight="1" x14ac:dyDescent="0.25">
      <c r="A6" s="141" t="s">
        <v>178</v>
      </c>
      <c r="B6" s="84">
        <f>'Krok 1- Kalkulačka '!AG159</f>
        <v>0</v>
      </c>
      <c r="C6" s="87">
        <f>'Krok 1- Kalkulačka '!AO159</f>
        <v>0</v>
      </c>
      <c r="E6" s="419"/>
      <c r="F6" s="419"/>
      <c r="G6" s="419"/>
      <c r="H6" s="419"/>
      <c r="I6" s="419"/>
      <c r="J6" s="419"/>
      <c r="K6" s="419"/>
      <c r="L6" s="419"/>
      <c r="M6" s="419"/>
      <c r="N6" s="419"/>
      <c r="O6" s="419"/>
    </row>
    <row r="7" spans="1:15" x14ac:dyDescent="0.25">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5">
      <c r="A8" s="79" t="s">
        <v>98</v>
      </c>
      <c r="B8" s="84">
        <f>'Krok 1- Kalkulačka '!AK159</f>
        <v>0</v>
      </c>
      <c r="C8" s="87">
        <f>'Krok 1- Kalkulačka '!AS159</f>
        <v>0</v>
      </c>
      <c r="E8" s="419"/>
      <c r="F8" s="419"/>
      <c r="G8" s="419"/>
      <c r="H8" s="419"/>
      <c r="I8" s="419"/>
      <c r="J8" s="419"/>
      <c r="K8" s="419"/>
      <c r="L8" s="419"/>
      <c r="M8" s="419"/>
      <c r="N8" s="419"/>
      <c r="O8" s="419"/>
    </row>
    <row r="9" spans="1:15" x14ac:dyDescent="0.25">
      <c r="A9" s="79" t="s">
        <v>99</v>
      </c>
      <c r="B9" s="84" t="e">
        <f>'Krok 1- Kalkulačka '!#REF!</f>
        <v>#REF!</v>
      </c>
      <c r="C9" s="87" t="e">
        <f>'Krok 1- Kalkulačka '!#REF!</f>
        <v>#REF!</v>
      </c>
      <c r="E9" s="419"/>
      <c r="F9" s="419"/>
      <c r="G9" s="419"/>
      <c r="H9" s="419"/>
      <c r="I9" s="419"/>
      <c r="J9" s="419"/>
      <c r="K9" s="419"/>
      <c r="L9" s="419"/>
      <c r="M9" s="419"/>
      <c r="N9" s="419"/>
      <c r="O9" s="419"/>
    </row>
    <row r="10" spans="1:15" ht="20.399999999999999" x14ac:dyDescent="0.25">
      <c r="A10" s="80" t="s">
        <v>100</v>
      </c>
      <c r="B10" s="85" t="e">
        <f>SUM(B6:B9)</f>
        <v>#REF!</v>
      </c>
      <c r="C10" s="88" t="e">
        <f>SUM(C6:C9)</f>
        <v>#REF!</v>
      </c>
      <c r="E10" s="142">
        <f>'Krok 1- Kalkulačka '!B9</f>
        <v>1</v>
      </c>
      <c r="F10" s="142" t="str">
        <f>'Krok 1- Kalkulačka '!C9</f>
        <v xml:space="preserve">Vydávanie čitateľného elektronického odpisu z registra právnických osôb pre podnikateľské subjekty </v>
      </c>
      <c r="G10" s="142" t="str">
        <f>'Krok 1- Kalkulačka '!E9</f>
        <v>§ 7a ods.4</v>
      </c>
      <c r="H10" s="142" t="str">
        <f>'Krok 1- Kalkulačka '!F9</f>
        <v>EÚ harmonizácia s možnosťou voľby</v>
      </c>
      <c r="I10" s="142">
        <f>'Krok 1- Kalkulačka '!G9</f>
        <v>45200</v>
      </c>
      <c r="J10" s="142">
        <f>'Krok 1- Kalkulačka '!H9</f>
        <v>0</v>
      </c>
      <c r="K10" s="142">
        <f>'Krok 1- Kalkulačka '!I9</f>
        <v>1000</v>
      </c>
      <c r="L10" s="142">
        <f>'Krok 1- Kalkulačka '!L9</f>
        <v>0</v>
      </c>
      <c r="M10" s="143">
        <f>'Krok 1- Kalkulačka '!CC9</f>
        <v>10.2328125</v>
      </c>
      <c r="N10" s="143">
        <f>'Krok 1- Kalkulačka '!CD9</f>
        <v>10232.8125</v>
      </c>
      <c r="O10" s="142" t="str">
        <f>'Krok 1- Kalkulačka '!M9</f>
        <v>Out (znižuje náklady)</v>
      </c>
    </row>
    <row r="11" spans="1:15" ht="20.25" customHeight="1" x14ac:dyDescent="0.25">
      <c r="A11" s="80" t="s">
        <v>84</v>
      </c>
      <c r="B11" s="86"/>
      <c r="C11" s="89"/>
      <c r="E11" s="142">
        <f>'Krok 1- Kalkulačka '!B12</f>
        <v>2</v>
      </c>
      <c r="F11" s="142" t="str">
        <f>'Krok 1- Kalkulačka '!C12</f>
        <v>prístup bánk k údajom vedeným v registri právnických osôb na účel plnenia úloh pri príprave, uzatváraní a vykonávaní bankových obchodov</v>
      </c>
      <c r="G11" s="142" t="str">
        <f>'Krok 1- Kalkulačka '!E12</f>
        <v>§ 7 ods. 1 písm. b)</v>
      </c>
      <c r="H11" s="142" t="str">
        <f>'Krok 1- Kalkulačka '!F12</f>
        <v>SK</v>
      </c>
      <c r="I11" s="142">
        <f>'Krok 1- Kalkulačka '!G12</f>
        <v>45200</v>
      </c>
      <c r="J11" s="142">
        <f>'Krok 1- Kalkulačka '!H12</f>
        <v>0</v>
      </c>
      <c r="K11" s="142">
        <f>'Krok 1- Kalkulačka '!I12</f>
        <v>1000</v>
      </c>
      <c r="L11" s="142">
        <f>'Krok 1- Kalkulačka '!L12</f>
        <v>0</v>
      </c>
      <c r="M11" s="143">
        <f>'Krok 1- Kalkulačka '!CC12</f>
        <v>10.2328125</v>
      </c>
      <c r="N11" s="143">
        <f>'Krok 1- Kalkulačka '!CD12</f>
        <v>10232.8125</v>
      </c>
      <c r="O11" s="142" t="str">
        <f>'Krok 1- Kalkulačka '!M12</f>
        <v>Out (znižuje náklady)</v>
      </c>
    </row>
    <row r="12" spans="1:15" x14ac:dyDescent="0.25">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3.6" x14ac:dyDescent="0.25">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5">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5">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8" x14ac:dyDescent="0.25">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3.8" x14ac:dyDescent="0.25">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5">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5">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5">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5">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5">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5">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5">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5">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5">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5">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5">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5">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5">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5">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5">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5">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5">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5">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5">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5">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5">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5">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5">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5">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5">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5">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5">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5">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5">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5">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5">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5">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5">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5">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5">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5">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5">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5">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5">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5">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5">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5">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5">
      <c r="E60" s="81"/>
    </row>
    <row r="61" spans="5:15" x14ac:dyDescent="0.25">
      <c r="E61" s="81"/>
    </row>
    <row r="62" spans="5:15" x14ac:dyDescent="0.25">
      <c r="E62" s="81"/>
    </row>
    <row r="63" spans="5:15" x14ac:dyDescent="0.25">
      <c r="E63" s="81"/>
    </row>
    <row r="64" spans="5:15" x14ac:dyDescent="0.25">
      <c r="E64" s="81"/>
    </row>
    <row r="65" spans="5:5" x14ac:dyDescent="0.25">
      <c r="E65" s="81"/>
    </row>
    <row r="66" spans="5:5" x14ac:dyDescent="0.25">
      <c r="E66" s="81"/>
    </row>
    <row r="67" spans="5:5" x14ac:dyDescent="0.25">
      <c r="E67" s="81"/>
    </row>
    <row r="68" spans="5:5" x14ac:dyDescent="0.25">
      <c r="E68" s="81"/>
    </row>
    <row r="69" spans="5:5" x14ac:dyDescent="0.25">
      <c r="E69" s="81"/>
    </row>
    <row r="70" spans="5:5" x14ac:dyDescent="0.25">
      <c r="E70" s="81"/>
    </row>
    <row r="71" spans="5:5" x14ac:dyDescent="0.25">
      <c r="E71" s="81"/>
    </row>
    <row r="72" spans="5:5" x14ac:dyDescent="0.25">
      <c r="E72" s="81"/>
    </row>
    <row r="73" spans="5:5" x14ac:dyDescent="0.25">
      <c r="E73" s="81"/>
    </row>
    <row r="74" spans="5:5" x14ac:dyDescent="0.25">
      <c r="E74" s="81"/>
    </row>
    <row r="75" spans="5:5" x14ac:dyDescent="0.25">
      <c r="E75" s="81"/>
    </row>
    <row r="76" spans="5:5" x14ac:dyDescent="0.25">
      <c r="E76" s="81"/>
    </row>
    <row r="77" spans="5:5" x14ac:dyDescent="0.25">
      <c r="E77" s="81"/>
    </row>
    <row r="78" spans="5:5" x14ac:dyDescent="0.25">
      <c r="E78" s="81"/>
    </row>
    <row r="79" spans="5:5" x14ac:dyDescent="0.25">
      <c r="E79" s="81"/>
    </row>
    <row r="80" spans="5:5" x14ac:dyDescent="0.25">
      <c r="E80" s="81"/>
    </row>
    <row r="81" spans="5:5" x14ac:dyDescent="0.25">
      <c r="E81" s="81"/>
    </row>
    <row r="82" spans="5:5" x14ac:dyDescent="0.25">
      <c r="E82" s="81"/>
    </row>
    <row r="83" spans="5:5" x14ac:dyDescent="0.25">
      <c r="E83" s="81"/>
    </row>
    <row r="84" spans="5:5" x14ac:dyDescent="0.25">
      <c r="E84" s="81"/>
    </row>
    <row r="85" spans="5:5" x14ac:dyDescent="0.25">
      <c r="E85" s="81"/>
    </row>
    <row r="86" spans="5:5" x14ac:dyDescent="0.25">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06b_kalkulačka_vplyvy--podnikatelia_novela-zákona-272_2015_MPK"/>
    <f:field ref="objsubject" par="" edit="true" text=""/>
    <f:field ref="objcreatedby" par="" text="Blaho, Peter, JUDr."/>
    <f:field ref="objcreatedat" par="" text="8.9.2022 13:20:40"/>
    <f:field ref="objchangedby" par="" text="Administrator, System"/>
    <f:field ref="objmodifiedat" par="" text="8.9.2022 13:20:4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Bokol Viliam</cp:lastModifiedBy>
  <cp:lastPrinted>2020-07-31T11:00:31Z</cp:lastPrinted>
  <dcterms:created xsi:type="dcterms:W3CDTF">2014-07-30T13:24:38Z</dcterms:created>
  <dcterms:modified xsi:type="dcterms:W3CDTF">2023-03-24T02:28:01Z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Zákon</vt:lpwstr>
  </property>
  <property fmtid="{D5CDD505-2E9C-101B-9397-08002B2CF9AE}" pid="4" name="FSC#SKEDITIONSLOVLEX@103.510:aktualnyrok">
    <vt:lpwstr>2022</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Štatistiky_x000d_
Správne právo</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JUDr. Peter Blaho</vt:lpwstr>
  </property>
  <property fmtid="{D5CDD505-2E9C-101B-9397-08002B2CF9AE}" pid="12" name="FSC#SKEDITIONSLOVLEX@103.510:zodppredkladatel">
    <vt:lpwstr>Ing. Alexander Ballek</vt:lpwstr>
  </property>
  <property fmtid="{D5CDD505-2E9C-101B-9397-08002B2CF9AE}" pid="13" name="FSC#SKEDITIONSLOVLEX@103.510:dalsipredkladatel">
    <vt:lpwstr/>
  </property>
  <property fmtid="{D5CDD505-2E9C-101B-9397-08002B2CF9AE}" pid="14" name="FSC#SKEDITIONSLOVLEX@103.510:nazovpredpis">
    <vt:lpwstr>, ktorým sa mení a dopĺňa zákon č. 272/2015 Z. z. o registri právnických osôb, podnikateľov a orgánov verejnej moci a o zmene a doplnení niektorých zákonov v znení neskorších predpisov </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Štatistický úrad Slovenskej republiky (Úrad vlády Slovenskej republiky, odbor legislatívy ostatných ústredných orgánov štátnej správy)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plán legislatívnych úloh vlády Slovenskej republiky na mesiace január až jún 2021</vt:lpwstr>
  </property>
  <property fmtid="{D5CDD505-2E9C-101B-9397-08002B2CF9AE}" pid="23" name="FSC#SKEDITIONSLOVLEX@103.510:plnynazovpredpis">
    <vt:lpwstr> Zákon, ktorým sa mení a dopĺňa zákon č. 272/2015 Z. z. o registri právnických osôb, podnikateľov a orgánov verejnej moci a o zmene a doplnení niektorých zákonov v znení neskorších predpisov </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10430-745/2022</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LP/2022/520</vt:lpwstr>
  </property>
  <property fmtid="{D5CDD505-2E9C-101B-9397-08002B2CF9AE}" pid="37" name="FSC#SKEDITIONSLOVLEX@103.510:typsprievdok">
    <vt:lpwstr>Doložka vplyvov</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Predseda</vt:lpwstr>
  </property>
  <property fmtid="{D5CDD505-2E9C-101B-9397-08002B2CF9AE}" pid="142" name="FSC#SKEDITIONSLOVLEX@103.510:funkciaZodpPredAkuzativ">
    <vt:lpwstr>Predsedu</vt:lpwstr>
  </property>
  <property fmtid="{D5CDD505-2E9C-101B-9397-08002B2CF9AE}" pid="143" name="FSC#SKEDITIONSLOVLEX@103.510:funkciaZodpPredDativ">
    <vt:lpwstr>Predsedovi</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Alexander Ballek_x000d_
Predseda</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8. 9. 2022</vt:lpwstr>
  </property>
  <property fmtid="{D5CDD505-2E9C-101B-9397-08002B2CF9AE}" pid="151" name="FSC#COOSYSTEM@1.1:Container">
    <vt:lpwstr>COO.2145.1000.3.5174891</vt:lpwstr>
  </property>
  <property fmtid="{D5CDD505-2E9C-101B-9397-08002B2CF9AE}" pid="152" name="FSC#FSCFOLIO@1.1001:docpropproject">
    <vt:lpwstr/>
  </property>
</Properties>
</file>