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lvia.lojkova\Documents\cites\novela zakona_2021\HSR\"/>
    </mc:Choice>
  </mc:AlternateContent>
  <bookViews>
    <workbookView xWindow="0" yWindow="0" windowWidth="14700" windowHeight="12585" firstSheet="1" activeTab="1"/>
  </bookViews>
  <sheets>
    <sheet name="Malá kalkulačka" sheetId="7" state="hidden" r:id="rId1"/>
    <sheet name="Krok 1- Kalkulačka " sheetId="10" r:id="rId2"/>
    <sheet name="Krok 2- Tabuľky na skopírovanie" sheetId="13" r:id="rId3"/>
    <sheet name="Vysvetlivky ku kroku 1" sheetId="14" r:id="rId4"/>
    <sheet name="Dotknuté subjekty" sheetId="11" state="hidden" r:id="rId5"/>
    <sheet name="vstupy" sheetId="2" state="hidden" r:id="rId6"/>
  </sheets>
  <calcPr calcId="162913"/>
</workbook>
</file>

<file path=xl/calcChain.xml><?xml version="1.0" encoding="utf-8"?>
<calcChain xmlns="http://schemas.openxmlformats.org/spreadsheetml/2006/main">
  <c r="G10" i="13" l="1"/>
  <c r="AH23" i="10" l="1"/>
  <c r="AH26" i="10"/>
  <c r="AH29" i="10"/>
  <c r="AH32" i="10"/>
  <c r="AH35" i="10"/>
  <c r="AH38" i="10"/>
  <c r="AH41" i="10"/>
  <c r="AH44" i="10"/>
  <c r="AH47" i="10"/>
  <c r="AH50" i="10"/>
  <c r="AH53" i="10"/>
  <c r="AH56" i="10"/>
  <c r="AH59" i="10"/>
  <c r="AH62" i="10"/>
  <c r="AH65" i="10"/>
  <c r="AH68" i="10"/>
  <c r="AH71" i="10"/>
  <c r="AH74" i="10"/>
  <c r="AH77" i="10"/>
  <c r="AH80" i="10"/>
  <c r="AH83" i="10"/>
  <c r="AH86" i="10"/>
  <c r="AH89" i="10"/>
  <c r="AH92" i="10"/>
  <c r="AH95" i="10"/>
  <c r="AH98" i="10"/>
  <c r="AH101" i="10"/>
  <c r="AH104" i="10"/>
  <c r="AH107" i="10"/>
  <c r="AH110" i="10"/>
  <c r="AH113" i="10"/>
  <c r="AH116" i="10"/>
  <c r="AH119" i="10"/>
  <c r="AH122" i="10"/>
  <c r="AH125" i="10"/>
  <c r="AH128" i="10"/>
  <c r="AH131" i="10"/>
  <c r="AH134" i="10"/>
  <c r="AH137" i="10"/>
  <c r="AH140" i="10"/>
  <c r="AH143" i="10"/>
  <c r="AH146" i="10"/>
  <c r="AH149" i="10"/>
  <c r="AH152" i="10"/>
  <c r="AH155" i="10"/>
  <c r="AH14" i="10"/>
  <c r="AH17" i="10"/>
  <c r="AH20" i="10"/>
  <c r="AA11" i="10"/>
  <c r="AA14" i="10"/>
  <c r="AA17" i="10"/>
  <c r="AA20" i="10"/>
  <c r="AA23" i="10"/>
  <c r="AA26" i="10"/>
  <c r="AA29" i="10"/>
  <c r="AA32" i="10"/>
  <c r="AA35" i="10"/>
  <c r="AA38" i="10"/>
  <c r="AA41" i="10"/>
  <c r="AA44" i="10"/>
  <c r="AA47" i="10"/>
  <c r="AA50" i="10"/>
  <c r="AA53" i="10"/>
  <c r="AA56" i="10"/>
  <c r="AA59" i="10"/>
  <c r="AA62" i="10"/>
  <c r="AA65" i="10"/>
  <c r="AA68" i="10"/>
  <c r="AA71" i="10"/>
  <c r="AA74" i="10"/>
  <c r="AA77" i="10"/>
  <c r="AA80" i="10"/>
  <c r="AA83" i="10"/>
  <c r="AA86" i="10"/>
  <c r="AA89" i="10"/>
  <c r="AA92" i="10"/>
  <c r="AA95" i="10"/>
  <c r="AA98" i="10"/>
  <c r="AA101" i="10"/>
  <c r="AA104" i="10"/>
  <c r="AA107" i="10"/>
  <c r="AA110" i="10"/>
  <c r="AA113" i="10"/>
  <c r="AA116" i="10"/>
  <c r="AA119" i="10"/>
  <c r="AA122" i="10"/>
  <c r="AA125" i="10"/>
  <c r="AA128" i="10"/>
  <c r="AA131" i="10"/>
  <c r="AA134" i="10"/>
  <c r="AA137" i="10"/>
  <c r="AA140" i="10"/>
  <c r="AA143" i="10"/>
  <c r="AA146" i="10"/>
  <c r="AA149" i="10"/>
  <c r="AA152" i="10"/>
  <c r="AA155" i="10"/>
  <c r="AA8" i="10"/>
  <c r="G12" i="13" l="1"/>
  <c r="G11"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L8" i="10" l="1"/>
  <c r="L155" i="10"/>
  <c r="L152" i="10"/>
  <c r="L149" i="10"/>
  <c r="L146" i="10"/>
  <c r="L143" i="10"/>
  <c r="L140" i="10"/>
  <c r="L137" i="10"/>
  <c r="L134" i="10"/>
  <c r="L131" i="10"/>
  <c r="L128" i="10"/>
  <c r="L125" i="10"/>
  <c r="L122" i="10"/>
  <c r="L119" i="10"/>
  <c r="L116" i="10"/>
  <c r="L113" i="10"/>
  <c r="L110" i="10"/>
  <c r="L107" i="10"/>
  <c r="L104" i="10"/>
  <c r="L101" i="10"/>
  <c r="L98" i="10"/>
  <c r="L95" i="10"/>
  <c r="L92" i="10"/>
  <c r="L89" i="10"/>
  <c r="L86" i="10"/>
  <c r="L83" i="10"/>
  <c r="L80" i="10"/>
  <c r="L77" i="10"/>
  <c r="L74" i="10"/>
  <c r="L71" i="10"/>
  <c r="L68" i="10"/>
  <c r="L65" i="10"/>
  <c r="L62" i="10"/>
  <c r="L59" i="10"/>
  <c r="L56" i="10"/>
  <c r="L53" i="10"/>
  <c r="L50" i="10"/>
  <c r="L47" i="10"/>
  <c r="L44" i="10"/>
  <c r="L41" i="10"/>
  <c r="L38" i="10"/>
  <c r="L35" i="10"/>
  <c r="L32" i="10"/>
  <c r="L29" i="10"/>
  <c r="L26" i="10"/>
  <c r="L23" i="10"/>
  <c r="L20" i="10"/>
  <c r="L17" i="10"/>
  <c r="L14" i="10"/>
  <c r="BF14" i="10" s="1"/>
  <c r="L11" i="10"/>
  <c r="BG20" i="10" l="1"/>
  <c r="BG23" i="10"/>
  <c r="BG26" i="10"/>
  <c r="BG29" i="10"/>
  <c r="BG32" i="10"/>
  <c r="BG35" i="10"/>
  <c r="BG38" i="10"/>
  <c r="BG41" i="10"/>
  <c r="BG44" i="10"/>
  <c r="BG47" i="10"/>
  <c r="BG50" i="10"/>
  <c r="BG53" i="10"/>
  <c r="BG56" i="10"/>
  <c r="BG59" i="10"/>
  <c r="BG62" i="10"/>
  <c r="BG65" i="10"/>
  <c r="BG68" i="10"/>
  <c r="BG71" i="10"/>
  <c r="BG74" i="10"/>
  <c r="BG77" i="10"/>
  <c r="BG80" i="10"/>
  <c r="BG83" i="10"/>
  <c r="BG86" i="10"/>
  <c r="BG89" i="10"/>
  <c r="BG92" i="10"/>
  <c r="BG95" i="10"/>
  <c r="BG98" i="10"/>
  <c r="BG101" i="10"/>
  <c r="BG104" i="10"/>
  <c r="BG107" i="10"/>
  <c r="BG110" i="10"/>
  <c r="BG113" i="10"/>
  <c r="BG116" i="10"/>
  <c r="BG119" i="10"/>
  <c r="BG122" i="10"/>
  <c r="BG125" i="10"/>
  <c r="BG128" i="10"/>
  <c r="BG131" i="10"/>
  <c r="BG134" i="10"/>
  <c r="BG137" i="10"/>
  <c r="BG140" i="10"/>
  <c r="BG143" i="10"/>
  <c r="BG146" i="10"/>
  <c r="BG149" i="10"/>
  <c r="BG152" i="10"/>
  <c r="BG155" i="10"/>
  <c r="AX20" i="10"/>
  <c r="AY20" i="10"/>
  <c r="AX23" i="10"/>
  <c r="AY23" i="10"/>
  <c r="AX26" i="10"/>
  <c r="AY26" i="10"/>
  <c r="AX29" i="10"/>
  <c r="AY29" i="10"/>
  <c r="AX32" i="10"/>
  <c r="AY32" i="10"/>
  <c r="AX35" i="10"/>
  <c r="AY35" i="10"/>
  <c r="AX38" i="10"/>
  <c r="AY38" i="10"/>
  <c r="AX41" i="10"/>
  <c r="AY41" i="10"/>
  <c r="AX44" i="10"/>
  <c r="AY44" i="10"/>
  <c r="AX47" i="10"/>
  <c r="AY47" i="10"/>
  <c r="AX50" i="10"/>
  <c r="AY50" i="10"/>
  <c r="AX53" i="10"/>
  <c r="AY53" i="10"/>
  <c r="AX56" i="10"/>
  <c r="AY56" i="10"/>
  <c r="AX59" i="10"/>
  <c r="AY59" i="10"/>
  <c r="AX62" i="10"/>
  <c r="AY62" i="10"/>
  <c r="AX65" i="10"/>
  <c r="AY65" i="10"/>
  <c r="AX68" i="10"/>
  <c r="AY68" i="10"/>
  <c r="AX71" i="10"/>
  <c r="AY71" i="10"/>
  <c r="AX74" i="10"/>
  <c r="AY74" i="10"/>
  <c r="AX77" i="10"/>
  <c r="AY77" i="10"/>
  <c r="AX80" i="10"/>
  <c r="AY80" i="10"/>
  <c r="AX83" i="10"/>
  <c r="AY83" i="10"/>
  <c r="AX86" i="10"/>
  <c r="AY86" i="10"/>
  <c r="AX89" i="10"/>
  <c r="AY89" i="10"/>
  <c r="AX92" i="10"/>
  <c r="AY92" i="10"/>
  <c r="AX95" i="10"/>
  <c r="AY95" i="10"/>
  <c r="AX98" i="10"/>
  <c r="AY98" i="10"/>
  <c r="AX101" i="10"/>
  <c r="AY101" i="10"/>
  <c r="AX104" i="10"/>
  <c r="AY104" i="10"/>
  <c r="AX107" i="10"/>
  <c r="AY107" i="10"/>
  <c r="AX110" i="10"/>
  <c r="AY110" i="10"/>
  <c r="AX113" i="10"/>
  <c r="AY113" i="10"/>
  <c r="AX116" i="10"/>
  <c r="AY116" i="10"/>
  <c r="AX119" i="10"/>
  <c r="AY119" i="10"/>
  <c r="AX122" i="10"/>
  <c r="AY122" i="10"/>
  <c r="AX125" i="10"/>
  <c r="AY125" i="10"/>
  <c r="AX128" i="10"/>
  <c r="AY128" i="10"/>
  <c r="AX131" i="10"/>
  <c r="AY131" i="10"/>
  <c r="AX134" i="10"/>
  <c r="AY134" i="10"/>
  <c r="AX137" i="10"/>
  <c r="AY137" i="10"/>
  <c r="AX140" i="10"/>
  <c r="AY140" i="10"/>
  <c r="AX143" i="10"/>
  <c r="AY143" i="10"/>
  <c r="AX146" i="10"/>
  <c r="AY146" i="10"/>
  <c r="AX149" i="10"/>
  <c r="AY149" i="10"/>
  <c r="AX152" i="10"/>
  <c r="AY152" i="10"/>
  <c r="AX155" i="10"/>
  <c r="AY155" i="10"/>
  <c r="BI20" i="10"/>
  <c r="BI23" i="10"/>
  <c r="BI26" i="10"/>
  <c r="BI29" i="10"/>
  <c r="BI32" i="10"/>
  <c r="BI35" i="10"/>
  <c r="BI38" i="10"/>
  <c r="BI41" i="10"/>
  <c r="BI44" i="10"/>
  <c r="BI47" i="10"/>
  <c r="BI50" i="10"/>
  <c r="BI53" i="10"/>
  <c r="BI56" i="10"/>
  <c r="BI59" i="10"/>
  <c r="BI62" i="10"/>
  <c r="BI65" i="10"/>
  <c r="BI68" i="10"/>
  <c r="BI71" i="10"/>
  <c r="BI74" i="10"/>
  <c r="BI77" i="10"/>
  <c r="BI80" i="10"/>
  <c r="BI83" i="10"/>
  <c r="BI86" i="10"/>
  <c r="BI89" i="10"/>
  <c r="BI92" i="10"/>
  <c r="BI95" i="10"/>
  <c r="BI98" i="10"/>
  <c r="BI101" i="10"/>
  <c r="BI104" i="10"/>
  <c r="BI107" i="10"/>
  <c r="BI110" i="10"/>
  <c r="BI113" i="10"/>
  <c r="BI116" i="10"/>
  <c r="BI119" i="10"/>
  <c r="BI122" i="10"/>
  <c r="BI125" i="10"/>
  <c r="BI128" i="10"/>
  <c r="BI131" i="10"/>
  <c r="BI134" i="10"/>
  <c r="BI137" i="10"/>
  <c r="BI140" i="10"/>
  <c r="BI143" i="10"/>
  <c r="BI146" i="10"/>
  <c r="BI149" i="10"/>
  <c r="BI152" i="10"/>
  <c r="BI155" i="10"/>
  <c r="BA20" i="10"/>
  <c r="BA23" i="10"/>
  <c r="BA26" i="10"/>
  <c r="BA29" i="10"/>
  <c r="BA32" i="10"/>
  <c r="BA35" i="10"/>
  <c r="BA38" i="10"/>
  <c r="BA41" i="10"/>
  <c r="BA44" i="10"/>
  <c r="BA47" i="10"/>
  <c r="BA50" i="10"/>
  <c r="BA53" i="10"/>
  <c r="BA56" i="10"/>
  <c r="BA59" i="10"/>
  <c r="BA62" i="10"/>
  <c r="BA65" i="10"/>
  <c r="BA68" i="10"/>
  <c r="BA71" i="10"/>
  <c r="BA74" i="10"/>
  <c r="BA77" i="10"/>
  <c r="BA80" i="10"/>
  <c r="BA83" i="10"/>
  <c r="BA86" i="10"/>
  <c r="BA89" i="10"/>
  <c r="BA92" i="10"/>
  <c r="BA95" i="10"/>
  <c r="BA98" i="10"/>
  <c r="BA101" i="10"/>
  <c r="BA104" i="10"/>
  <c r="BA107" i="10"/>
  <c r="BA110" i="10"/>
  <c r="BA113" i="10"/>
  <c r="BA116" i="10"/>
  <c r="BA119" i="10"/>
  <c r="BA122" i="10"/>
  <c r="BA125" i="10"/>
  <c r="BA128" i="10"/>
  <c r="BA131" i="10"/>
  <c r="BA134" i="10"/>
  <c r="BA137" i="10"/>
  <c r="BA140" i="10"/>
  <c r="BA143" i="10"/>
  <c r="BA146" i="10"/>
  <c r="BA149" i="10"/>
  <c r="BA152" i="10"/>
  <c r="BA155" i="10"/>
  <c r="BE20" i="10"/>
  <c r="BE23" i="10"/>
  <c r="BE26" i="10"/>
  <c r="BE29" i="10"/>
  <c r="BE32" i="10"/>
  <c r="BE35" i="10"/>
  <c r="BE38" i="10"/>
  <c r="BE41" i="10"/>
  <c r="BE44" i="10"/>
  <c r="BE47" i="10"/>
  <c r="BE50" i="10"/>
  <c r="BE53" i="10"/>
  <c r="BE56" i="10"/>
  <c r="BE59" i="10"/>
  <c r="BE62" i="10"/>
  <c r="BE65" i="10"/>
  <c r="BE68" i="10"/>
  <c r="BE71" i="10"/>
  <c r="BE74" i="10"/>
  <c r="BE77" i="10"/>
  <c r="BE80" i="10"/>
  <c r="BE83" i="10"/>
  <c r="BE86" i="10"/>
  <c r="BE89" i="10"/>
  <c r="BE92" i="10"/>
  <c r="BE95" i="10"/>
  <c r="BE98" i="10"/>
  <c r="BE101" i="10"/>
  <c r="BE104" i="10"/>
  <c r="BE107" i="10"/>
  <c r="BE110" i="10"/>
  <c r="BE113" i="10"/>
  <c r="BE116" i="10"/>
  <c r="BE119" i="10"/>
  <c r="BE122" i="10"/>
  <c r="BE125" i="10"/>
  <c r="BE128" i="10"/>
  <c r="BE131" i="10"/>
  <c r="BE134" i="10"/>
  <c r="BE137" i="10"/>
  <c r="BE140" i="10"/>
  <c r="BE143" i="10"/>
  <c r="BE146" i="10"/>
  <c r="BE149" i="10"/>
  <c r="BE152" i="10"/>
  <c r="BE155" i="10"/>
  <c r="AW20" i="10"/>
  <c r="AW23" i="10"/>
  <c r="AW26" i="10"/>
  <c r="AW29" i="10"/>
  <c r="AW32" i="10"/>
  <c r="AW35" i="10"/>
  <c r="AW38" i="10"/>
  <c r="AW41" i="10"/>
  <c r="AW44" i="10"/>
  <c r="AW47" i="10"/>
  <c r="AW50" i="10"/>
  <c r="AW53" i="10"/>
  <c r="AW56" i="10"/>
  <c r="AW59" i="10"/>
  <c r="AW62" i="10"/>
  <c r="AW65" i="10"/>
  <c r="AW68" i="10"/>
  <c r="AW71" i="10"/>
  <c r="AW74" i="10"/>
  <c r="AW77" i="10"/>
  <c r="AW80" i="10"/>
  <c r="AW83" i="10"/>
  <c r="AW86" i="10"/>
  <c r="AW89" i="10"/>
  <c r="AW92" i="10"/>
  <c r="AW95" i="10"/>
  <c r="AW98" i="10"/>
  <c r="AW101" i="10"/>
  <c r="AW104" i="10"/>
  <c r="AW107" i="10"/>
  <c r="AW110" i="10"/>
  <c r="AW113" i="10"/>
  <c r="AW116" i="10"/>
  <c r="AW119" i="10"/>
  <c r="AW122" i="10"/>
  <c r="AW125" i="10"/>
  <c r="AW128" i="10"/>
  <c r="AW131" i="10"/>
  <c r="AW134" i="10"/>
  <c r="AW137" i="10"/>
  <c r="AW140" i="10"/>
  <c r="AW143" i="10"/>
  <c r="AW146" i="10"/>
  <c r="AW149" i="10"/>
  <c r="AW152" i="10"/>
  <c r="AW155" i="10"/>
  <c r="AX17" i="10"/>
  <c r="AY17" i="10" s="1"/>
  <c r="J14" i="10"/>
  <c r="Z14" i="10" s="1"/>
  <c r="J17" i="10"/>
  <c r="Z17" i="10" s="1"/>
  <c r="J20" i="10"/>
  <c r="Z20" i="10" s="1"/>
  <c r="J23" i="10"/>
  <c r="Z23" i="10" s="1"/>
  <c r="J26" i="10"/>
  <c r="Z26" i="10" s="1"/>
  <c r="J29" i="10"/>
  <c r="Z29" i="10" s="1"/>
  <c r="J32" i="10"/>
  <c r="Z32" i="10" s="1"/>
  <c r="J35" i="10"/>
  <c r="Z35" i="10" s="1"/>
  <c r="J38" i="10"/>
  <c r="Z38" i="10" s="1"/>
  <c r="J41" i="10"/>
  <c r="Z41" i="10" s="1"/>
  <c r="J44" i="10"/>
  <c r="Z44" i="10" s="1"/>
  <c r="J47" i="10"/>
  <c r="Z47" i="10" s="1"/>
  <c r="J50" i="10"/>
  <c r="Z50" i="10" s="1"/>
  <c r="J53" i="10"/>
  <c r="Z53" i="10" s="1"/>
  <c r="J56" i="10"/>
  <c r="Z56" i="10" s="1"/>
  <c r="J59" i="10"/>
  <c r="Z59" i="10" s="1"/>
  <c r="J62" i="10"/>
  <c r="Z62" i="10" s="1"/>
  <c r="J65" i="10"/>
  <c r="Z65" i="10" s="1"/>
  <c r="J68" i="10"/>
  <c r="Z68" i="10" s="1"/>
  <c r="J71" i="10"/>
  <c r="Z71" i="10" s="1"/>
  <c r="J74" i="10"/>
  <c r="Z74" i="10" s="1"/>
  <c r="J77" i="10"/>
  <c r="Z77" i="10" s="1"/>
  <c r="J80" i="10"/>
  <c r="Z80" i="10" s="1"/>
  <c r="J83" i="10"/>
  <c r="Z83" i="10" s="1"/>
  <c r="J86" i="10"/>
  <c r="Z86" i="10" s="1"/>
  <c r="J89" i="10"/>
  <c r="Z89" i="10" s="1"/>
  <c r="J92" i="10"/>
  <c r="Z92" i="10" s="1"/>
  <c r="J95" i="10"/>
  <c r="Z95" i="10" s="1"/>
  <c r="J98" i="10"/>
  <c r="Z98" i="10" s="1"/>
  <c r="J101" i="10"/>
  <c r="Z101" i="10" s="1"/>
  <c r="J104" i="10"/>
  <c r="Z104" i="10" s="1"/>
  <c r="J107" i="10"/>
  <c r="Z107" i="10" s="1"/>
  <c r="J110" i="10"/>
  <c r="Z110" i="10" s="1"/>
  <c r="J113" i="10"/>
  <c r="Z113" i="10" s="1"/>
  <c r="J116" i="10"/>
  <c r="Z116" i="10" s="1"/>
  <c r="J119" i="10"/>
  <c r="Z119" i="10" s="1"/>
  <c r="J122" i="10"/>
  <c r="Z122" i="10" s="1"/>
  <c r="J125" i="10"/>
  <c r="Z125" i="10" s="1"/>
  <c r="J128" i="10"/>
  <c r="Z128" i="10" s="1"/>
  <c r="J131" i="10"/>
  <c r="Z131" i="10" s="1"/>
  <c r="J134" i="10"/>
  <c r="Z134" i="10" s="1"/>
  <c r="J137" i="10"/>
  <c r="Z137" i="10" s="1"/>
  <c r="J140" i="10"/>
  <c r="Z140" i="10" s="1"/>
  <c r="J143" i="10"/>
  <c r="Z143" i="10" s="1"/>
  <c r="J146" i="10"/>
  <c r="Z146" i="10" s="1"/>
  <c r="J149" i="10"/>
  <c r="Z149" i="10" s="1"/>
  <c r="J152" i="10"/>
  <c r="Z152" i="10" s="1"/>
  <c r="J155" i="10"/>
  <c r="Z155" i="10" s="1"/>
  <c r="BF20" i="10"/>
  <c r="BF23" i="10"/>
  <c r="BF26" i="10"/>
  <c r="BF29" i="10"/>
  <c r="BF32" i="10"/>
  <c r="BF35" i="10"/>
  <c r="BF38" i="10"/>
  <c r="BF41" i="10"/>
  <c r="BF44" i="10"/>
  <c r="BF47" i="10"/>
  <c r="BF50" i="10"/>
  <c r="BF53" i="10"/>
  <c r="BF56" i="10"/>
  <c r="BF59" i="10"/>
  <c r="BF62" i="10"/>
  <c r="BF65" i="10"/>
  <c r="BF68" i="10"/>
  <c r="BF71" i="10"/>
  <c r="BF74" i="10"/>
  <c r="BF77" i="10"/>
  <c r="BF80" i="10"/>
  <c r="BF83" i="10"/>
  <c r="BF86" i="10"/>
  <c r="BF89" i="10"/>
  <c r="BF92" i="10"/>
  <c r="BF95" i="10"/>
  <c r="BF98" i="10"/>
  <c r="BF101" i="10"/>
  <c r="BF104" i="10"/>
  <c r="BF107" i="10"/>
  <c r="BF110" i="10"/>
  <c r="BF113" i="10"/>
  <c r="BF116" i="10"/>
  <c r="BF119" i="10"/>
  <c r="BF122" i="10"/>
  <c r="BF125" i="10"/>
  <c r="BF128" i="10"/>
  <c r="BF131" i="10"/>
  <c r="BF134" i="10"/>
  <c r="BF137" i="10"/>
  <c r="BF140" i="10"/>
  <c r="BF143" i="10"/>
  <c r="BF146" i="10"/>
  <c r="BF149" i="10"/>
  <c r="BF152" i="10"/>
  <c r="BF155" i="10"/>
  <c r="BH20" i="10"/>
  <c r="BH23" i="10"/>
  <c r="BH26" i="10"/>
  <c r="BH29" i="10"/>
  <c r="BH32" i="10"/>
  <c r="BH35" i="10"/>
  <c r="BH38" i="10"/>
  <c r="BH41" i="10"/>
  <c r="BH44" i="10"/>
  <c r="BH47" i="10"/>
  <c r="BH50" i="10"/>
  <c r="BH53" i="10"/>
  <c r="BH56" i="10"/>
  <c r="BH59" i="10"/>
  <c r="BH62" i="10"/>
  <c r="BH65" i="10"/>
  <c r="BH68" i="10"/>
  <c r="BH71" i="10"/>
  <c r="BH74" i="10"/>
  <c r="BH77" i="10"/>
  <c r="BH80" i="10"/>
  <c r="BH83" i="10"/>
  <c r="BH86" i="10"/>
  <c r="BH89" i="10"/>
  <c r="BH92" i="10"/>
  <c r="BH95" i="10"/>
  <c r="BH98" i="10"/>
  <c r="BH101" i="10"/>
  <c r="BH104" i="10"/>
  <c r="BH107" i="10"/>
  <c r="BH110" i="10"/>
  <c r="BH113" i="10"/>
  <c r="BH116" i="10"/>
  <c r="BH119" i="10"/>
  <c r="BH122" i="10"/>
  <c r="BH125" i="10"/>
  <c r="BH128" i="10"/>
  <c r="BH131" i="10"/>
  <c r="BH134" i="10"/>
  <c r="BH137" i="10"/>
  <c r="BH140" i="10"/>
  <c r="BH143" i="10"/>
  <c r="BH146" i="10"/>
  <c r="BH149" i="10"/>
  <c r="BH152" i="10"/>
  <c r="BH155" i="10"/>
  <c r="AZ20" i="10"/>
  <c r="AZ23" i="10"/>
  <c r="AZ26" i="10"/>
  <c r="AZ29" i="10"/>
  <c r="AZ32" i="10"/>
  <c r="AZ35" i="10"/>
  <c r="AZ38" i="10"/>
  <c r="AZ41" i="10"/>
  <c r="AZ44" i="10"/>
  <c r="AZ47" i="10"/>
  <c r="AZ50" i="10"/>
  <c r="AZ53" i="10"/>
  <c r="AZ56" i="10"/>
  <c r="AZ59" i="10"/>
  <c r="AZ62" i="10"/>
  <c r="AZ65" i="10"/>
  <c r="AZ68" i="10"/>
  <c r="AZ71" i="10"/>
  <c r="AZ74" i="10"/>
  <c r="AZ77" i="10"/>
  <c r="AZ80" i="10"/>
  <c r="AZ83" i="10"/>
  <c r="AZ86" i="10"/>
  <c r="AZ89" i="10"/>
  <c r="AZ92" i="10"/>
  <c r="AZ95" i="10"/>
  <c r="AZ98" i="10"/>
  <c r="AZ101" i="10"/>
  <c r="AZ104" i="10"/>
  <c r="AZ107" i="10"/>
  <c r="AZ110" i="10"/>
  <c r="AZ113" i="10"/>
  <c r="AZ116" i="10"/>
  <c r="AZ119" i="10"/>
  <c r="AZ122" i="10"/>
  <c r="AZ125" i="10"/>
  <c r="AZ128" i="10"/>
  <c r="AZ131" i="10"/>
  <c r="AZ134" i="10"/>
  <c r="AZ137" i="10"/>
  <c r="AZ140" i="10"/>
  <c r="AZ143" i="10"/>
  <c r="AZ146" i="10"/>
  <c r="AZ149" i="10"/>
  <c r="AZ152" i="10"/>
  <c r="AZ155" i="10"/>
  <c r="BD155" i="10"/>
  <c r="AV20" i="10"/>
  <c r="AV23" i="10"/>
  <c r="AV26" i="10"/>
  <c r="AV29" i="10"/>
  <c r="AV32" i="10"/>
  <c r="AV35" i="10"/>
  <c r="AV38" i="10"/>
  <c r="AV41" i="10"/>
  <c r="AV44" i="10"/>
  <c r="AV47" i="10"/>
  <c r="AV50" i="10"/>
  <c r="AV53" i="10"/>
  <c r="AV56" i="10"/>
  <c r="AV59" i="10"/>
  <c r="AV62" i="10"/>
  <c r="AV65" i="10"/>
  <c r="AV68" i="10"/>
  <c r="AV71" i="10"/>
  <c r="AV74" i="10"/>
  <c r="AV77" i="10"/>
  <c r="AV80" i="10"/>
  <c r="AV83" i="10"/>
  <c r="AV86" i="10"/>
  <c r="AV89" i="10"/>
  <c r="AV92" i="10"/>
  <c r="AV95" i="10"/>
  <c r="AV98" i="10"/>
  <c r="AV101" i="10"/>
  <c r="AV104" i="10"/>
  <c r="AV107" i="10"/>
  <c r="AV110" i="10"/>
  <c r="AV113" i="10"/>
  <c r="AV116" i="10"/>
  <c r="AV119" i="10"/>
  <c r="AV122" i="10"/>
  <c r="AV125" i="10"/>
  <c r="AV128" i="10"/>
  <c r="AV131" i="10"/>
  <c r="AV134" i="10"/>
  <c r="AV137" i="10"/>
  <c r="AV140" i="10"/>
  <c r="AV143" i="10"/>
  <c r="AV146" i="10"/>
  <c r="AV149" i="10"/>
  <c r="AV152" i="10"/>
  <c r="AV155" i="10"/>
  <c r="BB155" i="10"/>
  <c r="BC155" i="10" s="1"/>
  <c r="BB20" i="10"/>
  <c r="BC20" i="10" s="1"/>
  <c r="BB23" i="10"/>
  <c r="BC23" i="10" s="1"/>
  <c r="BB26" i="10"/>
  <c r="BC26" i="10" s="1"/>
  <c r="BB29" i="10"/>
  <c r="BC29" i="10" s="1"/>
  <c r="BB32" i="10"/>
  <c r="BC32" i="10" s="1"/>
  <c r="BB35" i="10"/>
  <c r="BC35" i="10" s="1"/>
  <c r="BB38" i="10"/>
  <c r="BC38" i="10" s="1"/>
  <c r="BB41" i="10"/>
  <c r="BC41" i="10" s="1"/>
  <c r="BB44" i="10"/>
  <c r="BC44" i="10" s="1"/>
  <c r="BB47" i="10"/>
  <c r="BC47" i="10" s="1"/>
  <c r="BB50" i="10"/>
  <c r="BC50" i="10" s="1"/>
  <c r="BB53" i="10"/>
  <c r="BC53" i="10" s="1"/>
  <c r="BB56" i="10"/>
  <c r="BC56" i="10" s="1"/>
  <c r="BB59" i="10"/>
  <c r="BC59" i="10" s="1"/>
  <c r="BB62" i="10"/>
  <c r="BC62" i="10" s="1"/>
  <c r="BB65" i="10"/>
  <c r="BC65" i="10" s="1"/>
  <c r="BB68" i="10"/>
  <c r="BC68" i="10" s="1"/>
  <c r="BB71" i="10"/>
  <c r="BC71" i="10" s="1"/>
  <c r="BB74" i="10"/>
  <c r="BC74" i="10" s="1"/>
  <c r="BB77" i="10"/>
  <c r="BC77" i="10" s="1"/>
  <c r="BB80" i="10"/>
  <c r="BC80" i="10" s="1"/>
  <c r="BB83" i="10"/>
  <c r="BC83" i="10" s="1"/>
  <c r="BB86" i="10"/>
  <c r="BC86" i="10" s="1"/>
  <c r="BB89" i="10"/>
  <c r="BC89" i="10" s="1"/>
  <c r="BB92" i="10"/>
  <c r="BC92" i="10" s="1"/>
  <c r="BB95" i="10"/>
  <c r="BC95" i="10" s="1"/>
  <c r="BB98" i="10"/>
  <c r="BC98" i="10" s="1"/>
  <c r="BB101" i="10"/>
  <c r="BC101" i="10" s="1"/>
  <c r="BB104" i="10"/>
  <c r="BC104" i="10" s="1"/>
  <c r="BB107" i="10"/>
  <c r="BC107" i="10" s="1"/>
  <c r="BB110" i="10"/>
  <c r="BC110" i="10" s="1"/>
  <c r="BB113" i="10"/>
  <c r="BC113" i="10" s="1"/>
  <c r="BB116" i="10"/>
  <c r="BC116" i="10" s="1"/>
  <c r="BB119" i="10"/>
  <c r="BC119" i="10" s="1"/>
  <c r="BB122" i="10"/>
  <c r="BC122" i="10" s="1"/>
  <c r="BB125" i="10"/>
  <c r="BC125" i="10" s="1"/>
  <c r="BB128" i="10"/>
  <c r="BC128" i="10" s="1"/>
  <c r="BB131" i="10"/>
  <c r="BC131" i="10" s="1"/>
  <c r="BB134" i="10"/>
  <c r="BC134" i="10" s="1"/>
  <c r="BB137" i="10"/>
  <c r="BC137" i="10" s="1"/>
  <c r="BB140" i="10"/>
  <c r="BC140" i="10" s="1"/>
  <c r="BB143" i="10"/>
  <c r="BC143" i="10" s="1"/>
  <c r="BB146" i="10"/>
  <c r="BC146" i="10" s="1"/>
  <c r="BB149" i="10"/>
  <c r="BC149" i="10" s="1"/>
  <c r="BB152" i="10"/>
  <c r="BC152" i="10" s="1"/>
  <c r="BJ20" i="10"/>
  <c r="BK20" i="10" s="1"/>
  <c r="BJ23" i="10"/>
  <c r="BK23" i="10" s="1"/>
  <c r="BJ26" i="10"/>
  <c r="BK26" i="10" s="1"/>
  <c r="BJ29" i="10"/>
  <c r="BK29" i="10" s="1"/>
  <c r="BJ32" i="10"/>
  <c r="BK32" i="10" s="1"/>
  <c r="BJ35" i="10"/>
  <c r="BK35" i="10" s="1"/>
  <c r="BJ38" i="10"/>
  <c r="BK38" i="10" s="1"/>
  <c r="BJ41" i="10"/>
  <c r="BK41" i="10" s="1"/>
  <c r="BJ44" i="10"/>
  <c r="BK44" i="10" s="1"/>
  <c r="BJ47" i="10"/>
  <c r="BK47" i="10" s="1"/>
  <c r="BJ50" i="10"/>
  <c r="BK50" i="10" s="1"/>
  <c r="BJ53" i="10"/>
  <c r="BK53" i="10" s="1"/>
  <c r="BJ56" i="10"/>
  <c r="BK56" i="10" s="1"/>
  <c r="BJ59" i="10"/>
  <c r="BK59" i="10" s="1"/>
  <c r="BJ62" i="10"/>
  <c r="BK62" i="10" s="1"/>
  <c r="BJ65" i="10"/>
  <c r="BK65" i="10" s="1"/>
  <c r="BJ68" i="10"/>
  <c r="BK68" i="10" s="1"/>
  <c r="BJ71" i="10"/>
  <c r="BK71" i="10" s="1"/>
  <c r="BJ74" i="10"/>
  <c r="BK74" i="10" s="1"/>
  <c r="BJ77" i="10"/>
  <c r="BK77" i="10" s="1"/>
  <c r="BJ80" i="10"/>
  <c r="BK80" i="10" s="1"/>
  <c r="BJ83" i="10"/>
  <c r="BK83" i="10" s="1"/>
  <c r="BJ86" i="10"/>
  <c r="BK86" i="10" s="1"/>
  <c r="BJ89" i="10"/>
  <c r="BK89" i="10" s="1"/>
  <c r="BJ92" i="10"/>
  <c r="BK92" i="10" s="1"/>
  <c r="BJ95" i="10"/>
  <c r="BK95" i="10" s="1"/>
  <c r="BJ98" i="10"/>
  <c r="BK98" i="10" s="1"/>
  <c r="BJ101" i="10"/>
  <c r="BK101" i="10" s="1"/>
  <c r="BJ104" i="10"/>
  <c r="BK104" i="10" s="1"/>
  <c r="BJ107" i="10"/>
  <c r="BK107" i="10" s="1"/>
  <c r="BJ110" i="10"/>
  <c r="BK110" i="10" s="1"/>
  <c r="BJ113" i="10"/>
  <c r="BK113" i="10" s="1"/>
  <c r="BJ116" i="10"/>
  <c r="BK116" i="10" s="1"/>
  <c r="BJ119" i="10"/>
  <c r="BK119" i="10" s="1"/>
  <c r="BJ122" i="10"/>
  <c r="BK122" i="10" s="1"/>
  <c r="BJ125" i="10"/>
  <c r="BK125" i="10" s="1"/>
  <c r="BJ128" i="10"/>
  <c r="BK128" i="10" s="1"/>
  <c r="BJ131" i="10"/>
  <c r="BK131" i="10" s="1"/>
  <c r="BJ134" i="10"/>
  <c r="BK134" i="10" s="1"/>
  <c r="BJ137" i="10"/>
  <c r="BK137" i="10" s="1"/>
  <c r="BJ140" i="10"/>
  <c r="BK140" i="10" s="1"/>
  <c r="BJ143" i="10"/>
  <c r="BK143" i="10" s="1"/>
  <c r="BJ146" i="10"/>
  <c r="BK146" i="10" s="1"/>
  <c r="BJ149" i="10"/>
  <c r="BK149" i="10" s="1"/>
  <c r="BJ152" i="10"/>
  <c r="BK152" i="10" s="1"/>
  <c r="BJ155" i="10"/>
  <c r="BK155" i="10" s="1"/>
  <c r="BD20" i="10"/>
  <c r="BD23" i="10"/>
  <c r="BD26" i="10"/>
  <c r="BD29" i="10"/>
  <c r="BD32" i="10"/>
  <c r="BD35" i="10"/>
  <c r="BD38" i="10"/>
  <c r="BD41" i="10"/>
  <c r="BD44" i="10"/>
  <c r="BD47" i="10"/>
  <c r="BD50" i="10"/>
  <c r="BD53" i="10"/>
  <c r="BD56" i="10"/>
  <c r="BD59" i="10"/>
  <c r="BD62" i="10"/>
  <c r="BD65" i="10"/>
  <c r="BD68" i="10"/>
  <c r="BD71" i="10"/>
  <c r="BD74" i="10"/>
  <c r="BD77" i="10"/>
  <c r="BD80" i="10"/>
  <c r="BD83" i="10"/>
  <c r="BD86" i="10"/>
  <c r="BD89" i="10"/>
  <c r="BD92" i="10"/>
  <c r="BD95" i="10"/>
  <c r="BD98" i="10"/>
  <c r="BD101" i="10"/>
  <c r="BD104" i="10"/>
  <c r="BD107" i="10"/>
  <c r="BD110" i="10"/>
  <c r="BD113" i="10"/>
  <c r="BD116" i="10"/>
  <c r="BD119" i="10"/>
  <c r="BD122" i="10"/>
  <c r="BD125" i="10"/>
  <c r="BD128" i="10"/>
  <c r="BD131" i="10"/>
  <c r="BD134" i="10"/>
  <c r="BD137" i="10"/>
  <c r="BD140" i="10"/>
  <c r="BD143" i="10"/>
  <c r="BD146" i="10"/>
  <c r="BD149" i="10"/>
  <c r="BD152" i="10"/>
  <c r="M10" i="13" l="1"/>
  <c r="F4" i="13" l="1"/>
  <c r="X53" i="10" l="1"/>
  <c r="X65" i="10"/>
  <c r="X101" i="10"/>
  <c r="X113" i="10"/>
  <c r="X149" i="10"/>
  <c r="J11" i="10"/>
  <c r="X14" i="10"/>
  <c r="X17" i="10"/>
  <c r="X20" i="10"/>
  <c r="X23" i="10"/>
  <c r="X26" i="10"/>
  <c r="X29" i="10"/>
  <c r="X32" i="10"/>
  <c r="X35" i="10"/>
  <c r="X38" i="10"/>
  <c r="X41" i="10"/>
  <c r="X44" i="10"/>
  <c r="X47" i="10"/>
  <c r="X50" i="10"/>
  <c r="X56" i="10"/>
  <c r="X59" i="10"/>
  <c r="X62" i="10"/>
  <c r="X68" i="10"/>
  <c r="X71" i="10"/>
  <c r="X74" i="10"/>
  <c r="X77" i="10"/>
  <c r="X80" i="10"/>
  <c r="X83" i="10"/>
  <c r="X86" i="10"/>
  <c r="X89" i="10"/>
  <c r="X92" i="10"/>
  <c r="X95" i="10"/>
  <c r="X98" i="10"/>
  <c r="X104" i="10"/>
  <c r="X107" i="10"/>
  <c r="X110" i="10"/>
  <c r="X116" i="10"/>
  <c r="X119" i="10"/>
  <c r="X122" i="10"/>
  <c r="X125" i="10"/>
  <c r="X128" i="10"/>
  <c r="X131" i="10"/>
  <c r="X134" i="10"/>
  <c r="X137" i="10"/>
  <c r="X140" i="10"/>
  <c r="X143" i="10"/>
  <c r="X146" i="10"/>
  <c r="X152" i="10"/>
  <c r="X155" i="10"/>
  <c r="J8" i="10"/>
  <c r="CE20" i="10"/>
  <c r="CE23" i="10"/>
  <c r="CE26" i="10"/>
  <c r="CE29" i="10"/>
  <c r="CE32" i="10"/>
  <c r="CE35" i="10"/>
  <c r="CE38" i="10"/>
  <c r="CE41" i="10"/>
  <c r="CE44" i="10"/>
  <c r="CE47" i="10"/>
  <c r="CE50" i="10"/>
  <c r="CE53" i="10"/>
  <c r="CE56" i="10"/>
  <c r="CE59" i="10"/>
  <c r="CE62" i="10"/>
  <c r="CE65" i="10"/>
  <c r="CE68" i="10"/>
  <c r="CE71" i="10"/>
  <c r="CE74" i="10"/>
  <c r="CE77" i="10"/>
  <c r="CE80" i="10"/>
  <c r="CE83" i="10"/>
  <c r="CE86" i="10"/>
  <c r="CE89" i="10"/>
  <c r="CE92" i="10"/>
  <c r="CE95" i="10"/>
  <c r="CE98" i="10"/>
  <c r="CE101" i="10"/>
  <c r="CE104" i="10"/>
  <c r="CE107" i="10"/>
  <c r="CE110" i="10"/>
  <c r="CE113" i="10"/>
  <c r="CE116" i="10"/>
  <c r="CE119" i="10"/>
  <c r="CE122" i="10"/>
  <c r="CE125" i="10"/>
  <c r="CE128" i="10"/>
  <c r="CE131" i="10"/>
  <c r="CE134" i="10"/>
  <c r="CE137" i="10"/>
  <c r="CE140" i="10"/>
  <c r="CE143" i="10"/>
  <c r="CE146" i="10"/>
  <c r="CE149" i="10"/>
  <c r="CE152" i="10"/>
  <c r="CE155" i="10"/>
  <c r="AF17" i="10"/>
  <c r="AV17" i="10" s="1"/>
  <c r="AW17" i="10" s="1"/>
  <c r="AI17" i="10"/>
  <c r="AJ17" i="10"/>
  <c r="AZ17" i="10" s="1"/>
  <c r="BA17" i="10" s="1"/>
  <c r="AL17" i="10"/>
  <c r="BB17" i="10" s="1"/>
  <c r="BC17" i="10" s="1"/>
  <c r="AF20" i="10"/>
  <c r="AG20" i="10"/>
  <c r="AI20" i="10"/>
  <c r="AJ20" i="10"/>
  <c r="AK20" i="10"/>
  <c r="AL20" i="10"/>
  <c r="AM20" i="10"/>
  <c r="AF23" i="10"/>
  <c r="AG23" i="10"/>
  <c r="AI23" i="10"/>
  <c r="AJ23" i="10"/>
  <c r="AK23" i="10"/>
  <c r="AL23" i="10"/>
  <c r="AM23" i="10"/>
  <c r="AF26" i="10"/>
  <c r="AG26" i="10"/>
  <c r="AI26" i="10"/>
  <c r="AJ26" i="10"/>
  <c r="AK26" i="10"/>
  <c r="AL26" i="10"/>
  <c r="AM26" i="10"/>
  <c r="AF29" i="10"/>
  <c r="AG29" i="10"/>
  <c r="AI29" i="10"/>
  <c r="AJ29" i="10"/>
  <c r="AK29" i="10"/>
  <c r="AL29" i="10"/>
  <c r="AM29" i="10"/>
  <c r="AF32" i="10"/>
  <c r="AG32" i="10"/>
  <c r="AI32" i="10"/>
  <c r="AJ32" i="10"/>
  <c r="AK32" i="10"/>
  <c r="AL32" i="10"/>
  <c r="AM32" i="10"/>
  <c r="AF35" i="10"/>
  <c r="AG35" i="10"/>
  <c r="AI35" i="10"/>
  <c r="AJ35" i="10"/>
  <c r="AK35" i="10"/>
  <c r="AL35" i="10"/>
  <c r="AM35" i="10"/>
  <c r="AF38" i="10"/>
  <c r="AG38" i="10"/>
  <c r="AI38" i="10"/>
  <c r="AJ38" i="10"/>
  <c r="AK38" i="10"/>
  <c r="AL38" i="10"/>
  <c r="AM38" i="10"/>
  <c r="AF41" i="10"/>
  <c r="AG41" i="10"/>
  <c r="AI41" i="10"/>
  <c r="AJ41" i="10"/>
  <c r="AK41" i="10"/>
  <c r="AL41" i="10"/>
  <c r="AM41" i="10"/>
  <c r="AF44" i="10"/>
  <c r="AG44" i="10"/>
  <c r="AI44" i="10"/>
  <c r="AJ44" i="10"/>
  <c r="AK44" i="10"/>
  <c r="AL44" i="10"/>
  <c r="AM44" i="10"/>
  <c r="AF47" i="10"/>
  <c r="AG47" i="10"/>
  <c r="AI47" i="10"/>
  <c r="AJ47" i="10"/>
  <c r="AK47" i="10"/>
  <c r="AL47" i="10"/>
  <c r="AM47" i="10"/>
  <c r="AF50" i="10"/>
  <c r="AG50" i="10"/>
  <c r="AI50" i="10"/>
  <c r="AJ50" i="10"/>
  <c r="AK50" i="10"/>
  <c r="AL50" i="10"/>
  <c r="AM50" i="10"/>
  <c r="AF53" i="10"/>
  <c r="AG53" i="10"/>
  <c r="AI53" i="10"/>
  <c r="AJ53" i="10"/>
  <c r="AK53" i="10"/>
  <c r="AL53" i="10"/>
  <c r="AM53" i="10"/>
  <c r="AF56" i="10"/>
  <c r="AG56" i="10"/>
  <c r="AI56" i="10"/>
  <c r="AJ56" i="10"/>
  <c r="AK56" i="10"/>
  <c r="AL56" i="10"/>
  <c r="AM56" i="10"/>
  <c r="AF59" i="10"/>
  <c r="AG59" i="10"/>
  <c r="AI59" i="10"/>
  <c r="AJ59" i="10"/>
  <c r="AK59" i="10"/>
  <c r="AL59" i="10"/>
  <c r="AM59" i="10"/>
  <c r="AF62" i="10"/>
  <c r="AG62" i="10"/>
  <c r="AI62" i="10"/>
  <c r="AJ62" i="10"/>
  <c r="AK62" i="10"/>
  <c r="AL62" i="10"/>
  <c r="AM62" i="10"/>
  <c r="AF65" i="10"/>
  <c r="AG65" i="10"/>
  <c r="AI65" i="10"/>
  <c r="AJ65" i="10"/>
  <c r="AK65" i="10"/>
  <c r="AL65" i="10"/>
  <c r="AM65" i="10"/>
  <c r="AF68" i="10"/>
  <c r="AG68" i="10"/>
  <c r="AI68" i="10"/>
  <c r="AJ68" i="10"/>
  <c r="AK68" i="10"/>
  <c r="AL68" i="10"/>
  <c r="AM68" i="10"/>
  <c r="AF71" i="10"/>
  <c r="AG71" i="10"/>
  <c r="AI71" i="10"/>
  <c r="AJ71" i="10"/>
  <c r="AK71" i="10"/>
  <c r="AL71" i="10"/>
  <c r="AM71" i="10"/>
  <c r="AF74" i="10"/>
  <c r="AG74" i="10"/>
  <c r="AI74" i="10"/>
  <c r="AJ74" i="10"/>
  <c r="AK74" i="10"/>
  <c r="AL74" i="10"/>
  <c r="AM74" i="10"/>
  <c r="AF77" i="10"/>
  <c r="AG77" i="10"/>
  <c r="AI77" i="10"/>
  <c r="AJ77" i="10"/>
  <c r="AK77" i="10"/>
  <c r="AL77" i="10"/>
  <c r="AM77" i="10"/>
  <c r="AF80" i="10"/>
  <c r="AG80" i="10"/>
  <c r="AI80" i="10"/>
  <c r="AJ80" i="10"/>
  <c r="AK80" i="10"/>
  <c r="AL80" i="10"/>
  <c r="AM80" i="10"/>
  <c r="AF83" i="10"/>
  <c r="AG83" i="10"/>
  <c r="AI83" i="10"/>
  <c r="AJ83" i="10"/>
  <c r="AK83" i="10"/>
  <c r="AL83" i="10"/>
  <c r="AM83" i="10"/>
  <c r="AF86" i="10"/>
  <c r="AG86" i="10"/>
  <c r="AI86" i="10"/>
  <c r="AJ86" i="10"/>
  <c r="AK86" i="10"/>
  <c r="AL86" i="10"/>
  <c r="AM86" i="10"/>
  <c r="AF89" i="10"/>
  <c r="AG89" i="10"/>
  <c r="AI89" i="10"/>
  <c r="AJ89" i="10"/>
  <c r="AK89" i="10"/>
  <c r="AL89" i="10"/>
  <c r="AM89" i="10"/>
  <c r="AF92" i="10"/>
  <c r="AG92" i="10"/>
  <c r="AI92" i="10"/>
  <c r="AJ92" i="10"/>
  <c r="AK92" i="10"/>
  <c r="AL92" i="10"/>
  <c r="AM92" i="10"/>
  <c r="AF95" i="10"/>
  <c r="AG95" i="10"/>
  <c r="AI95" i="10"/>
  <c r="AJ95" i="10"/>
  <c r="AK95" i="10"/>
  <c r="AL95" i="10"/>
  <c r="AM95" i="10"/>
  <c r="AF98" i="10"/>
  <c r="AG98" i="10"/>
  <c r="AI98" i="10"/>
  <c r="AJ98" i="10"/>
  <c r="AK98" i="10"/>
  <c r="AL98" i="10"/>
  <c r="AM98" i="10"/>
  <c r="AF101" i="10"/>
  <c r="AG101" i="10"/>
  <c r="AI101" i="10"/>
  <c r="AJ101" i="10"/>
  <c r="AK101" i="10"/>
  <c r="AL101" i="10"/>
  <c r="AM101" i="10"/>
  <c r="AF104" i="10"/>
  <c r="AG104" i="10"/>
  <c r="AI104" i="10"/>
  <c r="AJ104" i="10"/>
  <c r="AK104" i="10"/>
  <c r="AL104" i="10"/>
  <c r="AM104" i="10"/>
  <c r="AF107" i="10"/>
  <c r="AG107" i="10"/>
  <c r="AI107" i="10"/>
  <c r="AJ107" i="10"/>
  <c r="AK107" i="10"/>
  <c r="AL107" i="10"/>
  <c r="AM107" i="10"/>
  <c r="AF110" i="10"/>
  <c r="AG110" i="10"/>
  <c r="AI110" i="10"/>
  <c r="AJ110" i="10"/>
  <c r="AK110" i="10"/>
  <c r="AL110" i="10"/>
  <c r="AM110" i="10"/>
  <c r="AF113" i="10"/>
  <c r="AG113" i="10"/>
  <c r="AI113" i="10"/>
  <c r="AJ113" i="10"/>
  <c r="AK113" i="10"/>
  <c r="AL113" i="10"/>
  <c r="AM113" i="10"/>
  <c r="AF116" i="10"/>
  <c r="AG116" i="10"/>
  <c r="AI116" i="10"/>
  <c r="AJ116" i="10"/>
  <c r="AK116" i="10"/>
  <c r="AL116" i="10"/>
  <c r="AM116" i="10"/>
  <c r="AF119" i="10"/>
  <c r="AG119" i="10"/>
  <c r="AI119" i="10"/>
  <c r="AJ119" i="10"/>
  <c r="AK119" i="10"/>
  <c r="AL119" i="10"/>
  <c r="AM119" i="10"/>
  <c r="AF122" i="10"/>
  <c r="AG122" i="10"/>
  <c r="AI122" i="10"/>
  <c r="AJ122" i="10"/>
  <c r="AK122" i="10"/>
  <c r="AL122" i="10"/>
  <c r="AM122" i="10"/>
  <c r="AF125" i="10"/>
  <c r="AG125" i="10"/>
  <c r="AI125" i="10"/>
  <c r="AJ125" i="10"/>
  <c r="AK125" i="10"/>
  <c r="AL125" i="10"/>
  <c r="AM125" i="10"/>
  <c r="AF128" i="10"/>
  <c r="AG128" i="10"/>
  <c r="AI128" i="10"/>
  <c r="AJ128" i="10"/>
  <c r="AK128" i="10"/>
  <c r="AL128" i="10"/>
  <c r="AM128" i="10"/>
  <c r="AF131" i="10"/>
  <c r="AG131" i="10"/>
  <c r="AI131" i="10"/>
  <c r="AJ131" i="10"/>
  <c r="AK131" i="10"/>
  <c r="AL131" i="10"/>
  <c r="AM131" i="10"/>
  <c r="AF134" i="10"/>
  <c r="AG134" i="10"/>
  <c r="AI134" i="10"/>
  <c r="AJ134" i="10"/>
  <c r="AK134" i="10"/>
  <c r="AL134" i="10"/>
  <c r="AM134" i="10"/>
  <c r="AF137" i="10"/>
  <c r="AG137" i="10"/>
  <c r="AI137" i="10"/>
  <c r="AJ137" i="10"/>
  <c r="AK137" i="10"/>
  <c r="AL137" i="10"/>
  <c r="AM137" i="10"/>
  <c r="AF140" i="10"/>
  <c r="AG140" i="10"/>
  <c r="AI140" i="10"/>
  <c r="AJ140" i="10"/>
  <c r="AK140" i="10"/>
  <c r="AL140" i="10"/>
  <c r="AM140" i="10"/>
  <c r="AF143" i="10"/>
  <c r="AG143" i="10"/>
  <c r="AI143" i="10"/>
  <c r="AJ143" i="10"/>
  <c r="AK143" i="10"/>
  <c r="AL143" i="10"/>
  <c r="AM143" i="10"/>
  <c r="AF146" i="10"/>
  <c r="AG146" i="10"/>
  <c r="AI146" i="10"/>
  <c r="AJ146" i="10"/>
  <c r="AK146" i="10"/>
  <c r="AL146" i="10"/>
  <c r="AM146" i="10"/>
  <c r="AF149" i="10"/>
  <c r="AG149" i="10"/>
  <c r="AI149" i="10"/>
  <c r="AJ149" i="10"/>
  <c r="AK149" i="10"/>
  <c r="AL149" i="10"/>
  <c r="AM149" i="10"/>
  <c r="AF152" i="10"/>
  <c r="AG152" i="10"/>
  <c r="AI152" i="10"/>
  <c r="AJ152" i="10"/>
  <c r="AK152" i="10"/>
  <c r="AL152" i="10"/>
  <c r="AM152" i="10"/>
  <c r="AF155" i="10"/>
  <c r="AG155" i="10"/>
  <c r="AI155" i="10"/>
  <c r="AJ155" i="10"/>
  <c r="AK155" i="10"/>
  <c r="AL155" i="10"/>
  <c r="AM155" i="10"/>
  <c r="Z8" i="10" l="1"/>
  <c r="X8" i="10"/>
  <c r="AH8" i="10" s="1"/>
  <c r="X11" i="10"/>
  <c r="AH11" i="10" s="1"/>
  <c r="Z11" i="10"/>
  <c r="AX14" i="10"/>
  <c r="AY14" i="10" s="1"/>
  <c r="AX8" i="10"/>
  <c r="AY8" i="10" s="1"/>
  <c r="AP8" i="10"/>
  <c r="AP14" i="10"/>
  <c r="Y8" i="10"/>
  <c r="AQ8" i="10" s="1"/>
  <c r="Y11" i="10"/>
  <c r="Y14" i="10"/>
  <c r="AQ14" i="10" s="1"/>
  <c r="Y17" i="10"/>
  <c r="AQ17" i="10" s="1"/>
  <c r="Y20" i="10"/>
  <c r="AQ20" i="10" s="1"/>
  <c r="Y23" i="10"/>
  <c r="AQ23" i="10" s="1"/>
  <c r="Y26" i="10"/>
  <c r="AQ26" i="10" s="1"/>
  <c r="Y29" i="10"/>
  <c r="AQ29" i="10" s="1"/>
  <c r="Y32" i="10"/>
  <c r="AQ32" i="10" s="1"/>
  <c r="Y35" i="10"/>
  <c r="AQ35" i="10" s="1"/>
  <c r="Y38" i="10"/>
  <c r="AQ38" i="10" s="1"/>
  <c r="Y41" i="10"/>
  <c r="AQ41" i="10" s="1"/>
  <c r="Y44" i="10"/>
  <c r="AQ44" i="10" s="1"/>
  <c r="Y47" i="10"/>
  <c r="AQ47" i="10" s="1"/>
  <c r="Y50" i="10"/>
  <c r="AQ50" i="10" s="1"/>
  <c r="Y53" i="10"/>
  <c r="AQ53" i="10" s="1"/>
  <c r="Y56" i="10"/>
  <c r="AQ56" i="10" s="1"/>
  <c r="Y59" i="10"/>
  <c r="AQ59" i="10" s="1"/>
  <c r="Y62" i="10"/>
  <c r="AQ62" i="10" s="1"/>
  <c r="Y65" i="10"/>
  <c r="AQ65" i="10" s="1"/>
  <c r="Y68" i="10"/>
  <c r="AQ68" i="10" s="1"/>
  <c r="Y71" i="10"/>
  <c r="AQ71" i="10" s="1"/>
  <c r="Y74" i="10"/>
  <c r="AQ74" i="10" s="1"/>
  <c r="Y77" i="10"/>
  <c r="AQ77" i="10" s="1"/>
  <c r="Y80" i="10"/>
  <c r="AQ80" i="10" s="1"/>
  <c r="Y83" i="10"/>
  <c r="AQ83" i="10" s="1"/>
  <c r="Y86" i="10"/>
  <c r="AQ86" i="10" s="1"/>
  <c r="Y89" i="10"/>
  <c r="AQ89" i="10" s="1"/>
  <c r="Y92" i="10"/>
  <c r="AQ92" i="10" s="1"/>
  <c r="Y95" i="10"/>
  <c r="AQ95" i="10" s="1"/>
  <c r="Y98" i="10"/>
  <c r="AQ98" i="10" s="1"/>
  <c r="Y101" i="10"/>
  <c r="AQ101" i="10" s="1"/>
  <c r="Y104" i="10"/>
  <c r="AQ104" i="10" s="1"/>
  <c r="Y107" i="10"/>
  <c r="AQ107" i="10" s="1"/>
  <c r="Y110" i="10"/>
  <c r="AQ110" i="10" s="1"/>
  <c r="Y113" i="10"/>
  <c r="AQ113" i="10" s="1"/>
  <c r="Y116" i="10"/>
  <c r="AQ116" i="10" s="1"/>
  <c r="Y119" i="10"/>
  <c r="AQ119" i="10" s="1"/>
  <c r="Y122" i="10"/>
  <c r="AQ122" i="10" s="1"/>
  <c r="Y125" i="10"/>
  <c r="AQ125" i="10" s="1"/>
  <c r="Y128" i="10"/>
  <c r="AQ128" i="10" s="1"/>
  <c r="Y131" i="10"/>
  <c r="AQ131" i="10" s="1"/>
  <c r="Y134" i="10"/>
  <c r="AQ134" i="10" s="1"/>
  <c r="Y137" i="10"/>
  <c r="AQ137" i="10" s="1"/>
  <c r="Y140" i="10"/>
  <c r="AQ140" i="10" s="1"/>
  <c r="Y143" i="10"/>
  <c r="AQ143" i="10" s="1"/>
  <c r="Y146" i="10"/>
  <c r="AQ146" i="10" s="1"/>
  <c r="Y149" i="10"/>
  <c r="AQ149" i="10" s="1"/>
  <c r="Y152" i="10"/>
  <c r="AQ152" i="10" s="1"/>
  <c r="Y155" i="10"/>
  <c r="AQ155" i="10" s="1"/>
  <c r="AJ11" i="10"/>
  <c r="AZ11" i="10" s="1"/>
  <c r="BA11" i="10" s="1"/>
  <c r="AR17" i="10"/>
  <c r="AR20" i="10"/>
  <c r="AR23" i="10"/>
  <c r="AR26" i="10"/>
  <c r="AR29" i="10"/>
  <c r="AR32" i="10"/>
  <c r="AR35" i="10"/>
  <c r="AR38" i="10"/>
  <c r="AR41" i="10"/>
  <c r="AR44" i="10"/>
  <c r="AR47" i="10"/>
  <c r="AR50" i="10"/>
  <c r="AR53" i="10"/>
  <c r="AR56" i="10"/>
  <c r="AR59" i="10"/>
  <c r="AR62" i="10"/>
  <c r="AR65" i="10"/>
  <c r="AR68" i="10"/>
  <c r="AR71" i="10"/>
  <c r="AR74" i="10"/>
  <c r="AR77" i="10"/>
  <c r="AR80" i="10"/>
  <c r="AR83" i="10"/>
  <c r="AR86" i="10"/>
  <c r="AR89" i="10"/>
  <c r="AR92" i="10"/>
  <c r="AR95" i="10"/>
  <c r="AR98" i="10"/>
  <c r="AR101" i="10"/>
  <c r="AR104" i="10"/>
  <c r="AR107" i="10"/>
  <c r="AR110" i="10"/>
  <c r="AR113" i="10"/>
  <c r="AR116" i="10"/>
  <c r="AR119" i="10"/>
  <c r="AR122" i="10"/>
  <c r="AR125" i="10"/>
  <c r="AR128" i="10"/>
  <c r="AR131" i="10"/>
  <c r="AR134" i="10"/>
  <c r="AR137" i="10"/>
  <c r="AR140" i="10"/>
  <c r="AR143" i="10"/>
  <c r="AR146" i="10"/>
  <c r="AR149" i="10"/>
  <c r="AR152" i="10"/>
  <c r="AR155" i="10"/>
  <c r="AX11" i="10" l="1"/>
  <c r="AY11" i="10" s="1"/>
  <c r="BI17" i="10"/>
  <c r="BH17" i="10"/>
  <c r="AQ11" i="10"/>
  <c r="AI11" i="10"/>
  <c r="BG14" i="10"/>
  <c r="BG8" i="10"/>
  <c r="BF8" i="10"/>
  <c r="AJ8" i="10"/>
  <c r="AZ8" i="10" s="1"/>
  <c r="BA8" i="10" s="1"/>
  <c r="AR8" i="10"/>
  <c r="AJ14" i="10"/>
  <c r="AZ14" i="10" s="1"/>
  <c r="BA14" i="10" s="1"/>
  <c r="AR14" i="10"/>
  <c r="AR11" i="10"/>
  <c r="AS8" i="10"/>
  <c r="AI14" i="10"/>
  <c r="AI8" i="10"/>
  <c r="AP86" i="10"/>
  <c r="AP11" i="10"/>
  <c r="AP17" i="10"/>
  <c r="AP20" i="10"/>
  <c r="AP23" i="10"/>
  <c r="AP26" i="10"/>
  <c r="AP29" i="10"/>
  <c r="AP32" i="10"/>
  <c r="AP35" i="10"/>
  <c r="AP38" i="10"/>
  <c r="AP41" i="10"/>
  <c r="AP44" i="10"/>
  <c r="AP47" i="10"/>
  <c r="AP50" i="10"/>
  <c r="AP53" i="10"/>
  <c r="AP56" i="10"/>
  <c r="AP59" i="10"/>
  <c r="AP62" i="10"/>
  <c r="AP65" i="10"/>
  <c r="AP68" i="10"/>
  <c r="AP71" i="10"/>
  <c r="AP74" i="10"/>
  <c r="AP77" i="10"/>
  <c r="AP80" i="10"/>
  <c r="AP83" i="10"/>
  <c r="AP89" i="10"/>
  <c r="AP92" i="10"/>
  <c r="AP95" i="10"/>
  <c r="AP98" i="10"/>
  <c r="AP101" i="10"/>
  <c r="AP104" i="10"/>
  <c r="AP107" i="10"/>
  <c r="AP110" i="10"/>
  <c r="AP113" i="10"/>
  <c r="AP116" i="10"/>
  <c r="AP119" i="10"/>
  <c r="AP122" i="10"/>
  <c r="AP125" i="10"/>
  <c r="AP128" i="10"/>
  <c r="AP131" i="10"/>
  <c r="AP134" i="10"/>
  <c r="AP137" i="10"/>
  <c r="AP140" i="10"/>
  <c r="AP143" i="10"/>
  <c r="AP146" i="10"/>
  <c r="AP149" i="10"/>
  <c r="AP152" i="10"/>
  <c r="AP155" i="10"/>
  <c r="BG17" i="10" l="1"/>
  <c r="BF17" i="10"/>
  <c r="BI11" i="10"/>
  <c r="BH11" i="10"/>
  <c r="BH14" i="10"/>
  <c r="BI14" i="10"/>
  <c r="BI8" i="10"/>
  <c r="BH8" i="10"/>
  <c r="BG11" i="10"/>
  <c r="BF11" i="10"/>
  <c r="R11" i="10"/>
  <c r="R14" i="10"/>
  <c r="R17" i="10"/>
  <c r="R20" i="10"/>
  <c r="R23" i="10"/>
  <c r="R26" i="10"/>
  <c r="R29" i="10"/>
  <c r="R32" i="10"/>
  <c r="R35" i="10"/>
  <c r="R38" i="10"/>
  <c r="R41" i="10"/>
  <c r="R44" i="10"/>
  <c r="R47" i="10"/>
  <c r="R50" i="10"/>
  <c r="R53" i="10"/>
  <c r="R56" i="10"/>
  <c r="R59" i="10"/>
  <c r="R62" i="10"/>
  <c r="R65" i="10"/>
  <c r="R68" i="10"/>
  <c r="R71" i="10"/>
  <c r="R74" i="10"/>
  <c r="R77" i="10"/>
  <c r="R80" i="10"/>
  <c r="R83" i="10"/>
  <c r="R86" i="10"/>
  <c r="R89" i="10"/>
  <c r="R92" i="10"/>
  <c r="R95" i="10"/>
  <c r="R98" i="10"/>
  <c r="R101" i="10"/>
  <c r="R104" i="10"/>
  <c r="R107" i="10"/>
  <c r="R110" i="10"/>
  <c r="R113" i="10"/>
  <c r="R116" i="10"/>
  <c r="R119" i="10"/>
  <c r="R122" i="10"/>
  <c r="R125" i="10"/>
  <c r="R128" i="10"/>
  <c r="R131" i="10"/>
  <c r="R134" i="10"/>
  <c r="R137" i="10"/>
  <c r="R140" i="10"/>
  <c r="R143" i="10"/>
  <c r="R146" i="10"/>
  <c r="R149" i="10"/>
  <c r="R152" i="10"/>
  <c r="R155" i="10"/>
  <c r="R8" i="10"/>
  <c r="AB8" i="10" s="1"/>
  <c r="W11" i="10"/>
  <c r="W14" i="10"/>
  <c r="W17" i="10"/>
  <c r="W20" i="10"/>
  <c r="W23" i="10"/>
  <c r="W26" i="10"/>
  <c r="W29" i="10"/>
  <c r="W32" i="10"/>
  <c r="W35" i="10"/>
  <c r="W38" i="10"/>
  <c r="W41" i="10"/>
  <c r="W44" i="10"/>
  <c r="W47" i="10"/>
  <c r="W50" i="10"/>
  <c r="W53" i="10"/>
  <c r="W56" i="10"/>
  <c r="W59" i="10"/>
  <c r="W62" i="10"/>
  <c r="W65" i="10"/>
  <c r="W68" i="10"/>
  <c r="W71" i="10"/>
  <c r="W74" i="10"/>
  <c r="W77" i="10"/>
  <c r="W80" i="10"/>
  <c r="W83" i="10"/>
  <c r="W86" i="10"/>
  <c r="W89" i="10"/>
  <c r="W92" i="10"/>
  <c r="W95" i="10"/>
  <c r="W98" i="10"/>
  <c r="W101" i="10"/>
  <c r="W104" i="10"/>
  <c r="W107" i="10"/>
  <c r="W110" i="10"/>
  <c r="W113" i="10"/>
  <c r="W116" i="10"/>
  <c r="W119" i="10"/>
  <c r="W122" i="10"/>
  <c r="W125" i="10"/>
  <c r="W128" i="10"/>
  <c r="W131" i="10"/>
  <c r="W134" i="10"/>
  <c r="W137" i="10"/>
  <c r="W140" i="10"/>
  <c r="W143" i="10"/>
  <c r="W146" i="10"/>
  <c r="W149" i="10"/>
  <c r="W152" i="10"/>
  <c r="W155" i="10"/>
  <c r="W8" i="10"/>
  <c r="AD8" i="10" s="1"/>
  <c r="AC8" i="10" l="1"/>
  <c r="CC8" i="10"/>
  <c r="AF8" i="10"/>
  <c r="AV8" i="10" s="1"/>
  <c r="AW8" i="10" s="1"/>
  <c r="AN8" i="10"/>
  <c r="BD8" i="10" s="1"/>
  <c r="BE8" i="10" s="1"/>
  <c r="AK8" i="10"/>
  <c r="U14" i="10"/>
  <c r="BL155" i="10"/>
  <c r="BL152" i="10"/>
  <c r="BL149" i="10"/>
  <c r="BL146" i="10"/>
  <c r="BL143" i="10"/>
  <c r="BL140" i="10"/>
  <c r="BL137" i="10"/>
  <c r="BL134" i="10"/>
  <c r="BL131" i="10"/>
  <c r="BL128" i="10"/>
  <c r="BL125" i="10"/>
  <c r="BL122" i="10"/>
  <c r="BL119" i="10"/>
  <c r="BL116" i="10"/>
  <c r="BL113" i="10"/>
  <c r="BL110" i="10"/>
  <c r="BL107" i="10"/>
  <c r="BL104" i="10"/>
  <c r="BL101" i="10"/>
  <c r="BL98" i="10"/>
  <c r="BL95" i="10"/>
  <c r="BL92" i="10"/>
  <c r="BL89" i="10"/>
  <c r="BL86" i="10"/>
  <c r="BL83" i="10"/>
  <c r="BL80" i="10"/>
  <c r="BL77" i="10"/>
  <c r="BL74" i="10"/>
  <c r="BL71" i="10"/>
  <c r="BL68" i="10"/>
  <c r="BL65" i="10"/>
  <c r="BL62" i="10"/>
  <c r="BL59" i="10"/>
  <c r="BL56" i="10"/>
  <c r="BL53" i="10"/>
  <c r="BL50" i="10"/>
  <c r="BL47" i="10"/>
  <c r="BL44" i="10"/>
  <c r="BL41" i="10"/>
  <c r="BL38" i="10"/>
  <c r="BL35" i="10"/>
  <c r="BL32" i="10"/>
  <c r="BL29" i="10"/>
  <c r="BL26" i="10"/>
  <c r="BL23" i="10"/>
  <c r="BL20" i="10"/>
  <c r="CF20" i="10" s="1"/>
  <c r="BL17" i="10"/>
  <c r="BL14" i="10"/>
  <c r="BL11" i="10"/>
  <c r="BL8" i="10"/>
  <c r="CF8" i="10" s="1"/>
  <c r="CH8" i="10" s="1"/>
  <c r="CG62" i="10" l="1"/>
  <c r="CF62" i="10"/>
  <c r="CH62" i="10" s="1"/>
  <c r="CF86" i="10"/>
  <c r="CH86" i="10" s="1"/>
  <c r="CF110" i="10"/>
  <c r="CH110" i="10" s="1"/>
  <c r="CF122" i="10"/>
  <c r="CH122" i="10" s="1"/>
  <c r="CG146" i="10"/>
  <c r="CF146" i="10"/>
  <c r="CH146" i="10" s="1"/>
  <c r="CG29" i="10"/>
  <c r="CF29" i="10"/>
  <c r="CH29" i="10" s="1"/>
  <c r="CF41" i="10"/>
  <c r="CH41" i="10" s="1"/>
  <c r="CG53" i="10"/>
  <c r="CF53" i="10"/>
  <c r="CH53" i="10" s="1"/>
  <c r="CG65" i="10"/>
  <c r="CF65" i="10"/>
  <c r="CH65" i="10" s="1"/>
  <c r="CG77" i="10"/>
  <c r="CF77" i="10"/>
  <c r="CH77" i="10" s="1"/>
  <c r="CF89" i="10"/>
  <c r="CH89" i="10" s="1"/>
  <c r="CG101" i="10"/>
  <c r="CF101" i="10"/>
  <c r="CH101" i="10" s="1"/>
  <c r="CG113" i="10"/>
  <c r="CF113" i="10"/>
  <c r="CH113" i="10" s="1"/>
  <c r="CG125" i="10"/>
  <c r="CF125" i="10"/>
  <c r="CH125" i="10" s="1"/>
  <c r="CF137" i="10"/>
  <c r="CH137" i="10" s="1"/>
  <c r="CG149" i="10"/>
  <c r="CF149" i="10"/>
  <c r="CH149" i="10" s="1"/>
  <c r="CG26" i="10"/>
  <c r="CF26" i="10"/>
  <c r="CH26" i="10" s="1"/>
  <c r="CF50" i="10"/>
  <c r="CH50" i="10" s="1"/>
  <c r="CF32" i="10"/>
  <c r="CH32" i="10" s="1"/>
  <c r="CF44" i="10"/>
  <c r="CH44" i="10" s="1"/>
  <c r="CG56" i="10"/>
  <c r="CF56" i="10"/>
  <c r="CF68" i="10"/>
  <c r="CH68" i="10" s="1"/>
  <c r="CF80" i="10"/>
  <c r="CH80" i="10" s="1"/>
  <c r="CF92" i="10"/>
  <c r="CH92" i="10" s="1"/>
  <c r="CG104" i="10"/>
  <c r="CF104" i="10"/>
  <c r="CH104" i="10" s="1"/>
  <c r="CF116" i="10"/>
  <c r="CH116" i="10" s="1"/>
  <c r="CF128" i="10"/>
  <c r="CH128" i="10" s="1"/>
  <c r="CF140" i="10"/>
  <c r="CH140" i="10" s="1"/>
  <c r="CG152" i="10"/>
  <c r="CF152" i="10"/>
  <c r="CH152" i="10" s="1"/>
  <c r="CH38" i="10"/>
  <c r="CF38" i="10"/>
  <c r="CF74" i="10"/>
  <c r="CH74" i="10" s="1"/>
  <c r="CF98" i="10"/>
  <c r="CH98" i="10" s="1"/>
  <c r="CG134" i="10"/>
  <c r="CF134" i="10"/>
  <c r="CG23" i="10"/>
  <c r="CF23" i="10"/>
  <c r="CH23" i="10" s="1"/>
  <c r="CF35" i="10"/>
  <c r="CH35" i="10" s="1"/>
  <c r="CF47" i="10"/>
  <c r="CH47" i="10" s="1"/>
  <c r="CF59" i="10"/>
  <c r="CH59" i="10" s="1"/>
  <c r="CG71" i="10"/>
  <c r="CF71" i="10"/>
  <c r="CH71" i="10" s="1"/>
  <c r="CG83" i="10"/>
  <c r="CF83" i="10"/>
  <c r="CH83" i="10" s="1"/>
  <c r="CG95" i="10"/>
  <c r="CF95" i="10"/>
  <c r="CH95" i="10" s="1"/>
  <c r="CF107" i="10"/>
  <c r="CH107" i="10" s="1"/>
  <c r="CF119" i="10"/>
  <c r="CH119" i="10" s="1"/>
  <c r="CG131" i="10"/>
  <c r="CF131" i="10"/>
  <c r="CH131" i="10" s="1"/>
  <c r="CF143" i="10"/>
  <c r="CH143" i="10" s="1"/>
  <c r="CF155" i="10"/>
  <c r="CH155" i="10" s="1"/>
  <c r="CF11" i="10"/>
  <c r="CG89" i="10"/>
  <c r="CG140" i="10"/>
  <c r="CG137" i="10"/>
  <c r="CG119" i="10"/>
  <c r="CH56" i="10"/>
  <c r="CG68" i="10"/>
  <c r="CG41" i="10"/>
  <c r="CG116" i="10"/>
  <c r="CG35" i="10"/>
  <c r="CG38" i="10"/>
  <c r="CG50" i="10"/>
  <c r="CG98" i="10"/>
  <c r="CG32" i="10"/>
  <c r="CG80" i="10"/>
  <c r="CG128" i="10"/>
  <c r="CG59" i="10"/>
  <c r="CG86" i="10"/>
  <c r="CG110" i="10"/>
  <c r="CG47" i="10"/>
  <c r="CG44" i="10"/>
  <c r="CG92" i="10"/>
  <c r="CG143" i="10"/>
  <c r="CH20" i="10"/>
  <c r="CG20" i="10"/>
  <c r="CG74" i="10"/>
  <c r="CG122" i="10"/>
  <c r="CG107" i="10"/>
  <c r="CH134" i="10"/>
  <c r="CG155" i="10"/>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l="1"/>
  <c r="P16" i="13"/>
  <c r="P15" i="13"/>
  <c r="P14" i="13"/>
  <c r="P13" i="13"/>
  <c r="P12" i="13"/>
  <c r="P11" i="13"/>
  <c r="P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H10" i="13"/>
  <c r="I10" i="13"/>
  <c r="J10" i="13"/>
  <c r="K10" i="13"/>
  <c r="L10" i="13"/>
  <c r="H11" i="13"/>
  <c r="I11" i="13"/>
  <c r="J11" i="13"/>
  <c r="K11" i="13"/>
  <c r="L11" i="13"/>
  <c r="H12" i="13"/>
  <c r="I12" i="13"/>
  <c r="J12" i="13"/>
  <c r="K12" i="13"/>
  <c r="L12" i="13"/>
  <c r="H13" i="13"/>
  <c r="I13" i="13"/>
  <c r="J13" i="13"/>
  <c r="K13" i="13"/>
  <c r="L13" i="13"/>
  <c r="H14" i="13"/>
  <c r="I14" i="13"/>
  <c r="J14" i="13"/>
  <c r="K14" i="13"/>
  <c r="L14" i="13"/>
  <c r="H15" i="13"/>
  <c r="I15" i="13"/>
  <c r="J15" i="13"/>
  <c r="K15" i="13"/>
  <c r="L15" i="13"/>
  <c r="H16" i="13"/>
  <c r="I16" i="13"/>
  <c r="J16" i="13"/>
  <c r="K16" i="13"/>
  <c r="L16" i="13"/>
  <c r="H17" i="13"/>
  <c r="I17" i="13"/>
  <c r="J17" i="13"/>
  <c r="K17" i="13"/>
  <c r="L17" i="13"/>
  <c r="H18" i="13"/>
  <c r="I18" i="13"/>
  <c r="J18" i="13"/>
  <c r="K18" i="13"/>
  <c r="L18" i="13"/>
  <c r="H19" i="13"/>
  <c r="I19" i="13"/>
  <c r="J19" i="13"/>
  <c r="K19" i="13"/>
  <c r="L19" i="13"/>
  <c r="H20" i="13"/>
  <c r="I20" i="13"/>
  <c r="J20" i="13"/>
  <c r="K20" i="13"/>
  <c r="L20" i="13"/>
  <c r="H21" i="13"/>
  <c r="I21" i="13"/>
  <c r="J21" i="13"/>
  <c r="K21" i="13"/>
  <c r="L21" i="13"/>
  <c r="H22" i="13"/>
  <c r="I22" i="13"/>
  <c r="J22" i="13"/>
  <c r="K22" i="13"/>
  <c r="L22" i="13"/>
  <c r="H23" i="13"/>
  <c r="I23" i="13"/>
  <c r="J23" i="13"/>
  <c r="K23" i="13"/>
  <c r="L23" i="13"/>
  <c r="H24" i="13"/>
  <c r="I24" i="13"/>
  <c r="J24" i="13"/>
  <c r="K24" i="13"/>
  <c r="L24" i="13"/>
  <c r="H25" i="13"/>
  <c r="I25" i="13"/>
  <c r="J25" i="13"/>
  <c r="K25" i="13"/>
  <c r="L25" i="13"/>
  <c r="H26" i="13"/>
  <c r="I26" i="13"/>
  <c r="J26" i="13"/>
  <c r="K26" i="13"/>
  <c r="L26" i="13"/>
  <c r="H27" i="13"/>
  <c r="I27" i="13"/>
  <c r="J27" i="13"/>
  <c r="K27" i="13"/>
  <c r="L27" i="13"/>
  <c r="H28" i="13"/>
  <c r="I28" i="13"/>
  <c r="J28" i="13"/>
  <c r="K28" i="13"/>
  <c r="L28" i="13"/>
  <c r="H29" i="13"/>
  <c r="I29" i="13"/>
  <c r="J29" i="13"/>
  <c r="K29" i="13"/>
  <c r="L29" i="13"/>
  <c r="H30" i="13"/>
  <c r="I30" i="13"/>
  <c r="J30" i="13"/>
  <c r="K30" i="13"/>
  <c r="L30" i="13"/>
  <c r="H31" i="13"/>
  <c r="I31" i="13"/>
  <c r="J31" i="13"/>
  <c r="K31" i="13"/>
  <c r="L31" i="13"/>
  <c r="H32" i="13"/>
  <c r="I32" i="13"/>
  <c r="J32" i="13"/>
  <c r="K32" i="13"/>
  <c r="L32" i="13"/>
  <c r="H33" i="13"/>
  <c r="I33" i="13"/>
  <c r="J33" i="13"/>
  <c r="K33" i="13"/>
  <c r="L33" i="13"/>
  <c r="H34" i="13"/>
  <c r="I34" i="13"/>
  <c r="J34" i="13"/>
  <c r="K34" i="13"/>
  <c r="L34" i="13"/>
  <c r="H35" i="13"/>
  <c r="I35" i="13"/>
  <c r="J35" i="13"/>
  <c r="K35" i="13"/>
  <c r="L35" i="13"/>
  <c r="H36" i="13"/>
  <c r="I36" i="13"/>
  <c r="J36" i="13"/>
  <c r="K36" i="13"/>
  <c r="L36" i="13"/>
  <c r="H37" i="13"/>
  <c r="I37" i="13"/>
  <c r="J37" i="13"/>
  <c r="K37" i="13"/>
  <c r="L37" i="13"/>
  <c r="H38" i="13"/>
  <c r="I38" i="13"/>
  <c r="J38" i="13"/>
  <c r="K38" i="13"/>
  <c r="L38" i="13"/>
  <c r="H39" i="13"/>
  <c r="I39" i="13"/>
  <c r="J39" i="13"/>
  <c r="K39" i="13"/>
  <c r="L39" i="13"/>
  <c r="H40" i="13"/>
  <c r="I40" i="13"/>
  <c r="J40" i="13"/>
  <c r="K40" i="13"/>
  <c r="L40" i="13"/>
  <c r="H41" i="13"/>
  <c r="I41" i="13"/>
  <c r="J41" i="13"/>
  <c r="K41" i="13"/>
  <c r="L41" i="13"/>
  <c r="H42" i="13"/>
  <c r="I42" i="13"/>
  <c r="J42" i="13"/>
  <c r="K42" i="13"/>
  <c r="L42" i="13"/>
  <c r="H43" i="13"/>
  <c r="I43" i="13"/>
  <c r="J43" i="13"/>
  <c r="K43" i="13"/>
  <c r="L43" i="13"/>
  <c r="H44" i="13"/>
  <c r="I44" i="13"/>
  <c r="J44" i="13"/>
  <c r="K44" i="13"/>
  <c r="L44" i="13"/>
  <c r="H45" i="13"/>
  <c r="I45" i="13"/>
  <c r="J45" i="13"/>
  <c r="K45" i="13"/>
  <c r="L45" i="13"/>
  <c r="H46" i="13"/>
  <c r="I46" i="13"/>
  <c r="J46" i="13"/>
  <c r="K46" i="13"/>
  <c r="L46" i="13"/>
  <c r="H47" i="13"/>
  <c r="I47" i="13"/>
  <c r="J47" i="13"/>
  <c r="K47" i="13"/>
  <c r="L47" i="13"/>
  <c r="H48" i="13"/>
  <c r="I48" i="13"/>
  <c r="J48" i="13"/>
  <c r="K48" i="13"/>
  <c r="L48" i="13"/>
  <c r="H49" i="13"/>
  <c r="I49" i="13"/>
  <c r="J49" i="13"/>
  <c r="K49" i="13"/>
  <c r="L49" i="13"/>
  <c r="H50" i="13"/>
  <c r="I50" i="13"/>
  <c r="J50" i="13"/>
  <c r="K50" i="13"/>
  <c r="L50" i="13"/>
  <c r="H51" i="13"/>
  <c r="I51" i="13"/>
  <c r="J51" i="13"/>
  <c r="K51" i="13"/>
  <c r="L51" i="13"/>
  <c r="H52" i="13"/>
  <c r="I52" i="13"/>
  <c r="J52" i="13"/>
  <c r="K52" i="13"/>
  <c r="L52" i="13"/>
  <c r="H53" i="13"/>
  <c r="I53" i="13"/>
  <c r="J53" i="13"/>
  <c r="K53" i="13"/>
  <c r="L53" i="13"/>
  <c r="H54" i="13"/>
  <c r="I54" i="13"/>
  <c r="J54" i="13"/>
  <c r="K54" i="13"/>
  <c r="L54" i="13"/>
  <c r="H55" i="13"/>
  <c r="I55" i="13"/>
  <c r="J55" i="13"/>
  <c r="K55" i="13"/>
  <c r="L55" i="13"/>
  <c r="H56" i="13"/>
  <c r="I56" i="13"/>
  <c r="J56" i="13"/>
  <c r="K56" i="13"/>
  <c r="L56" i="13"/>
  <c r="H57" i="13"/>
  <c r="I57" i="13"/>
  <c r="J57" i="13"/>
  <c r="K57" i="13"/>
  <c r="L57" i="13"/>
  <c r="H58" i="13"/>
  <c r="I58" i="13"/>
  <c r="J58" i="13"/>
  <c r="K58" i="13"/>
  <c r="L58" i="13"/>
  <c r="H59" i="13"/>
  <c r="I59" i="13"/>
  <c r="J59" i="13"/>
  <c r="K59" i="13"/>
  <c r="L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BO14" i="10"/>
  <c r="BN23" i="10"/>
  <c r="BO26" i="10"/>
  <c r="BP29" i="10"/>
  <c r="BM143" i="10"/>
  <c r="BN146" i="10"/>
  <c r="BO149" i="10"/>
  <c r="BM155" i="10"/>
  <c r="BP17" i="10" l="1"/>
  <c r="BW152" i="10"/>
  <c r="CA152" i="10"/>
  <c r="BX152" i="10"/>
  <c r="CB152" i="10"/>
  <c r="BU152" i="10"/>
  <c r="BY152" i="10"/>
  <c r="BV152" i="10"/>
  <c r="BZ152" i="10"/>
  <c r="BW140" i="10"/>
  <c r="CA140" i="10"/>
  <c r="BO140" i="10"/>
  <c r="BX140" i="10"/>
  <c r="CB140" i="10"/>
  <c r="BP140" i="10"/>
  <c r="BT140" i="10"/>
  <c r="BU140" i="10"/>
  <c r="BY140" i="10"/>
  <c r="BM140" i="10"/>
  <c r="BQ140" i="10"/>
  <c r="BV140" i="10"/>
  <c r="BZ140" i="10"/>
  <c r="BN140" i="10"/>
  <c r="BR140" i="10"/>
  <c r="BW128" i="10"/>
  <c r="CA128" i="10"/>
  <c r="BX128" i="10"/>
  <c r="CB128" i="10"/>
  <c r="BU128" i="10"/>
  <c r="BY128" i="10"/>
  <c r="BV128" i="10"/>
  <c r="BZ128" i="10"/>
  <c r="BO128" i="10"/>
  <c r="BS128" i="10"/>
  <c r="BP128" i="10"/>
  <c r="BT128" i="10"/>
  <c r="BM128" i="10"/>
  <c r="BQ128" i="10"/>
  <c r="BN128" i="10"/>
  <c r="BR128" i="10"/>
  <c r="BW116" i="10"/>
  <c r="CA116" i="10"/>
  <c r="BX116" i="10"/>
  <c r="CB116" i="10"/>
  <c r="BU116" i="10"/>
  <c r="BY116" i="10"/>
  <c r="BV116" i="10"/>
  <c r="BZ116" i="10"/>
  <c r="BO116" i="10"/>
  <c r="BS116" i="10"/>
  <c r="BP116" i="10"/>
  <c r="BT116" i="10"/>
  <c r="BM116" i="10"/>
  <c r="BQ116" i="10"/>
  <c r="BN116" i="10"/>
  <c r="BR116" i="10"/>
  <c r="BW104" i="10"/>
  <c r="CA104" i="10"/>
  <c r="BX104" i="10"/>
  <c r="CB104" i="10"/>
  <c r="BU104" i="10"/>
  <c r="BY104" i="10"/>
  <c r="BV104" i="10"/>
  <c r="BZ104" i="10"/>
  <c r="BO104" i="10"/>
  <c r="BS104" i="10"/>
  <c r="BP104" i="10"/>
  <c r="BT104" i="10"/>
  <c r="BM104" i="10"/>
  <c r="BQ104" i="10"/>
  <c r="BN104" i="10"/>
  <c r="BR104" i="10"/>
  <c r="BW92" i="10"/>
  <c r="CA92" i="10"/>
  <c r="BX92" i="10"/>
  <c r="CB92" i="10"/>
  <c r="BU92" i="10"/>
  <c r="BY92" i="10"/>
  <c r="BV92" i="10"/>
  <c r="BZ92" i="10"/>
  <c r="BO92" i="10"/>
  <c r="BS92" i="10"/>
  <c r="BP92" i="10"/>
  <c r="BT92" i="10"/>
  <c r="BM92" i="10"/>
  <c r="BQ92" i="10"/>
  <c r="BN92" i="10"/>
  <c r="BR92" i="10"/>
  <c r="BW80" i="10"/>
  <c r="CA80" i="10"/>
  <c r="BX80" i="10"/>
  <c r="CB80" i="10"/>
  <c r="BU80" i="10"/>
  <c r="BY80" i="10"/>
  <c r="BV80" i="10"/>
  <c r="BZ80" i="10"/>
  <c r="BO80" i="10"/>
  <c r="BS80" i="10"/>
  <c r="BP80" i="10"/>
  <c r="BT80" i="10"/>
  <c r="BM80" i="10"/>
  <c r="BQ80" i="10"/>
  <c r="BN80" i="10"/>
  <c r="BR80" i="10"/>
  <c r="BW68" i="10"/>
  <c r="CA68" i="10"/>
  <c r="BX68" i="10"/>
  <c r="CB68" i="10"/>
  <c r="BU68" i="10"/>
  <c r="BY68" i="10"/>
  <c r="BV68" i="10"/>
  <c r="BZ68" i="10"/>
  <c r="BO68" i="10"/>
  <c r="BS68" i="10"/>
  <c r="BP68" i="10"/>
  <c r="BT68" i="10"/>
  <c r="BM68" i="10"/>
  <c r="BQ68" i="10"/>
  <c r="BN68" i="10"/>
  <c r="BR68" i="10"/>
  <c r="BW56" i="10"/>
  <c r="CA56" i="10"/>
  <c r="BX56" i="10"/>
  <c r="CB56" i="10"/>
  <c r="BU56" i="10"/>
  <c r="BY56" i="10"/>
  <c r="BV56" i="10"/>
  <c r="BZ56" i="10"/>
  <c r="BO56" i="10"/>
  <c r="BS56" i="10"/>
  <c r="BP56" i="10"/>
  <c r="BT56" i="10"/>
  <c r="BM56" i="10"/>
  <c r="BQ56" i="10"/>
  <c r="BN56" i="10"/>
  <c r="BR56" i="10"/>
  <c r="BW44" i="10"/>
  <c r="CA44" i="10"/>
  <c r="BX44" i="10"/>
  <c r="CB44" i="10"/>
  <c r="BU44" i="10"/>
  <c r="BY44" i="10"/>
  <c r="BV44" i="10"/>
  <c r="BZ44" i="10"/>
  <c r="BO44" i="10"/>
  <c r="BS44" i="10"/>
  <c r="BP44" i="10"/>
  <c r="BT44" i="10"/>
  <c r="BM44" i="10"/>
  <c r="BQ44" i="10"/>
  <c r="BN44" i="10"/>
  <c r="BR44" i="10"/>
  <c r="BW32" i="10"/>
  <c r="CA32" i="10"/>
  <c r="BX32" i="10"/>
  <c r="CB32" i="10"/>
  <c r="BU32" i="10"/>
  <c r="BY32" i="10"/>
  <c r="BV32" i="10"/>
  <c r="BZ32" i="10"/>
  <c r="BT32" i="10"/>
  <c r="BP32" i="10"/>
  <c r="BT29" i="10"/>
  <c r="BT26" i="10"/>
  <c r="BP26" i="10"/>
  <c r="BT23" i="10"/>
  <c r="BP23" i="10"/>
  <c r="BT17" i="10"/>
  <c r="BT14" i="10"/>
  <c r="BP14" i="10"/>
  <c r="BP11" i="10"/>
  <c r="BS155" i="10"/>
  <c r="BO155" i="10"/>
  <c r="BS152" i="10"/>
  <c r="BO152" i="10"/>
  <c r="BS149" i="10"/>
  <c r="BS146" i="10"/>
  <c r="BO146" i="10"/>
  <c r="BS143" i="10"/>
  <c r="BO143" i="10"/>
  <c r="BW149" i="10"/>
  <c r="CA149" i="10"/>
  <c r="BX149" i="10"/>
  <c r="CB149" i="10"/>
  <c r="BU149" i="10"/>
  <c r="BY149" i="10"/>
  <c r="BV149" i="10"/>
  <c r="BZ149" i="10"/>
  <c r="BU137" i="10"/>
  <c r="BV137" i="10"/>
  <c r="BW137" i="10"/>
  <c r="CA137" i="10"/>
  <c r="BO137" i="10"/>
  <c r="BS137" i="10"/>
  <c r="BX137" i="10"/>
  <c r="CB137" i="10"/>
  <c r="BP137" i="10"/>
  <c r="BT137" i="10"/>
  <c r="BY137" i="10"/>
  <c r="BM137" i="10"/>
  <c r="BQ137" i="10"/>
  <c r="BZ137" i="10"/>
  <c r="BN137" i="10"/>
  <c r="BR137" i="10"/>
  <c r="BW125" i="10"/>
  <c r="CA125" i="10"/>
  <c r="BX125" i="10"/>
  <c r="CB125" i="10"/>
  <c r="BU125" i="10"/>
  <c r="BY125" i="10"/>
  <c r="BV125" i="10"/>
  <c r="BZ125" i="10"/>
  <c r="BO125" i="10"/>
  <c r="BS125" i="10"/>
  <c r="BP125" i="10"/>
  <c r="BT125" i="10"/>
  <c r="BM125" i="10"/>
  <c r="BQ125" i="10"/>
  <c r="BN125" i="10"/>
  <c r="BR125" i="10"/>
  <c r="BW113" i="10"/>
  <c r="CA113" i="10"/>
  <c r="BX113" i="10"/>
  <c r="CB113" i="10"/>
  <c r="BU113" i="10"/>
  <c r="BY113" i="10"/>
  <c r="BV113" i="10"/>
  <c r="BZ113" i="10"/>
  <c r="BO113" i="10"/>
  <c r="BS113" i="10"/>
  <c r="BP113" i="10"/>
  <c r="BT113" i="10"/>
  <c r="BM113" i="10"/>
  <c r="BQ113" i="10"/>
  <c r="BN113" i="10"/>
  <c r="BR113" i="10"/>
  <c r="BW101" i="10"/>
  <c r="CA101" i="10"/>
  <c r="BX101" i="10"/>
  <c r="CB101" i="10"/>
  <c r="BU101" i="10"/>
  <c r="BY101" i="10"/>
  <c r="BV101" i="10"/>
  <c r="BZ101" i="10"/>
  <c r="BO101" i="10"/>
  <c r="BS101" i="10"/>
  <c r="BP101" i="10"/>
  <c r="BT101" i="10"/>
  <c r="BM101" i="10"/>
  <c r="BQ101" i="10"/>
  <c r="BN101" i="10"/>
  <c r="BR101" i="10"/>
  <c r="BW89" i="10"/>
  <c r="CA89" i="10"/>
  <c r="BX89" i="10"/>
  <c r="CB89" i="10"/>
  <c r="BU89" i="10"/>
  <c r="BY89" i="10"/>
  <c r="BV89" i="10"/>
  <c r="BZ89" i="10"/>
  <c r="BO89" i="10"/>
  <c r="BS89" i="10"/>
  <c r="BP89" i="10"/>
  <c r="BT89" i="10"/>
  <c r="BM89" i="10"/>
  <c r="BQ89" i="10"/>
  <c r="BN89" i="10"/>
  <c r="BR89" i="10"/>
  <c r="BW77" i="10"/>
  <c r="CA77" i="10"/>
  <c r="BX77" i="10"/>
  <c r="CB77" i="10"/>
  <c r="BU77" i="10"/>
  <c r="BY77" i="10"/>
  <c r="BV77" i="10"/>
  <c r="BZ77" i="10"/>
  <c r="BO77" i="10"/>
  <c r="BS77" i="10"/>
  <c r="BP77" i="10"/>
  <c r="BT77" i="10"/>
  <c r="BM77" i="10"/>
  <c r="BQ77" i="10"/>
  <c r="BN77" i="10"/>
  <c r="BR77" i="10"/>
  <c r="BW65" i="10"/>
  <c r="CA65" i="10"/>
  <c r="BX65" i="10"/>
  <c r="CB65" i="10"/>
  <c r="BU65" i="10"/>
  <c r="BY65" i="10"/>
  <c r="BV65" i="10"/>
  <c r="BZ65" i="10"/>
  <c r="BO65" i="10"/>
  <c r="BS65" i="10"/>
  <c r="BP65" i="10"/>
  <c r="BT65" i="10"/>
  <c r="BM65" i="10"/>
  <c r="BQ65" i="10"/>
  <c r="BN65" i="10"/>
  <c r="BR65" i="10"/>
  <c r="BW53" i="10"/>
  <c r="CA53" i="10"/>
  <c r="BX53" i="10"/>
  <c r="CB53" i="10"/>
  <c r="BU53" i="10"/>
  <c r="BY53" i="10"/>
  <c r="BV53" i="10"/>
  <c r="BZ53" i="10"/>
  <c r="BO53" i="10"/>
  <c r="BS53" i="10"/>
  <c r="BP53" i="10"/>
  <c r="BT53" i="10"/>
  <c r="BM53" i="10"/>
  <c r="BQ53" i="10"/>
  <c r="BN53" i="10"/>
  <c r="BR53" i="10"/>
  <c r="BW41" i="10"/>
  <c r="CA41" i="10"/>
  <c r="BX41" i="10"/>
  <c r="CB41" i="10"/>
  <c r="BU41" i="10"/>
  <c r="BY41" i="10"/>
  <c r="BV41" i="10"/>
  <c r="BZ41" i="10"/>
  <c r="BO41" i="10"/>
  <c r="BS41" i="10"/>
  <c r="BP41" i="10"/>
  <c r="BT41" i="10"/>
  <c r="BM41" i="10"/>
  <c r="BQ41" i="10"/>
  <c r="BN41" i="10"/>
  <c r="BR41" i="10"/>
  <c r="BW29" i="10"/>
  <c r="CA29" i="10"/>
  <c r="BX29" i="10"/>
  <c r="CB29" i="10"/>
  <c r="BU29" i="10"/>
  <c r="BY29" i="10"/>
  <c r="BV29" i="10"/>
  <c r="BZ29" i="10"/>
  <c r="BS32" i="10"/>
  <c r="BO32" i="10"/>
  <c r="BS29" i="10"/>
  <c r="BO29" i="10"/>
  <c r="BS26" i="10"/>
  <c r="BS23" i="10"/>
  <c r="BO23" i="10"/>
  <c r="BS17" i="10"/>
  <c r="BO17" i="10"/>
  <c r="BS14" i="10"/>
  <c r="BS11" i="10"/>
  <c r="BO11" i="10"/>
  <c r="BR155" i="10"/>
  <c r="BN155" i="10"/>
  <c r="BR152" i="10"/>
  <c r="BN152" i="10"/>
  <c r="BR149" i="10"/>
  <c r="BN149" i="10"/>
  <c r="BR146" i="10"/>
  <c r="BR143" i="10"/>
  <c r="BN143" i="10"/>
  <c r="BW146" i="10"/>
  <c r="CA146" i="10"/>
  <c r="BX146" i="10"/>
  <c r="CB146" i="10"/>
  <c r="BU146" i="10"/>
  <c r="BY146" i="10"/>
  <c r="BV146" i="10"/>
  <c r="BZ146" i="10"/>
  <c r="BW134" i="10"/>
  <c r="CA134" i="10"/>
  <c r="BX134" i="10"/>
  <c r="CB134" i="10"/>
  <c r="BU134" i="10"/>
  <c r="BY134" i="10"/>
  <c r="BV134" i="10"/>
  <c r="BZ134" i="10"/>
  <c r="BO134" i="10"/>
  <c r="BS134" i="10"/>
  <c r="BP134" i="10"/>
  <c r="BT134" i="10"/>
  <c r="BM134" i="10"/>
  <c r="BQ134" i="10"/>
  <c r="BN134" i="10"/>
  <c r="BR134" i="10"/>
  <c r="BW122" i="10"/>
  <c r="CA122" i="10"/>
  <c r="BX122" i="10"/>
  <c r="CB122" i="10"/>
  <c r="BU122" i="10"/>
  <c r="BY122" i="10"/>
  <c r="BV122" i="10"/>
  <c r="BZ122" i="10"/>
  <c r="BO122" i="10"/>
  <c r="BS122" i="10"/>
  <c r="BP122" i="10"/>
  <c r="BT122" i="10"/>
  <c r="BM122" i="10"/>
  <c r="BQ122" i="10"/>
  <c r="BN122" i="10"/>
  <c r="BR122" i="10"/>
  <c r="BW110" i="10"/>
  <c r="CA110" i="10"/>
  <c r="BX110" i="10"/>
  <c r="CB110" i="10"/>
  <c r="BU110" i="10"/>
  <c r="BY110" i="10"/>
  <c r="BV110" i="10"/>
  <c r="BZ110" i="10"/>
  <c r="BO110" i="10"/>
  <c r="BS110" i="10"/>
  <c r="BP110" i="10"/>
  <c r="BT110" i="10"/>
  <c r="BM110" i="10"/>
  <c r="BQ110" i="10"/>
  <c r="BN110" i="10"/>
  <c r="BR110" i="10"/>
  <c r="BW98" i="10"/>
  <c r="CA98" i="10"/>
  <c r="BX98" i="10"/>
  <c r="CB98" i="10"/>
  <c r="BU98" i="10"/>
  <c r="BY98" i="10"/>
  <c r="BV98" i="10"/>
  <c r="BZ98" i="10"/>
  <c r="BO98" i="10"/>
  <c r="BS98" i="10"/>
  <c r="BP98" i="10"/>
  <c r="BT98" i="10"/>
  <c r="BM98" i="10"/>
  <c r="BQ98" i="10"/>
  <c r="BN98" i="10"/>
  <c r="BR98" i="10"/>
  <c r="BW86" i="10"/>
  <c r="CA86" i="10"/>
  <c r="BX86" i="10"/>
  <c r="CB86" i="10"/>
  <c r="BU86" i="10"/>
  <c r="BY86" i="10"/>
  <c r="BV86" i="10"/>
  <c r="BZ86" i="10"/>
  <c r="BO86" i="10"/>
  <c r="BS86" i="10"/>
  <c r="BP86" i="10"/>
  <c r="BT86" i="10"/>
  <c r="BM86" i="10"/>
  <c r="BQ86" i="10"/>
  <c r="BN86" i="10"/>
  <c r="BR86" i="10"/>
  <c r="BW74" i="10"/>
  <c r="CA74" i="10"/>
  <c r="BX74" i="10"/>
  <c r="CB74" i="10"/>
  <c r="BU74" i="10"/>
  <c r="BY74" i="10"/>
  <c r="BV74" i="10"/>
  <c r="BZ74" i="10"/>
  <c r="BO74" i="10"/>
  <c r="BS74" i="10"/>
  <c r="BP74" i="10"/>
  <c r="BT74" i="10"/>
  <c r="BM74" i="10"/>
  <c r="BQ74" i="10"/>
  <c r="BN74" i="10"/>
  <c r="BR74" i="10"/>
  <c r="BW62" i="10"/>
  <c r="CA62" i="10"/>
  <c r="BX62" i="10"/>
  <c r="CB62" i="10"/>
  <c r="BU62" i="10"/>
  <c r="BY62" i="10"/>
  <c r="BV62" i="10"/>
  <c r="BZ62" i="10"/>
  <c r="BO62" i="10"/>
  <c r="BS62" i="10"/>
  <c r="BP62" i="10"/>
  <c r="BT62" i="10"/>
  <c r="BM62" i="10"/>
  <c r="BQ62" i="10"/>
  <c r="BN62" i="10"/>
  <c r="BR62" i="10"/>
  <c r="BW50" i="10"/>
  <c r="CA50" i="10"/>
  <c r="BX50" i="10"/>
  <c r="CB50" i="10"/>
  <c r="BU50" i="10"/>
  <c r="BY50" i="10"/>
  <c r="BV50" i="10"/>
  <c r="BZ50" i="10"/>
  <c r="BO50" i="10"/>
  <c r="BS50" i="10"/>
  <c r="BP50" i="10"/>
  <c r="BT50" i="10"/>
  <c r="BM50" i="10"/>
  <c r="BQ50" i="10"/>
  <c r="BN50" i="10"/>
  <c r="BR50" i="10"/>
  <c r="BW38" i="10"/>
  <c r="CA38" i="10"/>
  <c r="BX38" i="10"/>
  <c r="CB38" i="10"/>
  <c r="BU38" i="10"/>
  <c r="BY38" i="10"/>
  <c r="BV38" i="10"/>
  <c r="BZ38" i="10"/>
  <c r="BO38" i="10"/>
  <c r="BS38" i="10"/>
  <c r="BP38" i="10"/>
  <c r="BT38" i="10"/>
  <c r="BM38" i="10"/>
  <c r="BQ38" i="10"/>
  <c r="BN38" i="10"/>
  <c r="BR38" i="10"/>
  <c r="BW26" i="10"/>
  <c r="CA26" i="10"/>
  <c r="BX26" i="10"/>
  <c r="CB26" i="10"/>
  <c r="BU26" i="10"/>
  <c r="BY26" i="10"/>
  <c r="BV26" i="10"/>
  <c r="BZ26" i="10"/>
  <c r="BW14" i="10"/>
  <c r="CA14" i="10"/>
  <c r="BX14" i="10"/>
  <c r="CB14" i="10"/>
  <c r="BU14" i="10"/>
  <c r="BY14" i="10"/>
  <c r="BV14" i="10"/>
  <c r="BZ14" i="10"/>
  <c r="BR32" i="10"/>
  <c r="BN32" i="10"/>
  <c r="BR29" i="10"/>
  <c r="BN29" i="10"/>
  <c r="BR26" i="10"/>
  <c r="BN26" i="10"/>
  <c r="BR23" i="10"/>
  <c r="BR17" i="10"/>
  <c r="BN17" i="10"/>
  <c r="BR14" i="10"/>
  <c r="BN14" i="10"/>
  <c r="BQ155" i="10"/>
  <c r="BQ152" i="10"/>
  <c r="BM152" i="10"/>
  <c r="BQ149" i="10"/>
  <c r="BM149" i="10"/>
  <c r="BQ146" i="10"/>
  <c r="BM146" i="10"/>
  <c r="BQ143" i="10"/>
  <c r="BW155" i="10"/>
  <c r="CA155" i="10"/>
  <c r="BX155" i="10"/>
  <c r="CB155" i="10"/>
  <c r="BU155" i="10"/>
  <c r="BY155" i="10"/>
  <c r="BV155" i="10"/>
  <c r="BZ155" i="10"/>
  <c r="BW143" i="10"/>
  <c r="CA143" i="10"/>
  <c r="BX143" i="10"/>
  <c r="CB143" i="10"/>
  <c r="BU143" i="10"/>
  <c r="BY143" i="10"/>
  <c r="BV143" i="10"/>
  <c r="BZ143" i="10"/>
  <c r="BW131" i="10"/>
  <c r="CA131" i="10"/>
  <c r="BX131" i="10"/>
  <c r="CB131" i="10"/>
  <c r="BU131" i="10"/>
  <c r="BY131" i="10"/>
  <c r="BV131" i="10"/>
  <c r="BZ131" i="10"/>
  <c r="BO131" i="10"/>
  <c r="BS131" i="10"/>
  <c r="BP131" i="10"/>
  <c r="BT131" i="10"/>
  <c r="BM131" i="10"/>
  <c r="BQ131" i="10"/>
  <c r="BN131" i="10"/>
  <c r="BR131" i="10"/>
  <c r="BW119" i="10"/>
  <c r="CA119" i="10"/>
  <c r="BX119" i="10"/>
  <c r="CB119" i="10"/>
  <c r="BU119" i="10"/>
  <c r="BY119" i="10"/>
  <c r="BV119" i="10"/>
  <c r="BZ119" i="10"/>
  <c r="BO119" i="10"/>
  <c r="BS119" i="10"/>
  <c r="BP119" i="10"/>
  <c r="BT119" i="10"/>
  <c r="BM119" i="10"/>
  <c r="BQ119" i="10"/>
  <c r="BN119" i="10"/>
  <c r="BR119" i="10"/>
  <c r="BW107" i="10"/>
  <c r="CA107" i="10"/>
  <c r="BX107" i="10"/>
  <c r="CB107" i="10"/>
  <c r="BU107" i="10"/>
  <c r="BY107" i="10"/>
  <c r="BV107" i="10"/>
  <c r="BZ107" i="10"/>
  <c r="BO107" i="10"/>
  <c r="BS107" i="10"/>
  <c r="BP107" i="10"/>
  <c r="BT107" i="10"/>
  <c r="BM107" i="10"/>
  <c r="BQ107" i="10"/>
  <c r="BN107" i="10"/>
  <c r="BR107" i="10"/>
  <c r="BW95" i="10"/>
  <c r="CA95" i="10"/>
  <c r="BX95" i="10"/>
  <c r="CB95" i="10"/>
  <c r="BU95" i="10"/>
  <c r="BY95" i="10"/>
  <c r="BV95" i="10"/>
  <c r="BZ95" i="10"/>
  <c r="BO95" i="10"/>
  <c r="BS95" i="10"/>
  <c r="BP95" i="10"/>
  <c r="BT95" i="10"/>
  <c r="BM95" i="10"/>
  <c r="BQ95" i="10"/>
  <c r="BN95" i="10"/>
  <c r="BR95" i="10"/>
  <c r="BW83" i="10"/>
  <c r="CA83" i="10"/>
  <c r="BX83" i="10"/>
  <c r="CB83" i="10"/>
  <c r="BU83" i="10"/>
  <c r="BY83" i="10"/>
  <c r="BV83" i="10"/>
  <c r="BZ83" i="10"/>
  <c r="BO83" i="10"/>
  <c r="BS83" i="10"/>
  <c r="BP83" i="10"/>
  <c r="BT83" i="10"/>
  <c r="BM83" i="10"/>
  <c r="BQ83" i="10"/>
  <c r="BN83" i="10"/>
  <c r="BR83" i="10"/>
  <c r="BW71" i="10"/>
  <c r="CA71" i="10"/>
  <c r="BX71" i="10"/>
  <c r="CB71" i="10"/>
  <c r="BU71" i="10"/>
  <c r="BY71" i="10"/>
  <c r="BV71" i="10"/>
  <c r="BZ71" i="10"/>
  <c r="BO71" i="10"/>
  <c r="BS71" i="10"/>
  <c r="BP71" i="10"/>
  <c r="BT71" i="10"/>
  <c r="BM71" i="10"/>
  <c r="BQ71" i="10"/>
  <c r="BN71" i="10"/>
  <c r="BR71" i="10"/>
  <c r="BW59" i="10"/>
  <c r="CA59" i="10"/>
  <c r="BX59" i="10"/>
  <c r="CB59" i="10"/>
  <c r="BU59" i="10"/>
  <c r="BY59" i="10"/>
  <c r="BV59" i="10"/>
  <c r="BZ59" i="10"/>
  <c r="BO59" i="10"/>
  <c r="BS59" i="10"/>
  <c r="BP59" i="10"/>
  <c r="BT59" i="10"/>
  <c r="BM59" i="10"/>
  <c r="BQ59" i="10"/>
  <c r="BN59" i="10"/>
  <c r="BR59" i="10"/>
  <c r="BW47" i="10"/>
  <c r="CA47" i="10"/>
  <c r="BX47" i="10"/>
  <c r="CB47" i="10"/>
  <c r="BU47" i="10"/>
  <c r="BY47" i="10"/>
  <c r="BV47" i="10"/>
  <c r="BZ47" i="10"/>
  <c r="BO47" i="10"/>
  <c r="BS47" i="10"/>
  <c r="BP47" i="10"/>
  <c r="BT47" i="10"/>
  <c r="BM47" i="10"/>
  <c r="BQ47" i="10"/>
  <c r="BN47" i="10"/>
  <c r="BR47" i="10"/>
  <c r="BW35" i="10"/>
  <c r="CA35" i="10"/>
  <c r="BX35" i="10"/>
  <c r="CB35" i="10"/>
  <c r="BU35" i="10"/>
  <c r="BY35" i="10"/>
  <c r="BV35" i="10"/>
  <c r="BZ35" i="10"/>
  <c r="BO35" i="10"/>
  <c r="BS35" i="10"/>
  <c r="BP35" i="10"/>
  <c r="BT35" i="10"/>
  <c r="BM35" i="10"/>
  <c r="BQ35" i="10"/>
  <c r="BN35" i="10"/>
  <c r="BR35" i="10"/>
  <c r="BW23" i="10"/>
  <c r="CA23" i="10"/>
  <c r="BX23" i="10"/>
  <c r="CB23" i="10"/>
  <c r="BU23" i="10"/>
  <c r="BY23" i="10"/>
  <c r="BV23" i="10"/>
  <c r="BZ23" i="10"/>
  <c r="BW11" i="10"/>
  <c r="CA11" i="10"/>
  <c r="BM11" i="10"/>
  <c r="BX11" i="10"/>
  <c r="BU11" i="10"/>
  <c r="BY11" i="10"/>
  <c r="BQ32" i="10"/>
  <c r="BM32" i="10"/>
  <c r="BQ29" i="10"/>
  <c r="BM29" i="10"/>
  <c r="BQ26" i="10"/>
  <c r="BM26" i="10"/>
  <c r="BQ23" i="10"/>
  <c r="BM23" i="10"/>
  <c r="BQ17" i="10"/>
  <c r="BM17" i="10"/>
  <c r="BQ14" i="10"/>
  <c r="BM14" i="10"/>
  <c r="BQ11" i="10"/>
  <c r="BT155" i="10"/>
  <c r="BP155" i="10"/>
  <c r="BT152" i="10"/>
  <c r="BP152" i="10"/>
  <c r="BT149" i="10"/>
  <c r="BP149" i="10"/>
  <c r="BT146" i="10"/>
  <c r="BP146" i="10"/>
  <c r="BT143" i="10"/>
  <c r="BP143" i="10"/>
  <c r="BS140" i="10"/>
  <c r="CB8" i="10"/>
  <c r="BX8" i="10"/>
  <c r="BU8" i="10"/>
  <c r="CA8" i="10"/>
  <c r="BW8" i="10"/>
  <c r="BY8" i="10"/>
  <c r="BZ8" i="10"/>
  <c r="BV8" i="10"/>
  <c r="AB131" i="10" l="1"/>
  <c r="AB119" i="10"/>
  <c r="AD155" i="10"/>
  <c r="AN155" i="10" s="1"/>
  <c r="AD152" i="10"/>
  <c r="AN152" i="10" s="1"/>
  <c r="AD149" i="10"/>
  <c r="AN149" i="10" s="1"/>
  <c r="AD146" i="10"/>
  <c r="AN146" i="10" s="1"/>
  <c r="AD143" i="10"/>
  <c r="AN143" i="10" s="1"/>
  <c r="AD140" i="10"/>
  <c r="AN140" i="10" s="1"/>
  <c r="AD137" i="10"/>
  <c r="AN137" i="10" s="1"/>
  <c r="AD134" i="10"/>
  <c r="AN134" i="10" s="1"/>
  <c r="AD131" i="10"/>
  <c r="AN131" i="10" s="1"/>
  <c r="AD128" i="10"/>
  <c r="AN128" i="10" s="1"/>
  <c r="AD125" i="10"/>
  <c r="AN125" i="10" s="1"/>
  <c r="AD122" i="10"/>
  <c r="AN122" i="10" s="1"/>
  <c r="AD119" i="10"/>
  <c r="AN119" i="10" s="1"/>
  <c r="AD116" i="10"/>
  <c r="AN116" i="10" s="1"/>
  <c r="AD113" i="10"/>
  <c r="AN113" i="10" s="1"/>
  <c r="AD110" i="10"/>
  <c r="AN110" i="10" s="1"/>
  <c r="AD107" i="10"/>
  <c r="AN107" i="10" s="1"/>
  <c r="AD104" i="10"/>
  <c r="AN104" i="10" s="1"/>
  <c r="AD101" i="10"/>
  <c r="AN101" i="10" s="1"/>
  <c r="AD98" i="10"/>
  <c r="AN98" i="10" s="1"/>
  <c r="AD95" i="10"/>
  <c r="AN95" i="10" s="1"/>
  <c r="AD92" i="10"/>
  <c r="AN92" i="10" s="1"/>
  <c r="AD89" i="10"/>
  <c r="AN89" i="10" s="1"/>
  <c r="AD86" i="10"/>
  <c r="AN86" i="10" s="1"/>
  <c r="AD83" i="10"/>
  <c r="AN83" i="10" s="1"/>
  <c r="AD80" i="10"/>
  <c r="AN80" i="10" s="1"/>
  <c r="AD77" i="10"/>
  <c r="AN77" i="10" s="1"/>
  <c r="AD74" i="10"/>
  <c r="AN74" i="10" s="1"/>
  <c r="AD71" i="10"/>
  <c r="AN71" i="10" s="1"/>
  <c r="AD68" i="10"/>
  <c r="AN68" i="10" s="1"/>
  <c r="AD65" i="10"/>
  <c r="AN65" i="10" s="1"/>
  <c r="AD62" i="10"/>
  <c r="AN62" i="10" s="1"/>
  <c r="AD59" i="10"/>
  <c r="AN59" i="10" s="1"/>
  <c r="AD56" i="10"/>
  <c r="AN56" i="10" s="1"/>
  <c r="AD53" i="10"/>
  <c r="AN53" i="10" s="1"/>
  <c r="AD50" i="10"/>
  <c r="AN50" i="10" s="1"/>
  <c r="AD47" i="10"/>
  <c r="AN47" i="10" s="1"/>
  <c r="AD44" i="10"/>
  <c r="AN44" i="10" s="1"/>
  <c r="AD41" i="10"/>
  <c r="AN41" i="10" s="1"/>
  <c r="AD38" i="10"/>
  <c r="AN38" i="10" s="1"/>
  <c r="AD35" i="10"/>
  <c r="AN35" i="10" s="1"/>
  <c r="AD32" i="10"/>
  <c r="AN32" i="10" s="1"/>
  <c r="AD29" i="10"/>
  <c r="AN29" i="10" s="1"/>
  <c r="AD26" i="10"/>
  <c r="AN26" i="10" s="1"/>
  <c r="AD23" i="10"/>
  <c r="AN23" i="10" s="1"/>
  <c r="AD20" i="10"/>
  <c r="AD17" i="10"/>
  <c r="AN17" i="10" s="1"/>
  <c r="BD17" i="10" s="1"/>
  <c r="BE17" i="10" s="1"/>
  <c r="AD14" i="10"/>
  <c r="CC119" i="10" l="1"/>
  <c r="CC131" i="10"/>
  <c r="AT119" i="10"/>
  <c r="AT131" i="10"/>
  <c r="AN20" i="10"/>
  <c r="AF14" i="10"/>
  <c r="AV14" i="10" s="1"/>
  <c r="AW14" i="10" s="1"/>
  <c r="AN14" i="10"/>
  <c r="BD14" i="10" s="1"/>
  <c r="BE14" i="10" s="1"/>
  <c r="BU17" i="10"/>
  <c r="BU20" i="10"/>
  <c r="AS140" i="10"/>
  <c r="AS152" i="10"/>
  <c r="AS128" i="10"/>
  <c r="AC119" i="10"/>
  <c r="AU119" i="10" s="1"/>
  <c r="AC131" i="10"/>
  <c r="AU131" i="10" s="1"/>
  <c r="AS134" i="10"/>
  <c r="AS146" i="10"/>
  <c r="AB20" i="10"/>
  <c r="AB32" i="10"/>
  <c r="CC32" i="10" s="1"/>
  <c r="AB44" i="10"/>
  <c r="CC44" i="10" s="1"/>
  <c r="AB56" i="10"/>
  <c r="CC56" i="10" s="1"/>
  <c r="AB68" i="10"/>
  <c r="CC68" i="10" s="1"/>
  <c r="AB80" i="10"/>
  <c r="CC80" i="10" s="1"/>
  <c r="AB92" i="10"/>
  <c r="CC92" i="10" s="1"/>
  <c r="AB104" i="10"/>
  <c r="CC104" i="10" s="1"/>
  <c r="AB152" i="10"/>
  <c r="CC152" i="10" s="1"/>
  <c r="AB146" i="10"/>
  <c r="CC146" i="10" s="1"/>
  <c r="AB140" i="10"/>
  <c r="CC140" i="10" s="1"/>
  <c r="AB134" i="10"/>
  <c r="CC134" i="10" s="1"/>
  <c r="AB122" i="10"/>
  <c r="CC122" i="10" s="1"/>
  <c r="AB11" i="10"/>
  <c r="AB23" i="10"/>
  <c r="CC23" i="10" s="1"/>
  <c r="AB35" i="10"/>
  <c r="CC35" i="10" s="1"/>
  <c r="AB47" i="10"/>
  <c r="CC47" i="10" s="1"/>
  <c r="AB59" i="10"/>
  <c r="CC59" i="10" s="1"/>
  <c r="AB71" i="10"/>
  <c r="CC71" i="10" s="1"/>
  <c r="AB83" i="10"/>
  <c r="CC83" i="10" s="1"/>
  <c r="AB95" i="10"/>
  <c r="CC95" i="10" s="1"/>
  <c r="AB107" i="10"/>
  <c r="CC107" i="10" s="1"/>
  <c r="BS8" i="10"/>
  <c r="AB125" i="10"/>
  <c r="CC125" i="10" s="1"/>
  <c r="AB14" i="10"/>
  <c r="CC14" i="10" s="1"/>
  <c r="AB26" i="10"/>
  <c r="CC26" i="10" s="1"/>
  <c r="AB38" i="10"/>
  <c r="CC38" i="10" s="1"/>
  <c r="AB50" i="10"/>
  <c r="CC50" i="10" s="1"/>
  <c r="AB62" i="10"/>
  <c r="CC62" i="10" s="1"/>
  <c r="AB74" i="10"/>
  <c r="CC74" i="10" s="1"/>
  <c r="AB86" i="10"/>
  <c r="CC86" i="10" s="1"/>
  <c r="AB98" i="10"/>
  <c r="CC98" i="10" s="1"/>
  <c r="AB110" i="10"/>
  <c r="CC110" i="10" s="1"/>
  <c r="AB155" i="10"/>
  <c r="CC155" i="10" s="1"/>
  <c r="AB149" i="10"/>
  <c r="CC149" i="10" s="1"/>
  <c r="AB143" i="10"/>
  <c r="CC143" i="10" s="1"/>
  <c r="AB137" i="10"/>
  <c r="CC137" i="10" s="1"/>
  <c r="AB128" i="10"/>
  <c r="CC128" i="10" s="1"/>
  <c r="AB116" i="10"/>
  <c r="CC116" i="10" s="1"/>
  <c r="AB17" i="10"/>
  <c r="CC17" i="10" s="1"/>
  <c r="AB29" i="10"/>
  <c r="CC29" i="10" s="1"/>
  <c r="AB41" i="10"/>
  <c r="CC41" i="10" s="1"/>
  <c r="AB53" i="10"/>
  <c r="CC53" i="10" s="1"/>
  <c r="AB65" i="10"/>
  <c r="CC65" i="10" s="1"/>
  <c r="AB77" i="10"/>
  <c r="CC77" i="10" s="1"/>
  <c r="AB89" i="10"/>
  <c r="CC89" i="10" s="1"/>
  <c r="AB101" i="10"/>
  <c r="CC101" i="10" s="1"/>
  <c r="AB113" i="10"/>
  <c r="CC113" i="10" s="1"/>
  <c r="AL11" i="10" l="1"/>
  <c r="BB11" i="10" s="1"/>
  <c r="BC11" i="10" s="1"/>
  <c r="AT20" i="10"/>
  <c r="CC20" i="10"/>
  <c r="AT77" i="10"/>
  <c r="AT29" i="10"/>
  <c r="AT137" i="10"/>
  <c r="AT110" i="10"/>
  <c r="AT62" i="10"/>
  <c r="AT107" i="10"/>
  <c r="AT59" i="10"/>
  <c r="AT140" i="10"/>
  <c r="AT92" i="10"/>
  <c r="AT44" i="10"/>
  <c r="AT113" i="10"/>
  <c r="AT65" i="10"/>
  <c r="AT143" i="10"/>
  <c r="AT98" i="10"/>
  <c r="AT50" i="10"/>
  <c r="AT95" i="10"/>
  <c r="AT47" i="10"/>
  <c r="AT146" i="10"/>
  <c r="AT80" i="10"/>
  <c r="AT32" i="10"/>
  <c r="AT101" i="10"/>
  <c r="AT53" i="10"/>
  <c r="AT116" i="10"/>
  <c r="AT149" i="10"/>
  <c r="AT86" i="10"/>
  <c r="AT38" i="10"/>
  <c r="AT125" i="10"/>
  <c r="AT83" i="10"/>
  <c r="AT35" i="10"/>
  <c r="N48" i="13"/>
  <c r="AT122" i="10"/>
  <c r="AT152" i="10"/>
  <c r="AT68" i="10"/>
  <c r="AT89" i="10"/>
  <c r="AT41" i="10"/>
  <c r="AT128" i="10"/>
  <c r="AT155" i="10"/>
  <c r="AT74" i="10"/>
  <c r="AT26" i="10"/>
  <c r="AT71" i="10"/>
  <c r="AT23" i="10"/>
  <c r="AT134" i="10"/>
  <c r="AT104" i="10"/>
  <c r="AT56" i="10"/>
  <c r="AL14" i="10"/>
  <c r="BB14" i="10" s="1"/>
  <c r="BC14" i="10" s="1"/>
  <c r="AT14" i="10"/>
  <c r="BJ14" i="10" s="1"/>
  <c r="BK14" i="10" s="1"/>
  <c r="AT17" i="10"/>
  <c r="BJ17" i="10" s="1"/>
  <c r="BK17" i="10" s="1"/>
  <c r="AT8" i="10"/>
  <c r="BJ8" i="10" s="1"/>
  <c r="BK8" i="10" s="1"/>
  <c r="AT11" i="10"/>
  <c r="BJ11" i="10" s="1"/>
  <c r="BK11" i="10" s="1"/>
  <c r="AL8" i="10"/>
  <c r="BB8" i="10" s="1"/>
  <c r="BC8" i="10" s="1"/>
  <c r="BQ8" i="10"/>
  <c r="BY17" i="10"/>
  <c r="CA17" i="10"/>
  <c r="BO8" i="10"/>
  <c r="N49" i="13"/>
  <c r="BP8" i="10"/>
  <c r="N46" i="13"/>
  <c r="AE149" i="10"/>
  <c r="AO149" i="10" s="1"/>
  <c r="AE155" i="10"/>
  <c r="AO155" i="10" s="1"/>
  <c r="AE143" i="10"/>
  <c r="AO143" i="10" s="1"/>
  <c r="AC143" i="10"/>
  <c r="AU143" i="10" s="1"/>
  <c r="AC74" i="10"/>
  <c r="AU74" i="10" s="1"/>
  <c r="AS50" i="10"/>
  <c r="AC107" i="10"/>
  <c r="AU107" i="10" s="1"/>
  <c r="AS71" i="10"/>
  <c r="AS23" i="10"/>
  <c r="BU158" i="10"/>
  <c r="AS131" i="10"/>
  <c r="AC146" i="10"/>
  <c r="AU146" i="10" s="1"/>
  <c r="AS92" i="10"/>
  <c r="AS113" i="10"/>
  <c r="AC101" i="10"/>
  <c r="AU101" i="10" s="1"/>
  <c r="AS65" i="10"/>
  <c r="AC53" i="10"/>
  <c r="AU53" i="10" s="1"/>
  <c r="AS125" i="10"/>
  <c r="AC149" i="10"/>
  <c r="AU149" i="10" s="1"/>
  <c r="AS110" i="10"/>
  <c r="AC86" i="10"/>
  <c r="AU86" i="10" s="1"/>
  <c r="AS62" i="10"/>
  <c r="AC38" i="10"/>
  <c r="AU38" i="10" s="1"/>
  <c r="AE116" i="10"/>
  <c r="AO116" i="10" s="1"/>
  <c r="AS83" i="10"/>
  <c r="AC71" i="10"/>
  <c r="AU71" i="10" s="1"/>
  <c r="AS35" i="10"/>
  <c r="AC23" i="10"/>
  <c r="AU23" i="10" s="1"/>
  <c r="AC11" i="10"/>
  <c r="AS119" i="10"/>
  <c r="AC140" i="10"/>
  <c r="AU140" i="10" s="1"/>
  <c r="AS149" i="10"/>
  <c r="AS104" i="10"/>
  <c r="AC80" i="10"/>
  <c r="AU80" i="10" s="1"/>
  <c r="AS56" i="10"/>
  <c r="AC32" i="10"/>
  <c r="AU32" i="10" s="1"/>
  <c r="AS101" i="10"/>
  <c r="AS53" i="10"/>
  <c r="AC113" i="10"/>
  <c r="AU113" i="10" s="1"/>
  <c r="AS77" i="10"/>
  <c r="AC65" i="10"/>
  <c r="AU65" i="10" s="1"/>
  <c r="AS29" i="10"/>
  <c r="AC17" i="10"/>
  <c r="AC128" i="10"/>
  <c r="AU128" i="10" s="1"/>
  <c r="AC155" i="10"/>
  <c r="AU155" i="10" s="1"/>
  <c r="AC98" i="10"/>
  <c r="AU98" i="10" s="1"/>
  <c r="AS74" i="10"/>
  <c r="AC50" i="10"/>
  <c r="AU50" i="10" s="1"/>
  <c r="AS26" i="10"/>
  <c r="AU8" i="10"/>
  <c r="AS95" i="10"/>
  <c r="AC83" i="10"/>
  <c r="AU83" i="10" s="1"/>
  <c r="AS47" i="10"/>
  <c r="AC35" i="10"/>
  <c r="AU35" i="10" s="1"/>
  <c r="AC122" i="10"/>
  <c r="AU122" i="10" s="1"/>
  <c r="AC134" i="10"/>
  <c r="AU134" i="10" s="1"/>
  <c r="AS143" i="10"/>
  <c r="AC92" i="10"/>
  <c r="AU92" i="10" s="1"/>
  <c r="AS68" i="10"/>
  <c r="AC44" i="10"/>
  <c r="AU44" i="10" s="1"/>
  <c r="AS20" i="10"/>
  <c r="AS116" i="10"/>
  <c r="AC89" i="10"/>
  <c r="AU89" i="10" s="1"/>
  <c r="AC41" i="10"/>
  <c r="AU41" i="10" s="1"/>
  <c r="AC116" i="10"/>
  <c r="AU116" i="10" s="1"/>
  <c r="AS98" i="10"/>
  <c r="AC26" i="10"/>
  <c r="AU26" i="10" s="1"/>
  <c r="AC125" i="10"/>
  <c r="AU125" i="10" s="1"/>
  <c r="AC59" i="10"/>
  <c r="AU59" i="10" s="1"/>
  <c r="AE125" i="10"/>
  <c r="AO125" i="10" s="1"/>
  <c r="AS155" i="10"/>
  <c r="AC68" i="10"/>
  <c r="AU68" i="10" s="1"/>
  <c r="AS44" i="10"/>
  <c r="AC20" i="10"/>
  <c r="AU20" i="10" s="1"/>
  <c r="AS89" i="10"/>
  <c r="AC77" i="10"/>
  <c r="AU77" i="10" s="1"/>
  <c r="AS41" i="10"/>
  <c r="AC29" i="10"/>
  <c r="AU29" i="10" s="1"/>
  <c r="AC137" i="10"/>
  <c r="AU137" i="10" s="1"/>
  <c r="AC110" i="10"/>
  <c r="AU110" i="10" s="1"/>
  <c r="AS86" i="10"/>
  <c r="AC62" i="10"/>
  <c r="AU62" i="10" s="1"/>
  <c r="AS38" i="10"/>
  <c r="AC14" i="10"/>
  <c r="AS122" i="10"/>
  <c r="AS107" i="10"/>
  <c r="AC95" i="10"/>
  <c r="AU95" i="10" s="1"/>
  <c r="AS59" i="10"/>
  <c r="AC47" i="10"/>
  <c r="AU47" i="10" s="1"/>
  <c r="N53" i="13"/>
  <c r="AS137" i="10"/>
  <c r="AC152" i="10"/>
  <c r="AU152" i="10" s="1"/>
  <c r="AC104" i="10"/>
  <c r="AU104" i="10" s="1"/>
  <c r="AS80" i="10"/>
  <c r="AC56" i="10"/>
  <c r="AU56" i="10" s="1"/>
  <c r="AS32" i="10"/>
  <c r="AS17" i="10" l="1"/>
  <c r="AK17" i="10"/>
  <c r="AU17" i="10"/>
  <c r="AM17" i="10"/>
  <c r="AK14" i="10"/>
  <c r="AS14" i="10"/>
  <c r="AM14" i="10"/>
  <c r="AU14" i="10"/>
  <c r="AS11" i="10"/>
  <c r="BZ11" i="10" s="1"/>
  <c r="AK11" i="10"/>
  <c r="AU11" i="10"/>
  <c r="CB11" i="10" s="1"/>
  <c r="AM11" i="10"/>
  <c r="AM8" i="10"/>
  <c r="BT8" i="10"/>
  <c r="BR8" i="10"/>
  <c r="AH158" i="10"/>
  <c r="BW17" i="10"/>
  <c r="CB17" i="10"/>
  <c r="BQ20" i="10"/>
  <c r="BQ158" i="10" s="1"/>
  <c r="BO20" i="10"/>
  <c r="BO158" i="10" s="1"/>
  <c r="BS20" i="10"/>
  <c r="BZ17" i="10"/>
  <c r="BY20" i="10"/>
  <c r="BY158" i="10" s="1"/>
  <c r="BW20" i="10"/>
  <c r="CA20" i="10"/>
  <c r="N55" i="13"/>
  <c r="CD116" i="10"/>
  <c r="O46" i="13" s="1"/>
  <c r="N59" i="13"/>
  <c r="CD149" i="10"/>
  <c r="O57" i="13" s="1"/>
  <c r="N57" i="13"/>
  <c r="CD125" i="10"/>
  <c r="O49" i="13" s="1"/>
  <c r="CD155" i="10"/>
  <c r="O59" i="13" s="1"/>
  <c r="CD143" i="10"/>
  <c r="O55" i="13" s="1"/>
  <c r="AJ158" i="10"/>
  <c r="AL158" i="10"/>
  <c r="N38" i="13"/>
  <c r="AT158" i="10"/>
  <c r="AP158" i="10"/>
  <c r="N18" i="13"/>
  <c r="N15" i="13"/>
  <c r="N36" i="13"/>
  <c r="N25" i="13"/>
  <c r="N44" i="13"/>
  <c r="N51" i="13"/>
  <c r="N32" i="13"/>
  <c r="N37" i="13"/>
  <c r="N13" i="13"/>
  <c r="N45" i="13"/>
  <c r="AE122" i="10"/>
  <c r="AO122" i="10" s="1"/>
  <c r="N22" i="13"/>
  <c r="N56" i="13"/>
  <c r="N50" i="13"/>
  <c r="AR158" i="10"/>
  <c r="N35" i="13"/>
  <c r="N24" i="13"/>
  <c r="AE137" i="10"/>
  <c r="AO137" i="10" s="1"/>
  <c r="N19" i="13"/>
  <c r="N40" i="13"/>
  <c r="N29" i="13"/>
  <c r="N26" i="13"/>
  <c r="N42" i="13"/>
  <c r="N54" i="13"/>
  <c r="N23" i="13"/>
  <c r="N39" i="13"/>
  <c r="N34" i="13"/>
  <c r="N58" i="13"/>
  <c r="N31" i="13"/>
  <c r="N47" i="13"/>
  <c r="N20" i="13"/>
  <c r="N41" i="13"/>
  <c r="N28" i="13"/>
  <c r="N17" i="13"/>
  <c r="N30" i="13"/>
  <c r="N52" i="13"/>
  <c r="N43" i="13"/>
  <c r="N16" i="13"/>
  <c r="N21" i="13"/>
  <c r="N33" i="13"/>
  <c r="BR11" i="10" l="1"/>
  <c r="BT11" i="10"/>
  <c r="BW158" i="10"/>
  <c r="CD137" i="10"/>
  <c r="O53" i="13" s="1"/>
  <c r="CD122" i="10"/>
  <c r="O48" i="13" s="1"/>
  <c r="CB20" i="10"/>
  <c r="BP20" i="10"/>
  <c r="BP158" i="10" s="1"/>
  <c r="BX17" i="10"/>
  <c r="BR20" i="10"/>
  <c r="BX20" i="10"/>
  <c r="BZ20" i="10"/>
  <c r="BZ158" i="10" s="1"/>
  <c r="BT20" i="10"/>
  <c r="N12" i="13"/>
  <c r="N27" i="13"/>
  <c r="N14" i="13"/>
  <c r="AI158" i="10"/>
  <c r="B6" i="13" s="1"/>
  <c r="AK158" i="10"/>
  <c r="B7" i="13" s="1"/>
  <c r="AS158" i="10"/>
  <c r="C7" i="13" s="1"/>
  <c r="AU158" i="10"/>
  <c r="AM158" i="10"/>
  <c r="B8" i="13" s="1"/>
  <c r="AQ158" i="10"/>
  <c r="C6" i="13" s="1"/>
  <c r="AE95" i="10"/>
  <c r="AO95" i="10" s="1"/>
  <c r="AE26" i="10"/>
  <c r="AO26" i="10" s="1"/>
  <c r="AE134" i="10"/>
  <c r="AO134" i="10" s="1"/>
  <c r="AE29" i="10"/>
  <c r="AO29" i="10" s="1"/>
  <c r="AE101" i="10"/>
  <c r="AO101" i="10" s="1"/>
  <c r="AE98" i="10"/>
  <c r="AO98" i="10" s="1"/>
  <c r="AE74" i="10"/>
  <c r="AO74" i="10" s="1"/>
  <c r="AE152" i="10"/>
  <c r="AO152" i="10" s="1"/>
  <c r="AE56" i="10"/>
  <c r="AO56" i="10" s="1"/>
  <c r="AE83" i="10"/>
  <c r="AO83" i="10" s="1"/>
  <c r="AE14" i="10"/>
  <c r="AO14" i="10" s="1"/>
  <c r="CF14" i="10" s="1"/>
  <c r="CH14" i="10" s="1"/>
  <c r="AE59" i="10"/>
  <c r="AO59" i="10" s="1"/>
  <c r="AE23" i="10"/>
  <c r="AO23" i="10" s="1"/>
  <c r="AE107" i="10"/>
  <c r="AO107" i="10" s="1"/>
  <c r="AE71" i="10"/>
  <c r="AO71" i="10" s="1"/>
  <c r="AE80" i="10"/>
  <c r="AO80" i="10" s="1"/>
  <c r="AE47" i="10"/>
  <c r="AO47" i="10" s="1"/>
  <c r="AE104" i="10"/>
  <c r="AO104" i="10" s="1"/>
  <c r="AE35" i="10"/>
  <c r="AO35" i="10" s="1"/>
  <c r="AE146" i="10"/>
  <c r="AO146" i="10" s="1"/>
  <c r="AE17" i="10"/>
  <c r="AE131" i="10"/>
  <c r="AO131" i="10" s="1"/>
  <c r="AE110" i="10"/>
  <c r="AO110" i="10" s="1"/>
  <c r="AE86" i="10"/>
  <c r="AO86" i="10" s="1"/>
  <c r="AE32" i="10"/>
  <c r="AO32" i="10" s="1"/>
  <c r="AE92" i="10"/>
  <c r="AO92" i="10" s="1"/>
  <c r="AE119" i="10"/>
  <c r="AO119" i="10" s="1"/>
  <c r="AE140" i="10"/>
  <c r="AO140" i="10" s="1"/>
  <c r="AE113" i="10"/>
  <c r="AO113" i="10" s="1"/>
  <c r="AE53" i="10"/>
  <c r="AO53" i="10" s="1"/>
  <c r="AE77" i="10"/>
  <c r="AO77" i="10" s="1"/>
  <c r="AE68" i="10"/>
  <c r="AO68" i="10" s="1"/>
  <c r="AE41" i="10"/>
  <c r="AO41" i="10" s="1"/>
  <c r="AE62" i="10"/>
  <c r="AO62" i="10" s="1"/>
  <c r="AE38" i="10"/>
  <c r="AO38" i="10" s="1"/>
  <c r="AE65" i="10"/>
  <c r="AO65" i="10" s="1"/>
  <c r="AE50" i="10"/>
  <c r="AO50" i="10" s="1"/>
  <c r="AE128" i="10"/>
  <c r="AO128" i="10" s="1"/>
  <c r="AE44" i="10"/>
  <c r="AO44" i="10" s="1"/>
  <c r="AE89" i="10"/>
  <c r="AO89" i="10" s="1"/>
  <c r="AE20" i="10"/>
  <c r="AO20" i="10" s="1"/>
  <c r="BR158" i="10" l="1"/>
  <c r="AO17" i="10"/>
  <c r="CF17" i="10" s="1"/>
  <c r="CH17" i="10" s="1"/>
  <c r="AG17" i="10"/>
  <c r="BT158" i="10"/>
  <c r="AG14" i="10"/>
  <c r="CE14" i="10" s="1"/>
  <c r="CG14" i="10" s="1"/>
  <c r="CD68" i="10"/>
  <c r="O30" i="13" s="1"/>
  <c r="CD146" i="10"/>
  <c r="O56" i="13" s="1"/>
  <c r="CD152" i="10"/>
  <c r="O58" i="13" s="1"/>
  <c r="CD38" i="10"/>
  <c r="O20" i="13" s="1"/>
  <c r="CD110" i="10"/>
  <c r="O44" i="13" s="1"/>
  <c r="CD74" i="10"/>
  <c r="O32" i="13" s="1"/>
  <c r="CD134" i="10"/>
  <c r="O52" i="13" s="1"/>
  <c r="CD65" i="10"/>
  <c r="O29" i="13" s="1"/>
  <c r="CD86" i="10"/>
  <c r="O36" i="13" s="1"/>
  <c r="CD44" i="10"/>
  <c r="O22" i="13" s="1"/>
  <c r="CD77" i="10"/>
  <c r="O33" i="13" s="1"/>
  <c r="CD119" i="10"/>
  <c r="O47" i="13" s="1"/>
  <c r="CD35" i="10"/>
  <c r="O19" i="13" s="1"/>
  <c r="CD71" i="10"/>
  <c r="O31" i="13" s="1"/>
  <c r="CD128" i="10"/>
  <c r="O50" i="13" s="1"/>
  <c r="CD62" i="10"/>
  <c r="O28" i="13" s="1"/>
  <c r="CD53" i="10"/>
  <c r="O25" i="13" s="1"/>
  <c r="CD92" i="10"/>
  <c r="O38" i="13" s="1"/>
  <c r="CD131" i="10"/>
  <c r="O51" i="13" s="1"/>
  <c r="CD104" i="10"/>
  <c r="O42" i="13" s="1"/>
  <c r="CD107" i="10"/>
  <c r="O43" i="13" s="1"/>
  <c r="CD83" i="10"/>
  <c r="O35" i="13" s="1"/>
  <c r="CD98" i="10"/>
  <c r="O40" i="13" s="1"/>
  <c r="CD26" i="10"/>
  <c r="O16" i="13" s="1"/>
  <c r="CD89" i="10"/>
  <c r="O37" i="13" s="1"/>
  <c r="CD140" i="10"/>
  <c r="O54" i="13" s="1"/>
  <c r="CD80" i="10"/>
  <c r="O34" i="13" s="1"/>
  <c r="CD59" i="10"/>
  <c r="O27" i="13" s="1"/>
  <c r="CD29" i="10"/>
  <c r="O17" i="13" s="1"/>
  <c r="BV20" i="10"/>
  <c r="CD50" i="10"/>
  <c r="O24" i="13" s="1"/>
  <c r="CD41" i="10"/>
  <c r="O21" i="13" s="1"/>
  <c r="CD113" i="10"/>
  <c r="O45" i="13" s="1"/>
  <c r="CD32" i="10"/>
  <c r="O18" i="13" s="1"/>
  <c r="CD17" i="10"/>
  <c r="O13" i="13" s="1"/>
  <c r="CD47" i="10"/>
  <c r="O23" i="13" s="1"/>
  <c r="CD23" i="10"/>
  <c r="O15" i="13" s="1"/>
  <c r="CD56" i="10"/>
  <c r="O26" i="13" s="1"/>
  <c r="CD101" i="10"/>
  <c r="O41" i="13" s="1"/>
  <c r="CD95" i="10"/>
  <c r="O39" i="13" s="1"/>
  <c r="BX158" i="10"/>
  <c r="BM20" i="10"/>
  <c r="CD14" i="10"/>
  <c r="O12" i="13" s="1"/>
  <c r="CD20" i="10"/>
  <c r="O14" i="13" s="1"/>
  <c r="CE17" i="10" l="1"/>
  <c r="CG17" i="10" s="1"/>
  <c r="BV17" i="10"/>
  <c r="BN20"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65" i="10"/>
  <c r="U8" i="10" l="1"/>
  <c r="U9" i="10" l="1"/>
  <c r="U10" i="10"/>
  <c r="E5" i="11" l="1"/>
  <c r="E4" i="11"/>
  <c r="F4" i="11" s="1"/>
  <c r="D7" i="11"/>
  <c r="F3" i="11"/>
  <c r="I3" i="11"/>
  <c r="J3" i="11"/>
  <c r="L3" i="11" s="1"/>
  <c r="I4" i="11"/>
  <c r="J4" i="11"/>
  <c r="L4" i="11" s="1"/>
  <c r="I5" i="11"/>
  <c r="J5" i="11"/>
  <c r="L5" i="11" s="1"/>
  <c r="BM8" i="10" l="1"/>
  <c r="BM158" i="10" s="1"/>
  <c r="E6" i="11"/>
  <c r="E7" i="11" s="1"/>
  <c r="F5" i="11"/>
  <c r="M3" i="11"/>
  <c r="BN8" i="10" l="1"/>
  <c r="F6" i="11"/>
  <c r="G3" i="11" s="1"/>
  <c r="F7" i="11"/>
  <c r="U58" i="10"/>
  <c r="U57" i="10"/>
  <c r="U56" i="10"/>
  <c r="U55" i="10"/>
  <c r="U54" i="10"/>
  <c r="U53" i="10"/>
  <c r="U52" i="10"/>
  <c r="U51" i="10"/>
  <c r="U50" i="10"/>
  <c r="U34" i="10"/>
  <c r="U33" i="10"/>
  <c r="U32" i="10"/>
  <c r="U31" i="10"/>
  <c r="U30" i="10"/>
  <c r="U29" i="10"/>
  <c r="U28" i="10"/>
  <c r="U27" i="10"/>
  <c r="U26" i="10"/>
  <c r="U25" i="10"/>
  <c r="U24" i="10"/>
  <c r="U23" i="10"/>
  <c r="U22" i="10"/>
  <c r="U21" i="10"/>
  <c r="U20" i="10"/>
  <c r="U19" i="10"/>
  <c r="U18" i="10"/>
  <c r="U17" i="10"/>
  <c r="U16" i="10"/>
  <c r="U15" i="10"/>
  <c r="U43" i="10"/>
  <c r="U42" i="10"/>
  <c r="U41" i="10"/>
  <c r="U40" i="10"/>
  <c r="U39" i="10"/>
  <c r="U38" i="10"/>
  <c r="U49" i="10"/>
  <c r="U48" i="10"/>
  <c r="U47" i="10"/>
  <c r="U46" i="10"/>
  <c r="U45" i="10"/>
  <c r="U44" i="10"/>
  <c r="U64" i="10" l="1"/>
  <c r="U63" i="10"/>
  <c r="U62" i="10"/>
  <c r="U61" i="10" l="1"/>
  <c r="U60" i="10"/>
  <c r="U59" i="10"/>
  <c r="U37" i="10"/>
  <c r="U36" i="10"/>
  <c r="U35" i="10"/>
  <c r="U13" i="10"/>
  <c r="U12" i="10"/>
  <c r="AD11" i="10" s="1"/>
  <c r="AF11" i="10" l="1"/>
  <c r="AF158" i="10" s="1"/>
  <c r="CC11" i="10"/>
  <c r="AN11" i="10"/>
  <c r="BD11" i="10" s="1"/>
  <c r="BE11" i="10" s="1"/>
  <c r="AV11" i="10" l="1"/>
  <c r="AW11" i="10" s="1"/>
  <c r="N11" i="13"/>
  <c r="AE11" i="10"/>
  <c r="BS158" i="10"/>
  <c r="AO11" i="10" l="1"/>
  <c r="BV11" i="10" s="1"/>
  <c r="BV158" i="10" s="1"/>
  <c r="AG11" i="10"/>
  <c r="CD11" i="10"/>
  <c r="O11" i="13" s="1"/>
  <c r="C13" i="7"/>
  <c r="C12" i="7"/>
  <c r="I11" i="7"/>
  <c r="C11" i="7"/>
  <c r="BN11" i="10" l="1"/>
  <c r="BN158" i="10" s="1"/>
  <c r="BT159" i="10" s="1"/>
  <c r="B13" i="13" s="1"/>
  <c r="CE11" i="10"/>
  <c r="CG11" i="10" s="1"/>
  <c r="C8" i="13"/>
  <c r="O11" i="7"/>
  <c r="P11" i="7" s="1"/>
  <c r="M11" i="7"/>
  <c r="N11" i="7" s="1"/>
  <c r="E3" i="7" s="1"/>
  <c r="J11" i="7"/>
  <c r="K11" i="7" s="1"/>
  <c r="CH11" i="10" l="1"/>
  <c r="D5" i="7"/>
  <c r="L11" i="7"/>
  <c r="R11" i="7" s="1"/>
  <c r="Q11" i="7"/>
  <c r="D6" i="7" s="1"/>
  <c r="E4" i="7"/>
  <c r="D4" i="7"/>
  <c r="D3" i="7"/>
  <c r="E5" i="7" l="1"/>
  <c r="E6" i="7"/>
  <c r="CA158" i="10" l="1"/>
  <c r="CB158" i="10" l="1"/>
  <c r="CB159" i="10" s="1"/>
  <c r="C13" i="13" s="1"/>
  <c r="BF158" i="10"/>
  <c r="AZ158" i="10"/>
  <c r="BH158" i="10"/>
  <c r="BG158" i="10"/>
  <c r="BA158" i="10"/>
  <c r="BI158" i="10"/>
  <c r="AY158" i="10"/>
  <c r="BJ158" i="10"/>
  <c r="AX158" i="10"/>
  <c r="BC158" i="10"/>
  <c r="BB158" i="10"/>
  <c r="AV158" i="10"/>
  <c r="BK158" i="10"/>
  <c r="BD158" i="10" l="1"/>
  <c r="AN158" i="10"/>
  <c r="AE8" i="10" l="1"/>
  <c r="CD8" i="10" s="1"/>
  <c r="O10" i="13" s="1"/>
  <c r="AO8" i="10" l="1"/>
  <c r="CH158" i="10" s="1"/>
  <c r="AG8" i="10"/>
  <c r="CC158" i="10"/>
  <c r="N10" i="13"/>
  <c r="CE8" i="10" l="1"/>
  <c r="CG8" i="10" s="1"/>
  <c r="CG158" i="10" s="1"/>
  <c r="BE158" i="10"/>
  <c r="BK159" i="10" s="1"/>
  <c r="C12" i="13" s="1"/>
  <c r="CF158" i="10"/>
  <c r="AG158" i="10"/>
  <c r="B9" i="13" s="1"/>
  <c r="AW158" i="10"/>
  <c r="BC159" i="10" s="1"/>
  <c r="B12" i="13" s="1"/>
  <c r="CD158" i="10"/>
  <c r="AO158" i="10"/>
  <c r="AU159" i="10" s="1"/>
  <c r="CE158" i="10" l="1"/>
  <c r="AM159" i="10"/>
  <c r="B10" i="13"/>
  <c r="B16" i="13"/>
  <c r="C9" i="13"/>
  <c r="C10" i="13" l="1"/>
  <c r="C16" i="13"/>
</calcChain>
</file>

<file path=xl/comments1.xml><?xml version="1.0" encoding="utf-8"?>
<comments xmlns="http://schemas.openxmlformats.org/spreadsheetml/2006/main">
  <authors>
    <author>Op</author>
    <author>localuser</author>
    <author>Gajdosikova Jana</author>
  </authors>
  <commentList>
    <comment ref="N5"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6" authorId="0" shapeId="0">
      <text>
        <r>
          <rPr>
            <sz val="9"/>
            <color indexed="81"/>
            <rFont val="Segoe UI"/>
            <family val="2"/>
          </rPr>
          <t xml:space="preserve">Napr.: Zníženie frekvencie povinných kontrol z ročnej na dvojročnú.
</t>
        </r>
      </text>
    </comment>
    <comment ref="D6" authorId="0" shapeId="0">
      <text>
        <r>
          <rPr>
            <sz val="9"/>
            <color indexed="81"/>
            <rFont val="Segoe UI"/>
            <family val="2"/>
          </rPr>
          <t>Napr.: Zákon č. 563/2009 Z. z.</t>
        </r>
      </text>
    </comment>
    <comment ref="E6" authorId="0" shapeId="0">
      <text>
        <r>
          <rPr>
            <sz val="9"/>
            <color indexed="81"/>
            <rFont val="Segoe UI"/>
            <family val="2"/>
          </rPr>
          <t>Napr.: § 15, ods. 2, písm. b</t>
        </r>
      </text>
    </comment>
    <comment ref="F6" authorId="1" shapeId="0">
      <text>
        <r>
          <rPr>
            <sz val="9"/>
            <color indexed="81"/>
            <rFont val="Segoe UI"/>
            <family val="2"/>
            <charset val="238"/>
          </rPr>
          <t xml:space="preserve">SR / EÚ Úplná harmonizácia / EÚ harmonizácia s možnosťou voľby
</t>
        </r>
      </text>
    </comment>
    <comment ref="G6" authorId="1" shapeId="0">
      <text>
        <r>
          <rPr>
            <sz val="9"/>
            <color indexed="81"/>
            <rFont val="Segoe UI"/>
            <family val="2"/>
            <charset val="238"/>
          </rPr>
          <t xml:space="preserve">Napr.: 1.7.2022
</t>
        </r>
      </text>
    </comment>
    <comment ref="H6" authorId="0" shapeId="0">
      <text>
        <r>
          <rPr>
            <sz val="9"/>
            <color indexed="81"/>
            <rFont val="Segoe UI"/>
            <family val="2"/>
          </rPr>
          <t>Napr.: Ubytovacie zariadenia,, Autodopravcovia a pod.</t>
        </r>
      </text>
    </comment>
    <comment ref="I6" authorId="1" shapeId="0">
      <text>
        <r>
          <rPr>
            <sz val="9"/>
            <color indexed="81"/>
            <rFont val="Segoe UI"/>
            <family val="2"/>
            <charset val="238"/>
          </rPr>
          <t>Uveďte počet, koľkých podnikateľských subjektov spolu sa dotkne zmena regulácie.</t>
        </r>
      </text>
    </comment>
    <comment ref="K6" authorId="0" shapeId="0">
      <text>
        <r>
          <rPr>
            <sz val="9"/>
            <color indexed="81"/>
            <rFont val="Segoe UI"/>
            <family val="2"/>
          </rPr>
          <t>Vyplňte len vtedy, ak sú medzi dotknutými subjektami aj MSP, Ak neviete zistiť ich počet., tak uveďte N/A).</t>
        </r>
      </text>
    </comment>
    <comment ref="M6" authorId="2" shapeId="0">
      <text>
        <r>
          <rPr>
            <sz val="9"/>
            <color indexed="81"/>
            <rFont val="Segoe UI"/>
            <family val="2"/>
            <charset val="238"/>
          </rPr>
          <t>Vyberte jednu z možností, podľa toho, či regulácia zvyšuje alebo znižuje náklady.</t>
        </r>
      </text>
    </comment>
    <comment ref="P6" authorId="0" shapeId="0">
      <text>
        <r>
          <rPr>
            <sz val="9"/>
            <color indexed="81"/>
            <rFont val="Segoe UI"/>
            <family val="2"/>
          </rPr>
          <t>Zmeny v nákladoch na nákup tovarov a služieb</t>
        </r>
      </text>
    </comment>
    <comment ref="S6" authorId="0" shapeId="0">
      <text>
        <r>
          <rPr>
            <sz val="9"/>
            <color indexed="81"/>
            <rFont val="Segoe UI"/>
            <family val="2"/>
          </rPr>
          <t>Zmeny v čase, ktorý zamestnanci trávia plnením povinností súvisiacich s reguláciou.
Štandardná časová náročnosť je vypočítaná ako vážený priemer štandardnej časovej náročnosti Mikropodnikov,  Malých a stredných podnikov a Veľkých podnikov. V  prípade,ak je dotknutý subjekt tejto regulácie iba v jednej zo skupín podnikov môžete výpočet realizovať prostredníctvom experného odhadu pre časovú náročnosť príslušnej skupiny. Časovú náročnosť povinností pre jednotlivé kategórie podnikov nájdete uvedené v časti tejto kalkulačky"vysvetlivky ku kroku 1".</t>
        </r>
      </text>
    </comment>
    <comment ref="N7" authorId="1" shapeId="0">
      <text>
        <r>
          <rPr>
            <sz val="9"/>
            <color indexed="81"/>
            <rFont val="Segoe UI"/>
            <family val="2"/>
            <charset val="238"/>
          </rPr>
          <t>Použite najmä čísla z Analýzy vplyvov na rozpočet verejnej správy</t>
        </r>
      </text>
    </comment>
    <comment ref="O7" authorId="1" shapeId="0">
      <text>
        <r>
          <rPr>
            <sz val="9"/>
            <color indexed="81"/>
            <rFont val="Segoe UI"/>
            <family val="2"/>
            <charset val="238"/>
          </rPr>
          <t>Použite čísla z Analýzy vplyvov na rozpočet verejnej správy a prípadné očakávané zvýšenie poplatkov inštitúciám, ktoré nie sú súčasťou rozpočtu verejnej správy (napr. komory, asociácie atď.).</t>
        </r>
      </text>
    </comment>
  </commentList>
</comments>
</file>

<file path=xl/sharedStrings.xml><?xml version="1.0" encoding="utf-8"?>
<sst xmlns="http://schemas.openxmlformats.org/spreadsheetml/2006/main" count="691" uniqueCount="219">
  <si>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</si>
  <si>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</si>
  <si>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</si>
  <si>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</si>
  <si>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</si>
  <si>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</si>
  <si>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</si>
  <si>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</si>
  <si>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</si>
  <si>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</si>
  <si>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</si>
  <si>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</si>
  <si>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</si>
  <si>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</si>
  <si>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</si>
  <si>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</si>
  <si>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</si>
  <si>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</si>
  <si>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</si>
  <si>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</si>
  <si>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</si>
  <si>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</si>
  <si>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</si>
  <si>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</si>
  <si>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</si>
  <si>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</si>
  <si>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</si>
  <si>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</si>
  <si>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</si>
  <si>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</si>
  <si>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</si>
  <si>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</si>
  <si>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</si>
  <si>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</si>
  <si>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</si>
  <si>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</si>
  <si>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</si>
  <si>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</si>
  <si>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</si>
  <si>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</si>
  <si>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</si>
  <si>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</si>
  <si>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</si>
  <si>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</si>
  <si>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</si>
  <si>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 xml:space="preserve">Počet dotknutých podnikateľov </t>
  </si>
  <si>
    <t>Typické informačné povinnosti</t>
  </si>
  <si>
    <t>Iné - Expertný odhad</t>
  </si>
  <si>
    <t>Určí spracovateľ (Alternatíva 2)</t>
  </si>
  <si>
    <t>Vyberte frekvenciu</t>
  </si>
  <si>
    <t>Vyberte typickú povinnosť</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</si>
  <si>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</si>
  <si>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</si>
  <si>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</si>
  <si>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</si>
  <si>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</si>
  <si>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</si>
  <si>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</si>
  <si>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</si>
  <si>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</si>
  <si>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</si>
  <si>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</si>
  <si>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</si>
  <si>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</si>
  <si>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</si>
  <si>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</si>
  <si>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</si>
  <si>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</si>
  <si>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</si>
  <si>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</si>
  <si>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</si>
  <si>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</si>
  <si>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</si>
  <si>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</si>
  <si>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</si>
  <si>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</si>
  <si>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</si>
  <si>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</si>
  <si>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</si>
  <si>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</si>
  <si>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</si>
  <si>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</si>
  <si>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vyplní predkladateľ</t>
  </si>
  <si>
    <t>vyplní excel</t>
  </si>
  <si>
    <t xml:space="preserve"> Z toho</t>
  </si>
  <si>
    <t>In</t>
  </si>
  <si>
    <t>In MSP</t>
  </si>
  <si>
    <t>OUT MSP</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</si>
  <si>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</si>
  <si>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</si>
  <si>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</si>
  <si>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</si>
  <si>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</si>
  <si>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</si>
  <si>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</si>
  <si>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</si>
  <si>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</si>
  <si>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</si>
  <si>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</si>
  <si>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</si>
  <si>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</si>
  <si>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</si>
  <si>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</si>
  <si>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</si>
  <si>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Lokalizácia (§, ods.)</t>
  </si>
  <si>
    <t>Vplyv na 1 podnik. v €</t>
  </si>
  <si>
    <t>Vplyv na kategóriu dotk. subjektov v €</t>
  </si>
  <si>
    <t>Priemerná cena práce v EUR za rok 2019 (priemerná mesačná mzda + odvody) =</t>
  </si>
  <si>
    <t>Názvy stĺpcov s červených trojuholníkom vpravo hore obsahujú nápovedu</t>
  </si>
  <si>
    <t>Tabuľky sa po vyplnení Kroku 1 - Kalkulačka vyplnia sami a môžu byť skopírované do Analýzy vplyvov na podnikateľské prostredie (PP)</t>
  </si>
  <si>
    <t>E. Vplyv na mikro, malé a stredné podn.</t>
  </si>
  <si>
    <t>G. Náklady okrem výnimiek = B+C+D-F</t>
  </si>
  <si>
    <t>Zvýšenie nákladov v € na PP</t>
  </si>
  <si>
    <t>Zníženie nákladov v € na PP</t>
  </si>
  <si>
    <t>Účinnosť</t>
  </si>
  <si>
    <t>Druh vplyvu
In (zvyšuje náklady) / Out (znižuje náklady)</t>
  </si>
  <si>
    <t xml:space="preserve">ZMENY JEDNOTLIVÝCH TYPOV NÁKLADOV </t>
  </si>
  <si>
    <t>Výber z typických informačných povinností pre alternatívu č. 2 k administratívnym nákladom</t>
  </si>
  <si>
    <t>Vyplní MS Excel</t>
  </si>
  <si>
    <t xml:space="preserve">Počet dotkn. subjektov </t>
  </si>
  <si>
    <t>In EU</t>
  </si>
  <si>
    <t>OUT EU</t>
  </si>
  <si>
    <t>Vplyv celkom</t>
  </si>
  <si>
    <t>Vplyv na 1 podnikateľa</t>
  </si>
  <si>
    <t>C.Nepriame finančné náklady</t>
  </si>
  <si>
    <t>D.Administratívne náklady</t>
  </si>
  <si>
    <t>OUT 2021</t>
  </si>
  <si>
    <t xml:space="preserve">Pôvod regulácie </t>
  </si>
  <si>
    <t>IN 2021</t>
  </si>
  <si>
    <t>IN 2021 bez EU</t>
  </si>
  <si>
    <t>OUT 2021 bez EU</t>
  </si>
  <si>
    <t>Priame finančné náklady</t>
  </si>
  <si>
    <t>Prepočet v prípade N/A</t>
  </si>
  <si>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</si>
  <si>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</si>
  <si>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</si>
  <si>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</si>
  <si>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</si>
  <si>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</si>
  <si>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</si>
  <si>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</si>
  <si>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</si>
  <si>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</si>
  <si>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</si>
  <si>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</si>
  <si>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t>Predloženie dokladu/dokumentu elektronicky</t>
  </si>
  <si>
    <t>Účinnosť
regulácie</t>
  </si>
  <si>
    <t>Účinnosť regulácie</t>
  </si>
  <si>
    <t>Uveďte dátum a rok, odkedy má byť daná regulácia účinná.</t>
  </si>
  <si>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</si>
  <si>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</si>
  <si>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</si>
  <si>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</si>
  <si>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t>Počet dotkn. subjektov 
MSP</t>
  </si>
  <si>
    <t xml:space="preserve">vyberte  </t>
  </si>
  <si>
    <t xml:space="preserve">Číslo normy
(zákona, vyhlášky a pod.)
</t>
  </si>
  <si>
    <t>Uveďte číslo právneho predpisu, v ktorom je upravená predmetná regulácia, zvlášť v prípadoch, kedy materiál upravuje dva a viac právnych predpisov.</t>
  </si>
  <si>
    <t>Číslo normy (zákona, vyhlášky a pod.)</t>
  </si>
  <si>
    <t>Počet subjektov v dotk. kategórii</t>
  </si>
  <si>
    <t>Počet subjektov MSP v dotk. kategórii</t>
  </si>
  <si>
    <t>Zrozumiteľný a stručný opis regulácie vyjadrujúci dôvod zvýšenia/zníženia nákladov na PP</t>
  </si>
  <si>
    <t>Rozdeľte materiál na jednotlivé regulácie. Výstižne pomenujte analyzovaný vplyv na podnikateľské prostredie ako aj dôvod zvýšenia/zníženia nákladov na PP.</t>
  </si>
  <si>
    <t>Počet subjektov v dotknutej kategórii</t>
  </si>
  <si>
    <t>Počet subjektov MSP v dotknutej kategórii</t>
  </si>
  <si>
    <r>
      <t xml:space="preserve">Výber frekvencie plnenia povinností pre </t>
    </r>
    <r>
      <rPr>
        <b/>
        <i/>
        <sz val="9.5"/>
        <rFont val="Arial"/>
        <family val="2"/>
        <charset val="238"/>
      </rPr>
      <t>nepriame finančné náklady</t>
    </r>
    <r>
      <rPr>
        <i/>
        <sz val="9.5"/>
        <rFont val="Arial"/>
        <family val="2"/>
      </rPr>
      <t xml:space="preserve"> a </t>
    </r>
    <r>
      <rPr>
        <b/>
        <i/>
        <sz val="9.5"/>
        <rFont val="Arial"/>
        <family val="2"/>
        <charset val="238"/>
      </rPr>
      <t>administratívne náklady</t>
    </r>
  </si>
  <si>
    <r>
      <t xml:space="preserve">Pôvod regulácie: 
</t>
    </r>
    <r>
      <rPr>
        <sz val="10"/>
        <rFont val="Times New Roman"/>
        <family val="1"/>
      </rPr>
      <t>SR/EÚ úplná harm./EÚ harm. s možnosťou voľby</t>
    </r>
  </si>
  <si>
    <r>
      <t xml:space="preserve">Druh vplyvu
</t>
    </r>
    <r>
      <rPr>
        <sz val="10"/>
        <rFont val="Times New Roman"/>
        <family val="1"/>
      </rPr>
      <t>In (zvyšuje náklady) / 
Out (znižuje náklady)</t>
    </r>
  </si>
  <si>
    <r>
      <t xml:space="preserve">Číslo normy
</t>
    </r>
    <r>
      <rPr>
        <sz val="10"/>
        <rFont val="Arial"/>
        <family val="2"/>
      </rPr>
      <t>(zákona, vyhlášky a pod.)</t>
    </r>
  </si>
  <si>
    <r>
      <t xml:space="preserve">Lokalizácia  
</t>
    </r>
    <r>
      <rPr>
        <sz val="9"/>
        <rFont val="Arial"/>
        <family val="2"/>
      </rPr>
      <t>(§, ods.)</t>
    </r>
  </si>
  <si>
    <r>
      <t>Pôvod regulácie</t>
    </r>
    <r>
      <rPr>
        <sz val="9"/>
        <rFont val="Arial"/>
        <family val="2"/>
      </rPr>
      <t>:
(SK/EÚ úplná harm./EÚ harm. s možnosťou voľby)</t>
    </r>
  </si>
  <si>
    <r>
      <t xml:space="preserve">Počet subjektov v dotk. kategórii
</t>
    </r>
    <r>
      <rPr>
        <sz val="8"/>
        <rFont val="Arial"/>
        <family val="2"/>
      </rPr>
      <t>(v prípade objektívnej nedostupnosti údaja použite expertný odhad, alebo uveďte N/A)</t>
    </r>
  </si>
  <si>
    <r>
      <t xml:space="preserve">Počet subjektov MSP v dotk. kategórii
</t>
    </r>
    <r>
      <rPr>
        <sz val="8"/>
        <rFont val="Arial"/>
        <family val="2"/>
      </rPr>
      <t>(v prípade objektívnej nedostupnosti údaja použite expertný odhad, alebo uveďte N/A)</t>
    </r>
  </si>
  <si>
    <r>
      <t xml:space="preserve">Druh vplyvu
</t>
    </r>
    <r>
      <rPr>
        <sz val="9"/>
        <rFont val="Arial"/>
        <family val="2"/>
      </rPr>
      <t>In (zvyšuje náklady) / 
Out (znižuje náklady)</t>
    </r>
  </si>
  <si>
    <r>
      <rPr>
        <b/>
        <sz val="11"/>
        <rFont val="Arial"/>
        <family val="2"/>
      </rPr>
      <t>C. Nepriame finančné náklady</t>
    </r>
    <r>
      <rPr>
        <sz val="10"/>
        <rFont val="Arial"/>
        <family val="2"/>
      </rPr>
      <t xml:space="preserve"> 
</t>
    </r>
    <r>
      <rPr>
        <sz val="8"/>
        <rFont val="Arial"/>
        <family val="2"/>
      </rPr>
      <t>V prípade objektívnej nedostupnosti požadovaného údaja použite expertný odhad.</t>
    </r>
  </si>
  <si>
    <r>
      <rPr>
        <b/>
        <sz val="10"/>
        <rFont val="Arial"/>
        <family val="2"/>
      </rPr>
      <t>D. Administratívne náklady</t>
    </r>
    <r>
      <rPr>
        <sz val="10"/>
        <rFont val="Arial"/>
        <family val="2"/>
      </rPr>
      <t xml:space="preserve"> 
(časová náročnosť povinnosti)
</t>
    </r>
    <r>
      <rPr>
        <i/>
        <sz val="10"/>
        <rFont val="Arial"/>
        <family val="2"/>
      </rPr>
      <t>Vyplňte len jednu z alternatív 1 alebo 2</t>
    </r>
  </si>
  <si>
    <r>
      <t xml:space="preserve">Frekvencia plnenia povinnosti
</t>
    </r>
    <r>
      <rPr>
        <b/>
        <i/>
        <sz val="10"/>
        <rFont val="Arial"/>
        <family val="2"/>
      </rPr>
      <t>(koeficient)</t>
    </r>
  </si>
  <si>
    <r>
      <rPr>
        <b/>
        <sz val="10"/>
        <rFont val="Arial"/>
        <family val="2"/>
      </rPr>
      <t>Priame finančné náklady
A. Dane, odvody, clá</t>
    </r>
    <r>
      <rPr>
        <sz val="10"/>
        <rFont val="Arial"/>
        <family val="2"/>
      </rPr>
      <t xml:space="preserve"> (EUR)</t>
    </r>
  </si>
  <si>
    <r>
      <rPr>
        <b/>
        <sz val="10"/>
        <rFont val="Arial"/>
        <family val="2"/>
      </rPr>
      <t xml:space="preserve">Priame finančné náklady 
B. Poplatky 
</t>
    </r>
    <r>
      <rPr>
        <sz val="10"/>
        <rFont val="Arial"/>
        <family val="2"/>
      </rPr>
      <t>(EUR)</t>
    </r>
  </si>
  <si>
    <r>
      <rPr>
        <b/>
        <sz val="10"/>
        <rFont val="Arial"/>
        <family val="2"/>
      </rPr>
      <t>C. Nepriame finančné náklady</t>
    </r>
    <r>
      <rPr>
        <sz val="10"/>
        <rFont val="Arial"/>
        <family val="2"/>
      </rPr>
      <t xml:space="preserve"> (EUR)</t>
    </r>
  </si>
  <si>
    <r>
      <rPr>
        <b/>
        <sz val="10"/>
        <rFont val="Arial"/>
        <family val="2"/>
      </rPr>
      <t>D. Administratívne náklady</t>
    </r>
    <r>
      <rPr>
        <sz val="10"/>
        <rFont val="Arial"/>
        <family val="2"/>
      </rPr>
      <t xml:space="preserve"> (EUR)</t>
    </r>
  </si>
  <si>
    <r>
      <t xml:space="preserve">D. </t>
    </r>
    <r>
      <rPr>
        <b/>
        <sz val="10"/>
        <rFont val="Arial"/>
        <family val="2"/>
      </rPr>
      <t xml:space="preserve">Administratívne náklady </t>
    </r>
    <r>
      <rPr>
        <sz val="10"/>
        <rFont val="Arial"/>
        <family val="2"/>
      </rPr>
      <t>(EUR)</t>
    </r>
  </si>
  <si>
    <r>
      <t>C.</t>
    </r>
    <r>
      <rPr>
        <b/>
        <sz val="10"/>
        <rFont val="Arial"/>
        <family val="2"/>
      </rPr>
      <t>Nepriame finančné náklady</t>
    </r>
    <r>
      <rPr>
        <sz val="10"/>
        <rFont val="Arial"/>
        <family val="2"/>
      </rPr>
      <t xml:space="preserve"> i (EUR)</t>
    </r>
  </si>
  <si>
    <r>
      <rPr>
        <b/>
        <sz val="10"/>
        <rFont val="Arial"/>
        <family val="2"/>
      </rPr>
      <t xml:space="preserve">Alternatíva 1: </t>
    </r>
    <r>
      <rPr>
        <sz val="10"/>
        <rFont val="Arial"/>
        <family val="2"/>
      </rPr>
      <t xml:space="preserve">
</t>
    </r>
    <r>
      <rPr>
        <sz val="9"/>
        <rFont val="Arial"/>
        <family val="2"/>
      </rPr>
      <t>Expertný odhad trvania povinností (min.)</t>
    </r>
  </si>
  <si>
    <r>
      <rPr>
        <b/>
        <sz val="10"/>
        <rFont val="Arial"/>
        <family val="2"/>
      </rPr>
      <t>Alternatíva 2:</t>
    </r>
    <r>
      <rPr>
        <sz val="10"/>
        <rFont val="Arial"/>
        <family val="2"/>
      </rPr>
      <t xml:space="preserve"> 
</t>
    </r>
    <r>
      <rPr>
        <sz val="9"/>
        <rFont val="Arial"/>
        <family val="2"/>
      </rPr>
      <t>Štandardná časová náročnosť  (min.)</t>
    </r>
  </si>
  <si>
    <t>Tabuľka č. 1: Zmeny nákladov v prepočte na podnikateľské prostredie, Vyhodnotenie mechanizmu znižovania byrokracie a nákladov</t>
  </si>
  <si>
    <t>VÝPOČET mechanizmu znižovania byrokracie a nákladov</t>
  </si>
  <si>
    <t xml:space="preserve">Kalkulačka vplyvov na podnikateľské prostredie 
(k prílohe č. 3a Analýza vplyvov na podnikateľské prostredie) </t>
  </si>
  <si>
    <t>Príloha č. 3b</t>
  </si>
  <si>
    <t>A.Dane, odvody, clá a poplatky, ktorých cieľom je znižovať negatívne externality</t>
  </si>
  <si>
    <t>B. Iné poplatky</t>
  </si>
  <si>
    <r>
      <t xml:space="preserve">Definujte kategóriu dotkntutých subjektov, ktoré budú ovplyvnené predkladanou reguláciou. </t>
    </r>
    <r>
      <rPr>
        <b/>
        <sz val="10"/>
        <rFont val="Arial"/>
        <family val="2"/>
      </rPr>
      <t>Pre každú jednotlivú kategóriu vyplňte toľko riadkov, koľko rôznych vplyvov budete analyzovať.</t>
    </r>
    <r>
      <rPr>
        <sz val="10"/>
        <rFont val="Arial"/>
        <family val="2"/>
      </rPr>
      <t xml:space="preserve"> V prípade, ak sa návrh týka celého podnikateľského prostredia, uveďte "všetky kategórie".</t>
    </r>
  </si>
  <si>
    <t>Priame a nepriame finačné náklady regulácií na 1 podnikateľa</t>
  </si>
  <si>
    <t>Priame a nepriame finančné náklady regulácií na celé podnikateľské prostredie</t>
  </si>
  <si>
    <t>Príklady informačných povinností spadajúcich do danej kategórie</t>
  </si>
  <si>
    <t>na kategóriu dotkn. sub.</t>
  </si>
  <si>
    <t>Vplyv na kategóriu dotkn. sub. celkom</t>
  </si>
  <si>
    <r>
      <rPr>
        <b/>
        <sz val="10"/>
        <color theme="1"/>
        <rFont val="Arial"/>
        <family val="2"/>
      </rPr>
      <t xml:space="preserve">Priame finančné náklady 
B. Iné poplatky 
</t>
    </r>
    <r>
      <rPr>
        <sz val="10"/>
        <color theme="1"/>
        <rFont val="Arial"/>
        <family val="2"/>
      </rPr>
      <t>(EUR)</t>
    </r>
  </si>
  <si>
    <r>
      <rPr>
        <b/>
        <sz val="10"/>
        <color theme="1"/>
        <rFont val="Arial"/>
        <family val="2"/>
      </rPr>
      <t>Priame finančné náklady
A. Dane, odvody, clá</t>
    </r>
    <r>
      <rPr>
        <sz val="10"/>
        <color theme="1"/>
        <rFont val="Arial"/>
        <family val="2"/>
      </rPr>
      <t xml:space="preserve">  </t>
    </r>
    <r>
      <rPr>
        <b/>
        <sz val="10"/>
        <color theme="1"/>
        <rFont val="Arial"/>
        <family val="2"/>
      </rPr>
      <t xml:space="preserve">a poplatky, </t>
    </r>
    <r>
      <rPr>
        <sz val="10"/>
        <color theme="1"/>
        <rFont val="Arial"/>
        <family val="2"/>
      </rPr>
      <t>ktorých cieľom je znižovať negatívne externality</t>
    </r>
    <r>
      <rPr>
        <b/>
        <sz val="10"/>
        <color theme="1"/>
        <rFont val="Arial"/>
        <family val="2"/>
      </rPr>
      <t xml:space="preserve"> </t>
    </r>
    <r>
      <rPr>
        <sz val="10"/>
        <color theme="1"/>
        <rFont val="Arial"/>
        <family val="2"/>
      </rPr>
      <t>(EUR)</t>
    </r>
  </si>
  <si>
    <r>
      <t>A.Dane, odvody, clá a poplatky</t>
    </r>
    <r>
      <rPr>
        <sz val="10"/>
        <rFont val="Arial"/>
        <family val="2"/>
      </rPr>
      <t>, ktorých cieľom je znižovať negatívne externality</t>
    </r>
    <r>
      <rPr>
        <b/>
        <sz val="10"/>
        <rFont val="Arial"/>
        <family val="2"/>
      </rPr>
      <t xml:space="preserve">
</t>
    </r>
    <r>
      <rPr>
        <sz val="9"/>
        <rFont val="Arial"/>
        <family val="2"/>
      </rPr>
      <t>(ročný vplyv na kategóriu dotkn. sub.
EUR)</t>
    </r>
  </si>
  <si>
    <r>
      <t xml:space="preserve">B. Iné poplatky
</t>
    </r>
    <r>
      <rPr>
        <sz val="9"/>
        <rFont val="Arial"/>
        <family val="2"/>
      </rPr>
      <t>(ročný vplyv na kategóriu dotkn. sub.
EUR)</t>
    </r>
  </si>
  <si>
    <t>F. Úplná harmonizácia práva EÚ
(okrem daní, odvodov, ciel a poplatkov, ktorých cieľom je znižovať negatívne externality)</t>
  </si>
  <si>
    <r>
      <t xml:space="preserve">Vyberte jednu z možností: </t>
    </r>
    <r>
      <rPr>
        <b/>
        <sz val="10"/>
        <rFont val="Arial"/>
        <family val="2"/>
      </rPr>
      <t>SK, EÚ úplná harmonizácia, EÚ harmonizácia - s možnosťou voľby</t>
    </r>
  </si>
  <si>
    <t>Uveďte počet dotknutých subjektov v posudzovanej kategórii. V prípade, ak sa návrh týka celého podnikteľského prostredia, uvedťe celkový počet subjektov všetkých kategórií. V prípade objektívnej nedostupnosti požadovaného údaja, alebo ak nie je možné vykonať expertný odhad,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</si>
  <si>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V prípade objektívnej nedostupnosti požadovaného údaja, alebo ak nie je možné vykonať expertný odhad, uveďte N/A.</t>
  </si>
  <si>
    <r>
      <t xml:space="preserve">Definujte kategóriu vplyvu/ vyberte jednu z možností:
- </t>
    </r>
    <r>
      <rPr>
        <b/>
        <sz val="10"/>
        <rFont val="Arial"/>
        <family val="2"/>
      </rPr>
      <t>Negatívny</t>
    </r>
    <r>
      <rPr>
        <sz val="10"/>
        <rFont val="Arial"/>
        <family val="2"/>
      </rPr>
      <t xml:space="preserve"> - In - regulácia negatívne vplýva na podnikateľské prostredie
- </t>
    </r>
    <r>
      <rPr>
        <b/>
        <sz val="10"/>
        <rFont val="Arial"/>
        <family val="2"/>
      </rPr>
      <t>Pozitívny</t>
    </r>
    <r>
      <rPr>
        <sz val="10"/>
        <rFont val="Arial"/>
        <family val="2"/>
      </rPr>
      <t xml:space="preserve"> - Out - regulácia pozitívne vplýva na podnikateľské prostredie, t.j. odstraňuje administratívnu záťaž, náklady, atď.</t>
    </r>
  </si>
  <si>
    <t>A. Dane, odvody, clá a poplatky, ktorých cieľom je znižovať negatívne externality (ročný vplyv na kategóriu v EUR)</t>
  </si>
  <si>
    <t>Patria medzi priame finančné náklady: uveďte len ak regulácia zakladá/upravuje výšku či sadzbu daní, odvod, cieľ a poplatkov, ktorých cieľom je znižovať negatívne externality. Použite najmä údaje z analýzy vplyvov na rozpočet verejnej správy. Ide o ročný vplyv na kategóriu dotknutých subjektov v EUR.</t>
  </si>
  <si>
    <t>B. Iné poplatky (ročný vplyv na 1 na kategóriu v EUR)</t>
  </si>
  <si>
    <t>Patria medzi priame finančné náklady: uveďte len ak regulácia zakladá/upravuje výšku iných poplatkov. Použiť môžete údaje z analýzy vplyvov na rozpočet verejnej správy, ak sa tam nachádzajú. V tejto časti tiež uveďte očakávané zvýšenie poplatkov inštitúciám, ktoré nie sú súčasťou rozpočtu verejnej správy (napr. komory, asociácie atď.). Ide o ročný vplyv na 1 kategóriu dotknutých subjektov v EUR.</t>
  </si>
  <si>
    <r>
      <t xml:space="preserve">Nepriame náklady: vyplňte, len ak regulácia zakladá či mení nepriame náklady. V prvom stĺpci uveďte údaj na jedného podnikateľa. V druhom stĺpci vyberte jednu z možností frekvencie plnenia povinnosti podľa nižšie uvedenej tabuľky. V prípade objektívnej nedostupnosti požadovaného údaja použite expertný odhad.
</t>
    </r>
    <r>
      <rPr>
        <i/>
        <sz val="10"/>
        <rFont val="Arial"/>
        <family val="2"/>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</si>
  <si>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Predkladateľ pritom môže tiež použiť štandardizované časové údaje pre mikro, MSP a veľké podniky, uvedené v nižšie uvedenej tabuľke.)
alternatíva č. 2: štandardná časová náročnosť v minútach (výber z 10 možností podľa nižšie uvedenej tabuľky). 
Frekvencia plnenia povinnosti: vyberte jednu z možností podľa nižšie uvedenej tabuľky.
</t>
    </r>
    <r>
      <rPr>
        <i/>
        <sz val="10"/>
        <rFont val="Arial"/>
        <family val="2"/>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rFont val="Arial"/>
        <family val="2"/>
      </rPr>
      <t>vyžadovaných reguláciou  (napr. vypracovanie dokumentu, vedenie evidencie a archivácia, oznamovanie skutočností, predloženie dokladov, spracovanie žiadosti a iné).</t>
    </r>
  </si>
  <si>
    <t>rozšírenie povinnosti viesť záznam o nakladaní s neživým exemplárom vybraných druhov živočíchov</t>
  </si>
  <si>
    <t>SK</t>
  </si>
  <si>
    <t>zákon č. 15/2005 Z. z.</t>
  </si>
  <si>
    <t>chovatelia ohrozených druhov živočíchov</t>
  </si>
  <si>
    <t>In (zvyšuje náklady)</t>
  </si>
  <si>
    <t>doplnenie povinnosti vyhotoviť a zaslať fotodokumentáciu spracovanej kože a dermoplastického preparátu exemplára vybraných druhov živočíchov</t>
  </si>
  <si>
    <t>§12b ods. 3 písm. a)</t>
  </si>
  <si>
    <t>§12b ods. 3 písm.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</si>
</sst>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_);_(* \(#,##0\);_(* &quot;-&quot;??_);_(@_)"/>
  </numFmts>
  <fonts count="63"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i/>
      <sz val="8"/>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name val="Arial"/>
      <family val="2"/>
      <charset val="238"/>
    </font>
    <font>
      <b/>
      <sz val="14"/>
      <name val="Arial"/>
      <family val="2"/>
    </font>
    <font>
      <b/>
      <sz val="9.5"/>
      <name val="Arial"/>
      <family val="2"/>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indexed="81"/>
      <name val="Segoe UI"/>
      <family val="2"/>
    </font>
    <font>
      <b/>
      <sz val="16"/>
      <name val="Times New Roman"/>
      <family val="1"/>
    </font>
    <font>
      <sz val="9"/>
      <color indexed="81"/>
      <name val="Segoe UI"/>
      <family val="2"/>
      <charset val="238"/>
    </font>
    <font>
      <sz val="11"/>
      <color rgb="FFFF0000"/>
      <name val="Calibri"/>
      <family val="2"/>
      <scheme val="minor"/>
    </font>
    <font>
      <b/>
      <sz val="10"/>
      <color rgb="FFFF0000"/>
      <name val="Arial"/>
      <family val="2"/>
    </font>
    <font>
      <sz val="10"/>
      <color rgb="FFFF0000"/>
      <name val="Arial"/>
      <family val="2"/>
    </font>
    <font>
      <i/>
      <sz val="9"/>
      <name val="Arial"/>
      <family val="2"/>
    </font>
    <font>
      <sz val="9"/>
      <name val="Arial"/>
      <family val="2"/>
    </font>
    <font>
      <b/>
      <sz val="8"/>
      <name val="Arial"/>
      <family val="2"/>
      <charset val="238"/>
    </font>
    <font>
      <b/>
      <sz val="16"/>
      <name val="Arial"/>
      <family val="2"/>
      <charset val="238"/>
    </font>
    <font>
      <b/>
      <sz val="12"/>
      <name val="Arial"/>
      <family val="2"/>
    </font>
    <font>
      <sz val="11"/>
      <name val="Calibri"/>
      <family val="2"/>
      <scheme val="minor"/>
    </font>
    <font>
      <i/>
      <sz val="9.5"/>
      <name val="Arial"/>
      <family val="2"/>
    </font>
    <font>
      <b/>
      <i/>
      <sz val="9.5"/>
      <name val="Arial"/>
      <family val="2"/>
      <charset val="238"/>
    </font>
    <font>
      <sz val="9.5"/>
      <name val="Arial"/>
      <family val="2"/>
    </font>
    <font>
      <b/>
      <sz val="14"/>
      <name val="Arial"/>
      <family val="2"/>
      <charset val="238"/>
    </font>
    <font>
      <sz val="8"/>
      <name val="Arial"/>
      <family val="2"/>
    </font>
    <font>
      <b/>
      <sz val="12"/>
      <name val="Times New Roman"/>
      <family val="1"/>
    </font>
    <font>
      <sz val="10"/>
      <name val="Times New Roman"/>
      <family val="1"/>
    </font>
    <font>
      <b/>
      <sz val="10"/>
      <name val="Times New Roman"/>
      <family val="1"/>
    </font>
    <font>
      <b/>
      <sz val="11"/>
      <name val="Arial"/>
      <family val="2"/>
    </font>
    <font>
      <b/>
      <i/>
      <sz val="10"/>
      <name val="Arial"/>
      <family val="2"/>
    </font>
    <font>
      <sz val="16"/>
      <name val="Times New Roman"/>
      <family val="1"/>
      <charset val="238"/>
    </font>
    <font>
      <b/>
      <sz val="10"/>
      <color theme="1"/>
      <name val="Arial"/>
      <family val="2"/>
    </font>
    <font>
      <b/>
      <i/>
      <sz val="10"/>
      <name val="Times New Roman"/>
      <family val="1"/>
    </font>
    <font>
      <i/>
      <sz val="10"/>
      <name val="Times New Roman"/>
      <family val="1"/>
    </font>
    <font>
      <i/>
      <sz val="11"/>
      <name val="Times New Roman"/>
      <family val="1"/>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style="thin">
        <color rgb="FF8C8C8C"/>
      </left>
      <right style="thin">
        <color rgb="FF8C8C8C"/>
      </right>
      <top style="thin">
        <color rgb="FF8C8C8C"/>
      </top>
      <bottom style="thin">
        <color rgb="FF8C8C8C"/>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rgb="FF8C8C8C"/>
      </left>
      <right style="thin">
        <color rgb="FF8C8C8C"/>
      </right>
      <top/>
      <bottom style="thin">
        <color rgb="FF8C8C8C"/>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rgb="FF8C8C8C"/>
      </left>
      <right style="thin">
        <color rgb="FF8C8C8C"/>
      </right>
      <top/>
      <bottom/>
      <diagonal/>
    </border>
    <border>
      <left style="thin">
        <color rgb="FF8C8C8C"/>
      </left>
      <right style="thin">
        <color rgb="FF8C8C8C"/>
      </right>
      <top style="thin">
        <color rgb="FF8C8C8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thin">
        <color rgb="FF8C8C8C"/>
      </right>
      <top/>
      <bottom style="thin">
        <color rgb="FF8C8C8C"/>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rgb="FF8C8C8C"/>
      </left>
      <right style="thin">
        <color rgb="FF8C8C8C"/>
      </right>
      <top/>
      <bottom style="thin">
        <color indexed="64"/>
      </bottom>
      <diagonal/>
    </border>
    <border>
      <left style="medium">
        <color indexed="64"/>
      </left>
      <right style="thin">
        <color rgb="FF8C8C8C"/>
      </right>
      <top style="thin">
        <color rgb="FF8C8C8C"/>
      </top>
      <bottom/>
      <diagonal/>
    </border>
    <border>
      <left style="medium">
        <color indexed="64"/>
      </left>
      <right style="thin">
        <color rgb="FF8C8C8C"/>
      </right>
      <top/>
      <bottom/>
      <diagonal/>
    </border>
    <border>
      <left style="medium">
        <color indexed="64"/>
      </left>
      <right style="thin">
        <color rgb="FF8C8C8C"/>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medium">
        <color indexed="64"/>
      </right>
      <top style="thin">
        <color theme="0"/>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rgb="FF8C8C8C"/>
      </right>
      <top/>
      <bottom style="thin">
        <color rgb="FF8C8C8C"/>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rgb="FF8C8C8C"/>
      </left>
      <right style="medium">
        <color indexed="64"/>
      </right>
      <top/>
      <bottom style="thin">
        <color rgb="FF8C8C8C"/>
      </bottom>
      <diagonal/>
    </border>
    <border>
      <left style="thin">
        <color rgb="FF8C8C8C"/>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theme="0"/>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theme="0" tint="-0.499984740745262"/>
      </right>
      <top/>
      <bottom style="medium">
        <color indexed="64"/>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26" fillId="0" borderId="0"/>
  </cellStyleXfs>
  <cellXfs count="401">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8"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10"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7" xfId="2" applyFont="1" applyFill="1" applyBorder="1" applyAlignment="1" applyProtection="1">
      <alignment horizontal="center" vertical="center" wrapText="1"/>
      <protection locked="0"/>
    </xf>
    <xf numFmtId="0" fontId="8" fillId="9" borderId="12" xfId="2" applyFont="1" applyFill="1" applyBorder="1" applyAlignment="1" applyProtection="1">
      <alignment horizontal="center" vertical="center" wrapText="1"/>
      <protection locked="0"/>
    </xf>
    <xf numFmtId="0" fontId="8" fillId="9" borderId="27" xfId="2" applyFont="1" applyFill="1" applyBorder="1" applyAlignment="1" applyProtection="1">
      <alignment horizontal="center" vertical="center" wrapText="1"/>
      <protection locked="0"/>
    </xf>
    <xf numFmtId="0" fontId="8" fillId="0" borderId="0" xfId="0" applyFont="1" applyFill="1" applyAlignment="1"/>
    <xf numFmtId="0" fontId="5" fillId="8" borderId="39" xfId="2" applyFont="1" applyFill="1" applyBorder="1" applyAlignment="1" applyProtection="1">
      <alignment horizontal="center" vertical="center" wrapText="1"/>
      <protection locked="0"/>
    </xf>
    <xf numFmtId="0" fontId="5" fillId="8" borderId="40" xfId="2" applyFont="1" applyFill="1" applyBorder="1" applyAlignment="1" applyProtection="1">
      <alignment horizontal="center" vertical="center" wrapText="1"/>
      <protection locked="0"/>
    </xf>
    <xf numFmtId="3" fontId="19" fillId="2" borderId="42" xfId="2" applyNumberFormat="1" applyFont="1" applyFill="1" applyBorder="1" applyAlignment="1" applyProtection="1">
      <alignment horizontal="center" vertical="center" wrapText="1"/>
    </xf>
    <xf numFmtId="3" fontId="19" fillId="2" borderId="44" xfId="2" applyNumberFormat="1" applyFont="1" applyFill="1" applyBorder="1" applyAlignment="1" applyProtection="1">
      <alignment horizontal="center" vertical="center" wrapText="1"/>
    </xf>
    <xf numFmtId="3" fontId="20" fillId="2" borderId="46" xfId="2" applyNumberFormat="1" applyFont="1" applyFill="1" applyBorder="1" applyAlignment="1" applyProtection="1">
      <alignment horizontal="center" vertical="center" wrapText="1"/>
    </xf>
    <xf numFmtId="0" fontId="5" fillId="3" borderId="47" xfId="2" applyFont="1" applyFill="1" applyBorder="1" applyAlignment="1" applyProtection="1">
      <alignment horizontal="center" vertical="center" wrapText="1"/>
      <protection locked="0"/>
    </xf>
    <xf numFmtId="0" fontId="5" fillId="3" borderId="48" xfId="2" applyFont="1" applyFill="1" applyBorder="1" applyAlignment="1" applyProtection="1">
      <alignment vertical="center" wrapText="1"/>
      <protection locked="0"/>
    </xf>
    <xf numFmtId="3" fontId="5" fillId="3" borderId="50" xfId="2" applyNumberFormat="1" applyFont="1" applyFill="1" applyBorder="1" applyAlignment="1" applyProtection="1">
      <alignment horizontal="center" vertical="center" wrapText="1"/>
    </xf>
    <xf numFmtId="0" fontId="11" fillId="4" borderId="24" xfId="2" applyFont="1" applyFill="1" applyBorder="1" applyAlignment="1" applyProtection="1">
      <alignment horizontal="left" vertical="center" wrapText="1"/>
      <protection locked="0"/>
    </xf>
    <xf numFmtId="0" fontId="11" fillId="4" borderId="26" xfId="2" applyFont="1" applyFill="1" applyBorder="1" applyAlignment="1" applyProtection="1">
      <alignment horizontal="left" vertical="center" wrapText="1"/>
      <protection locked="0"/>
    </xf>
    <xf numFmtId="0" fontId="7" fillId="0" borderId="0" xfId="6" applyFont="1"/>
    <xf numFmtId="3" fontId="19" fillId="2" borderId="35" xfId="2" applyNumberFormat="1" applyFont="1" applyFill="1" applyBorder="1" applyAlignment="1" applyProtection="1">
      <alignment horizontal="center" vertical="center" wrapText="1"/>
    </xf>
    <xf numFmtId="3" fontId="19" fillId="2" borderId="31" xfId="2" applyNumberFormat="1" applyFont="1" applyFill="1" applyBorder="1" applyAlignment="1" applyProtection="1">
      <alignment horizontal="center" vertical="center" wrapText="1"/>
    </xf>
    <xf numFmtId="3" fontId="20" fillId="2" borderId="33" xfId="2" applyNumberFormat="1" applyFont="1" applyFill="1" applyBorder="1" applyAlignment="1" applyProtection="1">
      <alignment horizontal="center" vertical="center" wrapText="1"/>
    </xf>
    <xf numFmtId="3" fontId="5" fillId="3" borderId="49" xfId="2" applyNumberFormat="1" applyFont="1" applyFill="1" applyBorder="1" applyAlignment="1" applyProtection="1">
      <alignment horizontal="center" vertical="center" wrapText="1"/>
    </xf>
    <xf numFmtId="0" fontId="1" fillId="0" borderId="0" xfId="7"/>
    <xf numFmtId="4" fontId="1" fillId="0" borderId="0" xfId="7" applyNumberFormat="1"/>
    <xf numFmtId="0" fontId="23" fillId="0" borderId="0" xfId="7" applyFont="1"/>
    <xf numFmtId="4" fontId="22" fillId="0" borderId="0" xfId="7" applyNumberFormat="1" applyFont="1"/>
    <xf numFmtId="0" fontId="22"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2" fillId="0" borderId="59" xfId="7" applyFont="1" applyBorder="1" applyAlignment="1">
      <alignment horizontal="center" vertical="center" wrapText="1"/>
    </xf>
    <xf numFmtId="0" fontId="23" fillId="0" borderId="1" xfId="7" applyFont="1" applyBorder="1" applyAlignment="1">
      <alignment horizontal="center" vertical="center" wrapText="1"/>
    </xf>
    <xf numFmtId="0" fontId="23" fillId="0" borderId="1" xfId="7" applyFont="1" applyBorder="1"/>
    <xf numFmtId="4" fontId="1" fillId="0" borderId="1" xfId="7" applyNumberFormat="1" applyBorder="1"/>
    <xf numFmtId="0" fontId="1" fillId="0" borderId="1" xfId="7" applyBorder="1"/>
    <xf numFmtId="0" fontId="23" fillId="0" borderId="4" xfId="7" applyFont="1" applyBorder="1" applyAlignment="1">
      <alignment horizontal="center" vertical="center" wrapText="1"/>
    </xf>
    <xf numFmtId="4" fontId="1" fillId="0" borderId="4" xfId="7" applyNumberFormat="1" applyBorder="1"/>
    <xf numFmtId="0" fontId="22"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2" fillId="13" borderId="59" xfId="7" applyFont="1" applyFill="1" applyBorder="1" applyAlignment="1">
      <alignment horizontal="center" vertical="center" wrapText="1"/>
    </xf>
    <xf numFmtId="4" fontId="22"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15" borderId="0" xfId="9" applyFont="1" applyFill="1" applyAlignment="1">
      <alignment horizontal="center" vertical="center"/>
    </xf>
    <xf numFmtId="0" fontId="2" fillId="0" borderId="0" xfId="9" applyFont="1" applyAlignment="1">
      <alignment horizontal="left" vertical="center"/>
    </xf>
    <xf numFmtId="3" fontId="11" fillId="0" borderId="68" xfId="5" applyNumberFormat="1" applyFont="1" applyFill="1" applyBorder="1" applyAlignment="1" applyProtection="1">
      <alignment horizontal="center" vertical="center" wrapText="1"/>
      <protection locked="0"/>
    </xf>
    <xf numFmtId="3" fontId="11" fillId="0" borderId="69" xfId="5" applyNumberFormat="1" applyFont="1" applyFill="1" applyBorder="1" applyAlignment="1" applyProtection="1">
      <alignment horizontal="center" vertical="center" wrapText="1"/>
      <protection locked="0"/>
    </xf>
    <xf numFmtId="3" fontId="11" fillId="0" borderId="67" xfId="5" applyNumberFormat="1" applyFont="1" applyFill="1" applyBorder="1" applyAlignment="1" applyProtection="1">
      <alignment horizontal="center" vertical="center" wrapText="1"/>
      <protection locked="0"/>
    </xf>
    <xf numFmtId="1" fontId="8" fillId="10" borderId="65" xfId="2" applyNumberFormat="1" applyFont="1" applyFill="1" applyBorder="1" applyAlignment="1" applyProtection="1">
      <alignment horizontal="center" vertical="center" wrapText="1"/>
      <protection locked="0"/>
    </xf>
    <xf numFmtId="3" fontId="8" fillId="0" borderId="0" xfId="0" applyNumberFormat="1" applyFont="1" applyFill="1"/>
    <xf numFmtId="0" fontId="27" fillId="0" borderId="0" xfId="6" applyFont="1" applyAlignment="1">
      <alignment horizontal="center"/>
    </xf>
    <xf numFmtId="0" fontId="2" fillId="9" borderId="0" xfId="9" applyFont="1" applyFill="1" applyAlignment="1">
      <alignment horizontal="center" vertical="center"/>
    </xf>
    <xf numFmtId="0" fontId="8" fillId="10" borderId="60" xfId="0" applyFont="1" applyFill="1" applyBorder="1"/>
    <xf numFmtId="0" fontId="8" fillId="10" borderId="65" xfId="0" applyFont="1" applyFill="1" applyBorder="1" applyAlignment="1">
      <alignment horizontal="left" vertical="center"/>
    </xf>
    <xf numFmtId="0" fontId="11" fillId="10" borderId="65" xfId="2" applyFont="1" applyFill="1" applyBorder="1" applyAlignment="1" applyProtection="1">
      <alignment horizontal="left" vertical="center" wrapText="1"/>
      <protection locked="0"/>
    </xf>
    <xf numFmtId="0" fontId="11" fillId="10" borderId="65" xfId="2" applyFont="1" applyFill="1" applyBorder="1" applyAlignment="1" applyProtection="1">
      <alignment horizontal="center" vertical="center" wrapText="1"/>
      <protection locked="0"/>
    </xf>
    <xf numFmtId="0" fontId="8" fillId="10" borderId="65" xfId="0" applyFont="1" applyFill="1" applyBorder="1" applyAlignment="1">
      <alignment horizontal="center" vertical="center"/>
    </xf>
    <xf numFmtId="0" fontId="5" fillId="0" borderId="0" xfId="2" applyFont="1" applyFill="1" applyBorder="1" applyAlignment="1" applyProtection="1">
      <alignment horizontal="left" vertical="center" wrapText="1"/>
      <protection locked="0"/>
    </xf>
    <xf numFmtId="0" fontId="31" fillId="0" borderId="0" xfId="0" applyFont="1"/>
    <xf numFmtId="0" fontId="35" fillId="0" borderId="0" xfId="0" applyFont="1"/>
    <xf numFmtId="0" fontId="34" fillId="0" borderId="0" xfId="9" applyFont="1" applyAlignment="1">
      <alignment horizontal="left" vertical="center" wrapText="1"/>
    </xf>
    <xf numFmtId="3" fontId="31" fillId="14" borderId="1" xfId="0" applyNumberFormat="1" applyFont="1" applyFill="1" applyBorder="1" applyAlignment="1">
      <alignment horizontal="center" vertical="center" wrapText="1"/>
    </xf>
    <xf numFmtId="3" fontId="33" fillId="14" borderId="1" xfId="0" applyNumberFormat="1" applyFont="1" applyFill="1" applyBorder="1" applyAlignment="1">
      <alignment horizontal="center" vertical="center" wrapText="1"/>
    </xf>
    <xf numFmtId="0" fontId="33" fillId="14" borderId="1" xfId="0" applyFont="1" applyFill="1" applyBorder="1" applyAlignment="1">
      <alignment horizontal="center" vertical="center" wrapText="1"/>
    </xf>
    <xf numFmtId="3" fontId="31" fillId="16" borderId="1" xfId="0" applyNumberFormat="1" applyFont="1" applyFill="1" applyBorder="1" applyAlignment="1">
      <alignment horizontal="center" vertical="center" wrapText="1"/>
    </xf>
    <xf numFmtId="3" fontId="33" fillId="16" borderId="1" xfId="0" applyNumberFormat="1" applyFont="1" applyFill="1" applyBorder="1" applyAlignment="1">
      <alignment horizontal="center" vertical="center" wrapText="1"/>
    </xf>
    <xf numFmtId="0" fontId="33" fillId="16" borderId="1" xfId="0" applyFont="1" applyFill="1" applyBorder="1" applyAlignment="1">
      <alignment horizontal="center" vertical="center" wrapText="1"/>
    </xf>
    <xf numFmtId="0" fontId="30" fillId="14" borderId="77" xfId="0" applyFont="1" applyFill="1" applyBorder="1" applyAlignment="1">
      <alignment horizontal="center" vertical="center" wrapText="1"/>
    </xf>
    <xf numFmtId="0" fontId="30" fillId="16" borderId="83" xfId="0" applyFont="1" applyFill="1" applyBorder="1" applyAlignment="1">
      <alignment horizontal="center" vertical="center" wrapText="1"/>
    </xf>
    <xf numFmtId="0" fontId="11" fillId="10" borderId="9" xfId="2" applyFont="1" applyFill="1" applyBorder="1" applyAlignment="1" applyProtection="1">
      <alignment horizontal="left" vertical="center" wrapText="1"/>
      <protection locked="0"/>
    </xf>
    <xf numFmtId="0" fontId="11" fillId="10" borderId="9" xfId="2" applyFont="1" applyFill="1" applyBorder="1" applyAlignment="1" applyProtection="1">
      <alignment horizontal="center" vertical="center" wrapText="1"/>
      <protection locked="0"/>
    </xf>
    <xf numFmtId="0" fontId="11" fillId="10" borderId="5" xfId="2" applyFont="1" applyFill="1" applyBorder="1" applyAlignment="1" applyProtection="1">
      <alignment horizontal="center" vertical="center" wrapText="1"/>
      <protection locked="0"/>
    </xf>
    <xf numFmtId="0" fontId="11" fillId="10" borderId="51" xfId="2" applyFont="1" applyFill="1" applyBorder="1" applyAlignment="1" applyProtection="1">
      <alignment horizontal="left" vertical="center" wrapText="1"/>
      <protection locked="0"/>
    </xf>
    <xf numFmtId="0" fontId="11" fillId="10" borderId="52" xfId="2"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27" fillId="0" borderId="0" xfId="6" applyFont="1"/>
    <xf numFmtId="3" fontId="11" fillId="0" borderId="84" xfId="5" applyNumberFormat="1" applyFont="1" applyFill="1" applyBorder="1" applyAlignment="1" applyProtection="1">
      <alignment horizontal="center" vertical="center" wrapText="1"/>
      <protection locked="0"/>
    </xf>
    <xf numFmtId="3" fontId="11" fillId="0" borderId="85" xfId="5" applyNumberFormat="1" applyFont="1" applyFill="1" applyBorder="1" applyAlignment="1" applyProtection="1">
      <alignment horizontal="center" vertical="center" wrapText="1"/>
      <protection locked="0"/>
    </xf>
    <xf numFmtId="0" fontId="39" fillId="0" borderId="0" xfId="9" applyFont="1" applyAlignment="1">
      <alignment horizontal="center" vertical="center"/>
    </xf>
    <xf numFmtId="0" fontId="40" fillId="0" borderId="0" xfId="2" applyFont="1" applyFill="1" applyBorder="1" applyAlignment="1" applyProtection="1">
      <alignment horizontal="center" vertical="center" wrapText="1"/>
      <protection locked="0"/>
    </xf>
    <xf numFmtId="0" fontId="41" fillId="0" borderId="0" xfId="0" applyFont="1" applyFill="1" applyAlignment="1">
      <alignment horizontal="center" vertical="center"/>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0" fontId="8" fillId="10" borderId="61" xfId="2" applyFont="1" applyFill="1" applyBorder="1" applyAlignment="1" applyProtection="1">
      <alignment horizontal="center" vertical="center" wrapText="1"/>
      <protection locked="0"/>
    </xf>
    <xf numFmtId="3" fontId="11" fillId="0" borderId="99" xfId="5" applyNumberFormat="1" applyFont="1" applyFill="1" applyBorder="1" applyAlignment="1" applyProtection="1">
      <alignment horizontal="center" vertical="center" wrapText="1"/>
      <protection locked="0"/>
    </xf>
    <xf numFmtId="3" fontId="11" fillId="0" borderId="100" xfId="5" applyNumberFormat="1" applyFont="1" applyFill="1" applyBorder="1" applyAlignment="1" applyProtection="1">
      <alignment horizontal="center" vertical="center" wrapText="1"/>
      <protection locked="0"/>
    </xf>
    <xf numFmtId="3" fontId="11" fillId="0" borderId="105" xfId="5" applyNumberFormat="1" applyFont="1" applyFill="1" applyBorder="1" applyAlignment="1" applyProtection="1">
      <alignment horizontal="center" vertical="center" wrapText="1"/>
      <protection locked="0"/>
    </xf>
    <xf numFmtId="0" fontId="34" fillId="0" borderId="0" xfId="9" applyFont="1" applyAlignment="1">
      <alignment horizontal="center" vertical="center" wrapText="1"/>
    </xf>
    <xf numFmtId="0" fontId="31" fillId="0" borderId="0" xfId="0" applyFont="1" applyAlignment="1">
      <alignment horizontal="center"/>
    </xf>
    <xf numFmtId="0" fontId="27" fillId="10" borderId="0" xfId="6" applyFont="1" applyFill="1" applyBorder="1" applyAlignment="1">
      <alignment horizontal="center"/>
    </xf>
    <xf numFmtId="0" fontId="3" fillId="10" borderId="0" xfId="6" applyFont="1" applyFill="1" applyBorder="1"/>
    <xf numFmtId="0" fontId="27" fillId="10" borderId="0" xfId="6" applyFont="1" applyFill="1" applyBorder="1"/>
    <xf numFmtId="0" fontId="27" fillId="10" borderId="0" xfId="6" applyFont="1" applyFill="1" applyAlignment="1">
      <alignment horizontal="center"/>
    </xf>
    <xf numFmtId="0" fontId="28" fillId="10" borderId="0" xfId="6" applyFont="1" applyFill="1"/>
    <xf numFmtId="0" fontId="27" fillId="10" borderId="0" xfId="6" applyFont="1" applyFill="1" applyBorder="1" applyAlignment="1">
      <alignment horizontal="left"/>
    </xf>
    <xf numFmtId="0" fontId="5" fillId="0" borderId="0" xfId="2" applyFont="1" applyFill="1" applyBorder="1" applyAlignment="1" applyProtection="1">
      <alignment horizontal="center" vertical="center" wrapText="1"/>
      <protection locked="0"/>
    </xf>
    <xf numFmtId="3" fontId="11" fillId="0" borderId="111" xfId="5" applyNumberFormat="1" applyFont="1" applyFill="1" applyBorder="1" applyAlignment="1" applyProtection="1">
      <alignment horizontal="center" vertical="center" wrapText="1"/>
      <protection locked="0"/>
    </xf>
    <xf numFmtId="165" fontId="42" fillId="9" borderId="60" xfId="2" applyNumberFormat="1" applyFont="1" applyFill="1" applyBorder="1" applyAlignment="1" applyProtection="1">
      <alignment horizontal="center" vertical="center" wrapText="1"/>
      <protection locked="0"/>
    </xf>
    <xf numFmtId="165" fontId="43" fillId="9" borderId="65" xfId="2" applyNumberFormat="1" applyFont="1" applyFill="1" applyBorder="1" applyAlignment="1" applyProtection="1">
      <alignment horizontal="center" vertical="center" wrapText="1"/>
      <protection locked="0"/>
    </xf>
    <xf numFmtId="165" fontId="42" fillId="9" borderId="65" xfId="2" applyNumberFormat="1" applyFont="1" applyFill="1" applyBorder="1" applyAlignment="1" applyProtection="1">
      <alignment horizontal="center" vertical="center" wrapText="1"/>
      <protection locked="0"/>
    </xf>
    <xf numFmtId="0" fontId="42" fillId="9" borderId="65" xfId="2" applyFont="1" applyFill="1" applyBorder="1" applyAlignment="1" applyProtection="1">
      <alignment horizontal="center" vertical="center" wrapText="1"/>
      <protection locked="0"/>
    </xf>
    <xf numFmtId="0" fontId="42" fillId="9" borderId="60" xfId="2" applyFont="1" applyFill="1" applyBorder="1" applyAlignment="1" applyProtection="1">
      <alignment horizontal="center" vertical="center" wrapText="1"/>
      <protection locked="0"/>
    </xf>
    <xf numFmtId="165" fontId="43" fillId="9" borderId="61" xfId="2" applyNumberFormat="1" applyFont="1" applyFill="1" applyBorder="1" applyAlignment="1" applyProtection="1">
      <alignment horizontal="center" vertical="center" wrapText="1"/>
      <protection locked="0"/>
    </xf>
    <xf numFmtId="165" fontId="43" fillId="9" borderId="86" xfId="2" applyNumberFormat="1" applyFont="1" applyFill="1" applyBorder="1" applyAlignment="1" applyProtection="1">
      <alignment horizontal="center" vertical="center" wrapText="1"/>
      <protection locked="0"/>
    </xf>
    <xf numFmtId="0" fontId="8" fillId="0" borderId="0" xfId="0" applyFont="1" applyFill="1" applyAlignment="1">
      <alignment horizontal="center"/>
    </xf>
    <xf numFmtId="165" fontId="8" fillId="10" borderId="116" xfId="2" applyNumberFormat="1" applyFont="1" applyFill="1" applyBorder="1" applyAlignment="1" applyProtection="1">
      <alignment horizontal="center" vertical="center" wrapText="1"/>
      <protection locked="0"/>
    </xf>
    <xf numFmtId="0" fontId="42" fillId="9" borderId="61" xfId="2" applyFont="1" applyFill="1" applyBorder="1" applyAlignment="1" applyProtection="1">
      <alignment horizontal="center" vertical="center" wrapText="1"/>
      <protection locked="0"/>
    </xf>
    <xf numFmtId="3" fontId="8" fillId="10" borderId="61" xfId="5"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29" fillId="9" borderId="66" xfId="0" applyFont="1" applyFill="1" applyBorder="1" applyAlignment="1">
      <alignment horizontal="center" vertical="center" wrapText="1"/>
    </xf>
    <xf numFmtId="0" fontId="42" fillId="9" borderId="120" xfId="2" applyFont="1" applyFill="1" applyBorder="1" applyAlignment="1" applyProtection="1">
      <alignment horizontal="center" vertical="center" wrapText="1"/>
      <protection locked="0"/>
    </xf>
    <xf numFmtId="3" fontId="11" fillId="0" borderId="114" xfId="5" applyNumberFormat="1" applyFont="1" applyFill="1" applyBorder="1" applyAlignment="1" applyProtection="1">
      <alignment horizontal="center" vertical="center" wrapText="1"/>
      <protection locked="0"/>
    </xf>
    <xf numFmtId="0" fontId="45" fillId="10" borderId="0" xfId="6" applyFont="1" applyFill="1" applyBorder="1"/>
    <xf numFmtId="0" fontId="46" fillId="10" borderId="0" xfId="6" applyFont="1" applyFill="1"/>
    <xf numFmtId="0" fontId="5" fillId="0" borderId="0" xfId="2" applyFont="1" applyFill="1" applyBorder="1" applyAlignment="1" applyProtection="1">
      <alignment horizontal="left" vertical="center" wrapText="1"/>
      <protection locked="0"/>
    </xf>
    <xf numFmtId="0" fontId="34" fillId="0" borderId="0" xfId="9" applyFont="1" applyAlignment="1">
      <alignment horizontal="left" vertical="center" wrapText="1"/>
    </xf>
    <xf numFmtId="0" fontId="29" fillId="15" borderId="1" xfId="0" applyFont="1" applyFill="1" applyBorder="1" applyAlignment="1">
      <alignment horizontal="center" vertical="center" wrapText="1"/>
    </xf>
    <xf numFmtId="0" fontId="8" fillId="15" borderId="1" xfId="0" applyFont="1" applyFill="1" applyBorder="1" applyAlignment="1">
      <alignment wrapText="1"/>
    </xf>
    <xf numFmtId="0" fontId="8" fillId="15" borderId="1" xfId="0" applyFont="1" applyFill="1" applyBorder="1" applyAlignment="1">
      <alignment vertical="center"/>
    </xf>
    <xf numFmtId="0" fontId="8" fillId="0" borderId="0" xfId="0" applyFont="1"/>
    <xf numFmtId="0" fontId="47" fillId="15" borderId="0" xfId="9" applyFont="1" applyFill="1" applyAlignment="1">
      <alignment horizontal="center" vertical="center"/>
    </xf>
    <xf numFmtId="0" fontId="47" fillId="0" borderId="0" xfId="9" applyFont="1" applyAlignment="1">
      <alignment horizontal="left" vertical="center"/>
    </xf>
    <xf numFmtId="0" fontId="8" fillId="0" borderId="0" xfId="6" applyFont="1"/>
    <xf numFmtId="0" fontId="47" fillId="9" borderId="0" xfId="9" applyFont="1" applyFill="1" applyAlignment="1">
      <alignment horizontal="center" vertical="center"/>
    </xf>
    <xf numFmtId="0" fontId="47" fillId="0" borderId="0" xfId="9" applyFont="1" applyFill="1" applyAlignment="1">
      <alignment horizontal="center" vertical="center"/>
    </xf>
    <xf numFmtId="0" fontId="8" fillId="0" borderId="0" xfId="0" applyFont="1" applyFill="1" applyBorder="1" applyAlignment="1">
      <alignment horizontal="center" vertical="center"/>
    </xf>
    <xf numFmtId="0" fontId="8" fillId="9" borderId="76" xfId="0" applyFont="1" applyFill="1" applyBorder="1"/>
    <xf numFmtId="0" fontId="48" fillId="0" borderId="0" xfId="0" applyFont="1" applyAlignment="1">
      <alignment vertical="center"/>
    </xf>
    <xf numFmtId="0" fontId="50" fillId="0" borderId="1" xfId="0" applyFont="1" applyBorder="1" applyAlignment="1">
      <alignment horizontal="left" vertical="center" wrapText="1"/>
    </xf>
    <xf numFmtId="0" fontId="3" fillId="0" borderId="66" xfId="0" applyFont="1" applyBorder="1" applyAlignment="1">
      <alignment horizontal="center" vertical="center"/>
    </xf>
    <xf numFmtId="0" fontId="3" fillId="0" borderId="66" xfId="0" applyFont="1" applyBorder="1" applyAlignment="1">
      <alignment horizontal="center" vertical="center" wrapText="1"/>
    </xf>
    <xf numFmtId="0" fontId="7" fillId="0" borderId="66" xfId="0" applyFont="1" applyBorder="1" applyAlignment="1">
      <alignment horizontal="center" vertical="center"/>
    </xf>
    <xf numFmtId="0" fontId="7" fillId="0" borderId="0" xfId="0" applyFont="1" applyBorder="1" applyAlignment="1">
      <alignment vertical="center"/>
    </xf>
    <xf numFmtId="0" fontId="4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51" fillId="9" borderId="0" xfId="0" applyFont="1" applyFill="1"/>
    <xf numFmtId="0" fontId="8" fillId="10" borderId="0" xfId="6" applyFont="1" applyFill="1" applyBorder="1"/>
    <xf numFmtId="0" fontId="8" fillId="10" borderId="0" xfId="6" applyFont="1" applyFill="1"/>
    <xf numFmtId="0" fontId="8" fillId="0" borderId="0" xfId="6" applyFont="1" applyFill="1"/>
    <xf numFmtId="0" fontId="8" fillId="10" borderId="0" xfId="6" applyFont="1" applyFill="1" applyAlignment="1">
      <alignment wrapText="1"/>
    </xf>
    <xf numFmtId="0" fontId="7" fillId="10" borderId="0" xfId="0" applyFont="1" applyFill="1" applyAlignment="1">
      <alignment vertical="center"/>
    </xf>
    <xf numFmtId="0" fontId="8" fillId="10" borderId="0" xfId="0" applyFont="1" applyFill="1"/>
    <xf numFmtId="0" fontId="21" fillId="10" borderId="0" xfId="0" applyFont="1" applyFill="1" applyAlignment="1">
      <alignment vertical="center"/>
    </xf>
    <xf numFmtId="0" fontId="52" fillId="10" borderId="0" xfId="0" applyFont="1" applyFill="1" applyAlignment="1">
      <alignment wrapText="1"/>
    </xf>
    <xf numFmtId="0" fontId="8" fillId="10" borderId="0" xfId="0" applyFont="1" applyFill="1" applyAlignment="1">
      <alignment wrapText="1"/>
    </xf>
    <xf numFmtId="0" fontId="54" fillId="0" borderId="0" xfId="0" applyFont="1"/>
    <xf numFmtId="0" fontId="54" fillId="0" borderId="1" xfId="0" applyFont="1" applyBorder="1" applyAlignment="1">
      <alignment horizontal="center" vertical="center" wrapText="1"/>
    </xf>
    <xf numFmtId="3" fontId="54" fillId="0" borderId="1" xfId="0" applyNumberFormat="1" applyFont="1" applyBorder="1" applyAlignment="1">
      <alignment horizontal="center" vertical="center" wrapText="1"/>
    </xf>
    <xf numFmtId="4" fontId="8" fillId="0" borderId="0" xfId="2" applyNumberFormat="1" applyFont="1" applyFill="1" applyBorder="1" applyAlignment="1" applyProtection="1">
      <alignment horizontal="center" vertical="center" wrapText="1"/>
    </xf>
    <xf numFmtId="4" fontId="8" fillId="0" borderId="77" xfId="2" applyNumberFormat="1" applyFont="1" applyFill="1" applyBorder="1" applyAlignment="1" applyProtection="1">
      <alignment horizontal="center" vertical="center" wrapText="1"/>
    </xf>
    <xf numFmtId="0" fontId="7" fillId="9" borderId="64" xfId="9" applyFont="1" applyFill="1" applyBorder="1" applyAlignment="1">
      <alignment horizontal="center" vertical="center" wrapText="1"/>
    </xf>
    <xf numFmtId="0" fontId="43" fillId="9" borderId="65" xfId="9" applyFont="1" applyFill="1" applyBorder="1" applyAlignment="1">
      <alignment horizontal="center" vertical="center" wrapText="1"/>
    </xf>
    <xf numFmtId="0" fontId="7" fillId="15" borderId="84" xfId="9" applyFont="1" applyFill="1" applyBorder="1" applyAlignment="1">
      <alignment horizontal="center" vertical="center" wrapText="1"/>
    </xf>
    <xf numFmtId="0" fontId="43" fillId="15" borderId="65" xfId="2" applyFont="1" applyFill="1" applyBorder="1" applyAlignment="1" applyProtection="1">
      <alignment horizontal="center" vertical="center" wrapText="1"/>
      <protection locked="0"/>
    </xf>
    <xf numFmtId="0" fontId="8" fillId="15" borderId="61" xfId="2" applyFont="1" applyFill="1" applyBorder="1" applyAlignment="1" applyProtection="1">
      <alignment horizontal="center" vertical="center" wrapText="1"/>
      <protection locked="0"/>
    </xf>
    <xf numFmtId="3" fontId="11" fillId="10" borderId="60" xfId="5" applyNumberFormat="1" applyFont="1" applyFill="1" applyBorder="1" applyAlignment="1" applyProtection="1">
      <alignment horizontal="center" vertical="center" wrapText="1"/>
      <protection locked="0"/>
    </xf>
    <xf numFmtId="0" fontId="8" fillId="10" borderId="100" xfId="0" applyFont="1" applyFill="1" applyBorder="1" applyAlignment="1">
      <alignment horizontal="center" vertical="center"/>
    </xf>
    <xf numFmtId="0" fontId="58" fillId="0" borderId="0" xfId="0" applyFont="1" applyFill="1" applyAlignment="1">
      <alignment horizontal="center" vertical="center" wrapText="1"/>
    </xf>
    <xf numFmtId="0" fontId="8" fillId="15" borderId="65" xfId="2" applyFont="1" applyFill="1" applyBorder="1" applyAlignment="1" applyProtection="1">
      <alignment horizontal="center" vertical="center" wrapText="1"/>
      <protection locked="0"/>
    </xf>
    <xf numFmtId="0" fontId="8" fillId="15" borderId="71" xfId="2" applyFont="1" applyFill="1" applyBorder="1" applyAlignment="1" applyProtection="1">
      <alignment horizontal="center" vertical="center" wrapText="1"/>
      <protection locked="0"/>
    </xf>
    <xf numFmtId="0" fontId="53" fillId="0" borderId="0" xfId="9" applyFont="1" applyAlignment="1">
      <alignment horizontal="left" vertical="center" wrapText="1"/>
    </xf>
    <xf numFmtId="0" fontId="8" fillId="15" borderId="1" xfId="0" applyFont="1" applyFill="1" applyBorder="1" applyAlignment="1">
      <alignment vertical="center" wrapText="1"/>
    </xf>
    <xf numFmtId="0" fontId="8" fillId="15" borderId="1" xfId="0" applyFont="1" applyFill="1" applyBorder="1" applyAlignment="1">
      <alignment horizontal="left" vertical="center"/>
    </xf>
    <xf numFmtId="0" fontId="8" fillId="15" borderId="1" xfId="0" applyFont="1" applyFill="1" applyBorder="1" applyAlignment="1">
      <alignment horizontal="left" vertical="center" wrapText="1"/>
    </xf>
    <xf numFmtId="165" fontId="42" fillId="9" borderId="76" xfId="2" applyNumberFormat="1" applyFont="1" applyFill="1" applyBorder="1" applyAlignment="1" applyProtection="1">
      <alignment horizontal="center" vertical="center" wrapText="1"/>
      <protection locked="0"/>
    </xf>
    <xf numFmtId="3" fontId="8" fillId="10" borderId="61" xfId="5" applyNumberFormat="1" applyFont="1" applyFill="1" applyBorder="1" applyAlignment="1" applyProtection="1">
      <alignment horizontal="center" vertical="center" wrapText="1"/>
      <protection locked="0"/>
    </xf>
    <xf numFmtId="3" fontId="11" fillId="0" borderId="122" xfId="5" applyNumberFormat="1" applyFont="1" applyFill="1" applyBorder="1" applyAlignment="1" applyProtection="1">
      <alignment horizontal="center" vertical="center" wrapText="1"/>
      <protection locked="0"/>
    </xf>
    <xf numFmtId="3" fontId="11" fillId="10" borderId="60" xfId="5" applyNumberFormat="1" applyFont="1" applyFill="1" applyBorder="1" applyAlignment="1" applyProtection="1">
      <alignment horizontal="center" vertical="center" wrapText="1"/>
    </xf>
    <xf numFmtId="0" fontId="60" fillId="0" borderId="1" xfId="0" applyFont="1" applyBorder="1" applyAlignment="1">
      <alignment vertical="center" wrapText="1"/>
    </xf>
    <xf numFmtId="0" fontId="61" fillId="0" borderId="1" xfId="0" applyFont="1" applyBorder="1" applyAlignment="1">
      <alignment vertical="center" wrapText="1"/>
    </xf>
    <xf numFmtId="0" fontId="62" fillId="0" borderId="0" xfId="0" applyFont="1" applyAlignment="1">
      <alignment vertical="center"/>
    </xf>
    <xf numFmtId="0" fontId="7" fillId="0" borderId="0" xfId="0" applyFont="1"/>
    <xf numFmtId="0" fontId="7" fillId="0" borderId="0" xfId="0" applyFont="1" applyAlignment="1">
      <alignment horizontal="center"/>
    </xf>
    <xf numFmtId="0" fontId="31" fillId="0" borderId="0" xfId="0" applyFont="1" applyAlignment="1">
      <alignment horizontal="center" vertical="center"/>
    </xf>
    <xf numFmtId="0" fontId="14" fillId="8" borderId="21" xfId="2" applyFont="1" applyFill="1" applyBorder="1" applyAlignment="1" applyProtection="1">
      <alignment horizontal="center" vertical="center" wrapText="1"/>
      <protection locked="0"/>
    </xf>
    <xf numFmtId="0" fontId="14" fillId="8" borderId="7" xfId="2" applyFont="1" applyFill="1" applyBorder="1" applyAlignment="1" applyProtection="1">
      <alignment horizontal="center" vertical="center" wrapText="1"/>
      <protection locked="0"/>
    </xf>
    <xf numFmtId="165" fontId="14" fillId="8" borderId="22" xfId="2" applyNumberFormat="1" applyFont="1" applyFill="1" applyBorder="1" applyAlignment="1" applyProtection="1">
      <alignment horizontal="center" vertical="center" wrapText="1"/>
      <protection locked="0"/>
    </xf>
    <xf numFmtId="165" fontId="14" fillId="8" borderId="23"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20" xfId="2" applyFont="1" applyFill="1" applyBorder="1" applyAlignment="1" applyProtection="1">
      <alignment horizontal="center" vertical="center" wrapText="1"/>
      <protection locked="0"/>
    </xf>
    <xf numFmtId="0" fontId="9" fillId="8" borderId="21" xfId="2" applyFont="1" applyFill="1" applyBorder="1" applyAlignment="1" applyProtection="1">
      <alignment horizontal="center" vertical="center" wrapText="1"/>
      <protection locked="0"/>
    </xf>
    <xf numFmtId="0" fontId="13" fillId="8" borderId="21" xfId="2" applyFont="1" applyFill="1" applyBorder="1" applyAlignment="1" applyProtection="1">
      <alignment horizontal="center" vertical="center" wrapText="1"/>
      <protection locked="0"/>
    </xf>
    <xf numFmtId="0" fontId="9" fillId="8" borderId="7" xfId="2" applyFont="1" applyFill="1" applyBorder="1" applyAlignment="1" applyProtection="1">
      <alignment horizontal="center" vertical="center" wrapText="1"/>
      <protection locked="0"/>
    </xf>
    <xf numFmtId="0" fontId="9" fillId="8" borderId="29" xfId="2" applyFont="1" applyFill="1" applyBorder="1" applyAlignment="1" applyProtection="1">
      <alignment horizontal="center" vertical="center" wrapText="1"/>
      <protection locked="0"/>
    </xf>
    <xf numFmtId="0" fontId="9" fillId="8" borderId="30" xfId="2" applyFont="1" applyFill="1" applyBorder="1" applyAlignment="1" applyProtection="1">
      <alignment horizontal="center" vertical="center" wrapText="1"/>
      <protection locked="0"/>
    </xf>
    <xf numFmtId="4" fontId="11" fillId="0" borderId="55" xfId="5" applyNumberFormat="1" applyFont="1" applyFill="1" applyBorder="1" applyAlignment="1" applyProtection="1">
      <alignment horizontal="center" vertical="center" wrapText="1"/>
      <protection locked="0"/>
    </xf>
    <xf numFmtId="4" fontId="11" fillId="0" borderId="54" xfId="5" applyNumberFormat="1" applyFont="1" applyFill="1" applyBorder="1" applyAlignment="1" applyProtection="1">
      <alignment horizontal="center" vertical="center" wrapText="1"/>
      <protection locked="0"/>
    </xf>
    <xf numFmtId="4" fontId="11" fillId="0" borderId="19"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5" fillId="2" borderId="41"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5" fillId="2" borderId="43"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5" xfId="2" applyFont="1" applyFill="1" applyBorder="1" applyAlignment="1" applyProtection="1">
      <alignment horizontal="left" vertical="center" wrapText="1"/>
      <protection locked="0"/>
    </xf>
    <xf numFmtId="0" fontId="0" fillId="0" borderId="36" xfId="0" applyBorder="1" applyAlignment="1">
      <alignment vertical="center" wrapText="1"/>
    </xf>
    <xf numFmtId="0" fontId="14" fillId="8" borderId="37" xfId="0" applyFont="1" applyFill="1" applyBorder="1" applyAlignment="1">
      <alignment horizontal="center" vertical="center"/>
    </xf>
    <xf numFmtId="0" fontId="0" fillId="0" borderId="38" xfId="0" applyBorder="1" applyAlignment="1">
      <alignment vertical="center"/>
    </xf>
    <xf numFmtId="0" fontId="8" fillId="10" borderId="12" xfId="2" applyFont="1" applyFill="1" applyBorder="1" applyAlignment="1" applyProtection="1">
      <alignment horizontal="center" vertical="center" wrapText="1"/>
      <protection locked="0"/>
    </xf>
    <xf numFmtId="0" fontId="8" fillId="10" borderId="27" xfId="2" applyFont="1" applyFill="1" applyBorder="1" applyAlignment="1" applyProtection="1">
      <alignment horizontal="center" vertical="center" wrapText="1"/>
      <protection locked="0"/>
    </xf>
    <xf numFmtId="1" fontId="8" fillId="10" borderId="12" xfId="2" applyNumberFormat="1" applyFont="1" applyFill="1" applyBorder="1" applyAlignment="1" applyProtection="1">
      <alignment horizontal="center" vertical="center" wrapText="1"/>
      <protection locked="0"/>
    </xf>
    <xf numFmtId="1" fontId="8" fillId="10" borderId="27" xfId="2" applyNumberFormat="1" applyFont="1" applyFill="1" applyBorder="1" applyAlignment="1" applyProtection="1">
      <alignment horizontal="center" vertical="center" wrapText="1"/>
      <protection locked="0"/>
    </xf>
    <xf numFmtId="165" fontId="11" fillId="4" borderId="25" xfId="2" applyNumberFormat="1" applyFont="1" applyFill="1" applyBorder="1" applyAlignment="1" applyProtection="1">
      <alignment horizontal="center" vertical="center" wrapText="1"/>
      <protection locked="0"/>
    </xf>
    <xf numFmtId="165" fontId="11" fillId="4" borderId="28" xfId="2" applyNumberFormat="1" applyFont="1" applyFill="1" applyBorder="1" applyAlignment="1" applyProtection="1">
      <alignment horizontal="center" vertical="center" wrapText="1"/>
      <protection locked="0"/>
    </xf>
    <xf numFmtId="165" fontId="8" fillId="4" borderId="6" xfId="2" applyNumberFormat="1" applyFont="1" applyFill="1" applyBorder="1" applyAlignment="1" applyProtection="1">
      <alignment horizontal="center" vertical="center" wrapText="1"/>
      <protection locked="0"/>
    </xf>
    <xf numFmtId="165" fontId="8" fillId="4" borderId="18" xfId="2" applyNumberFormat="1" applyFont="1" applyFill="1" applyBorder="1" applyAlignment="1" applyProtection="1">
      <alignment horizontal="center" vertical="center" wrapText="1"/>
      <protection locked="0"/>
    </xf>
    <xf numFmtId="3" fontId="8" fillId="4" borderId="15" xfId="2" applyNumberFormat="1" applyFont="1" applyFill="1" applyBorder="1" applyAlignment="1" applyProtection="1">
      <alignment horizontal="center" vertical="center" wrapText="1"/>
    </xf>
    <xf numFmtId="3" fontId="8" fillId="4" borderId="16" xfId="2" applyNumberFormat="1" applyFont="1" applyFill="1" applyBorder="1" applyAlignment="1" applyProtection="1">
      <alignment horizontal="center" vertical="center" wrapText="1"/>
    </xf>
    <xf numFmtId="4" fontId="11" fillId="0" borderId="53" xfId="5" applyNumberFormat="1" applyFont="1" applyFill="1" applyBorder="1" applyAlignment="1" applyProtection="1">
      <alignment horizontal="center" vertical="center" wrapText="1"/>
    </xf>
    <xf numFmtId="4" fontId="11" fillId="0" borderId="54" xfId="5" applyNumberFormat="1" applyFont="1" applyFill="1" applyBorder="1" applyAlignment="1" applyProtection="1">
      <alignment horizontal="center" vertical="center" wrapText="1"/>
    </xf>
    <xf numFmtId="4" fontId="11" fillId="0" borderId="19" xfId="5" applyNumberFormat="1" applyFont="1" applyFill="1" applyBorder="1" applyAlignment="1" applyProtection="1">
      <alignment horizontal="center" vertical="center" wrapText="1"/>
    </xf>
    <xf numFmtId="3" fontId="8" fillId="7" borderId="11" xfId="5" applyNumberFormat="1" applyFont="1" applyFill="1" applyBorder="1" applyAlignment="1" applyProtection="1">
      <alignment horizontal="center" vertical="center" wrapText="1"/>
    </xf>
    <xf numFmtId="165" fontId="9" fillId="5" borderId="17" xfId="2" applyNumberFormat="1" applyFont="1" applyFill="1" applyBorder="1" applyAlignment="1" applyProtection="1">
      <alignment horizontal="center" vertical="center" wrapText="1"/>
      <protection locked="0"/>
    </xf>
    <xf numFmtId="165" fontId="9" fillId="5" borderId="10" xfId="2" applyNumberFormat="1" applyFont="1" applyFill="1" applyBorder="1" applyAlignment="1" applyProtection="1">
      <alignment horizontal="center" vertical="center" wrapText="1"/>
      <protection locked="0"/>
    </xf>
    <xf numFmtId="165" fontId="9" fillId="5" borderId="13" xfId="2" applyNumberFormat="1" applyFont="1" applyFill="1" applyBorder="1" applyAlignment="1" applyProtection="1">
      <alignment horizontal="center" vertical="center" wrapText="1"/>
      <protection locked="0"/>
    </xf>
    <xf numFmtId="165" fontId="9" fillId="5" borderId="14" xfId="2" applyNumberFormat="1" applyFont="1" applyFill="1" applyBorder="1" applyAlignment="1" applyProtection="1">
      <alignment horizontal="center" vertical="center" wrapText="1"/>
      <protection locked="0"/>
    </xf>
    <xf numFmtId="0" fontId="37" fillId="0" borderId="0" xfId="0" applyFont="1" applyFill="1" applyAlignment="1">
      <alignment wrapText="1"/>
    </xf>
    <xf numFmtId="3" fontId="11" fillId="0" borderId="8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63"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protection locked="0"/>
    </xf>
    <xf numFmtId="0" fontId="8" fillId="10" borderId="103" xfId="2" applyFont="1" applyFill="1" applyBorder="1" applyAlignment="1" applyProtection="1">
      <alignment horizontal="center" vertical="center" wrapText="1"/>
      <protection locked="0"/>
    </xf>
    <xf numFmtId="0" fontId="7" fillId="15" borderId="91" xfId="9" applyFont="1" applyFill="1" applyBorder="1" applyAlignment="1">
      <alignment horizontal="center" vertical="center" wrapText="1"/>
    </xf>
    <xf numFmtId="0" fontId="7" fillId="15" borderId="101" xfId="9" applyFont="1" applyFill="1" applyBorder="1" applyAlignment="1">
      <alignment horizontal="center" vertical="center" wrapText="1"/>
    </xf>
    <xf numFmtId="3" fontId="11" fillId="10" borderId="63" xfId="5" applyNumberFormat="1" applyFont="1" applyFill="1" applyBorder="1" applyAlignment="1" applyProtection="1">
      <alignment horizontal="center" vertical="center" wrapText="1"/>
      <protection locked="0"/>
    </xf>
    <xf numFmtId="165" fontId="8" fillId="9" borderId="107" xfId="2" applyNumberFormat="1" applyFont="1" applyFill="1" applyBorder="1" applyAlignment="1" applyProtection="1">
      <alignment horizontal="center" vertical="center" wrapText="1"/>
      <protection locked="0"/>
    </xf>
    <xf numFmtId="165" fontId="8" fillId="9" borderId="108" xfId="2" applyNumberFormat="1" applyFont="1" applyFill="1" applyBorder="1" applyAlignment="1" applyProtection="1">
      <alignment horizontal="center" vertical="center" wrapText="1"/>
      <protection locked="0"/>
    </xf>
    <xf numFmtId="3" fontId="11" fillId="0" borderId="1" xfId="5" applyNumberFormat="1" applyFont="1" applyFill="1" applyBorder="1" applyAlignment="1" applyProtection="1">
      <alignment horizontal="center" vertical="center" wrapText="1"/>
    </xf>
    <xf numFmtId="165" fontId="8" fillId="4" borderId="89" xfId="2" applyNumberFormat="1" applyFont="1" applyFill="1" applyBorder="1" applyAlignment="1" applyProtection="1">
      <alignment horizontal="center" vertical="center" wrapText="1"/>
      <protection locked="0"/>
    </xf>
    <xf numFmtId="0" fontId="8" fillId="10" borderId="51" xfId="2" applyFont="1" applyFill="1" applyBorder="1" applyAlignment="1" applyProtection="1">
      <alignment horizontal="center" vertical="center" wrapText="1"/>
      <protection locked="0"/>
    </xf>
    <xf numFmtId="0" fontId="8" fillId="10" borderId="9" xfId="2"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14" fontId="8" fillId="2" borderId="90" xfId="2" applyNumberFormat="1" applyFont="1" applyFill="1" applyBorder="1" applyAlignment="1" applyProtection="1">
      <alignment horizontal="center" vertical="center"/>
      <protection locked="0"/>
    </xf>
    <xf numFmtId="14" fontId="8" fillId="2" borderId="91" xfId="2" applyNumberFormat="1" applyFont="1" applyFill="1" applyBorder="1" applyAlignment="1" applyProtection="1">
      <alignment horizontal="center" vertical="center"/>
      <protection locked="0"/>
    </xf>
    <xf numFmtId="14" fontId="8" fillId="2" borderId="97" xfId="2" applyNumberFormat="1" applyFont="1" applyFill="1" applyBorder="1" applyAlignment="1" applyProtection="1">
      <alignment horizontal="center" vertical="center"/>
      <protection locked="0"/>
    </xf>
    <xf numFmtId="165" fontId="11" fillId="10" borderId="9" xfId="2" applyNumberFormat="1" applyFont="1" applyFill="1" applyBorder="1" applyAlignment="1" applyProtection="1">
      <alignment horizontal="center" vertical="center" wrapText="1"/>
      <protection locked="0"/>
    </xf>
    <xf numFmtId="165" fontId="11" fillId="10" borderId="51" xfId="2" applyNumberFormat="1" applyFont="1" applyFill="1" applyBorder="1" applyAlignment="1" applyProtection="1">
      <alignment horizontal="center" vertical="center" wrapText="1"/>
      <protection locked="0"/>
    </xf>
    <xf numFmtId="0" fontId="8" fillId="10" borderId="52" xfId="2" applyFont="1" applyFill="1" applyBorder="1" applyAlignment="1" applyProtection="1">
      <alignment horizontal="center" vertical="center" wrapText="1"/>
      <protection locked="0"/>
    </xf>
    <xf numFmtId="1" fontId="8" fillId="10" borderId="5" xfId="2" applyNumberFormat="1" applyFont="1" applyFill="1" applyBorder="1" applyAlignment="1" applyProtection="1">
      <alignment horizontal="center" vertical="center" wrapText="1"/>
      <protection locked="0"/>
    </xf>
    <xf numFmtId="0" fontId="8" fillId="10" borderId="104" xfId="2" applyFont="1" applyFill="1" applyBorder="1" applyAlignment="1" applyProtection="1">
      <alignment horizontal="center" vertical="center" wrapText="1"/>
      <protection locked="0"/>
    </xf>
    <xf numFmtId="0" fontId="7" fillId="15" borderId="76" xfId="0" applyFont="1" applyFill="1" applyBorder="1" applyAlignment="1">
      <alignment horizontal="center"/>
    </xf>
    <xf numFmtId="166" fontId="8" fillId="10" borderId="51" xfId="5" applyNumberFormat="1" applyFont="1" applyFill="1" applyBorder="1" applyAlignment="1" applyProtection="1">
      <alignment horizontal="center" vertical="center" wrapText="1"/>
      <protection locked="0"/>
    </xf>
    <xf numFmtId="166" fontId="8" fillId="10" borderId="9" xfId="5" applyNumberFormat="1" applyFont="1" applyFill="1" applyBorder="1" applyAlignment="1" applyProtection="1">
      <alignment horizontal="center" vertical="center" wrapText="1"/>
      <protection locked="0"/>
    </xf>
    <xf numFmtId="1" fontId="8" fillId="10" borderId="52" xfId="2" applyNumberFormat="1"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locked="0"/>
    </xf>
    <xf numFmtId="0" fontId="7" fillId="15" borderId="64" xfId="9" applyFont="1" applyFill="1" applyBorder="1" applyAlignment="1">
      <alignment horizontal="center" vertical="center" wrapText="1"/>
    </xf>
    <xf numFmtId="0" fontId="7" fillId="15" borderId="65" xfId="9" applyFont="1" applyFill="1" applyBorder="1" applyAlignment="1">
      <alignment horizontal="center" vertical="center" wrapText="1"/>
    </xf>
    <xf numFmtId="0" fontId="8" fillId="15" borderId="72" xfId="2" applyFont="1" applyFill="1" applyBorder="1" applyAlignment="1" applyProtection="1">
      <alignment horizontal="center" vertical="center" wrapText="1"/>
      <protection locked="0"/>
    </xf>
    <xf numFmtId="0" fontId="8" fillId="15" borderId="71" xfId="2" applyFont="1" applyFill="1" applyBorder="1" applyAlignment="1" applyProtection="1">
      <alignment horizontal="center" vertical="center" wrapText="1"/>
      <protection locked="0"/>
    </xf>
    <xf numFmtId="0" fontId="8" fillId="15" borderId="92" xfId="2" applyFont="1" applyFill="1" applyBorder="1" applyAlignment="1" applyProtection="1">
      <alignment horizontal="center" vertical="center" wrapText="1"/>
      <protection locked="0"/>
    </xf>
    <xf numFmtId="1" fontId="8" fillId="10" borderId="9" xfId="2" applyNumberFormat="1" applyFont="1" applyFill="1" applyBorder="1" applyAlignment="1" applyProtection="1">
      <alignment horizontal="center" vertical="center" wrapText="1"/>
      <protection locked="0"/>
    </xf>
    <xf numFmtId="0" fontId="8" fillId="15" borderId="74" xfId="2" applyFont="1" applyFill="1" applyBorder="1" applyAlignment="1" applyProtection="1">
      <alignment horizontal="center" vertical="center" wrapText="1"/>
      <protection locked="0"/>
    </xf>
    <xf numFmtId="0" fontId="7" fillId="15" borderId="113" xfId="9" applyFont="1" applyFill="1" applyBorder="1" applyAlignment="1">
      <alignment horizontal="center" vertical="center" wrapText="1"/>
    </xf>
    <xf numFmtId="0" fontId="7" fillId="15" borderId="114" xfId="9" applyFont="1" applyFill="1" applyBorder="1" applyAlignment="1">
      <alignment horizontal="center" vertical="center" wrapText="1"/>
    </xf>
    <xf numFmtId="0" fontId="7" fillId="15" borderId="100" xfId="9" applyFont="1" applyFill="1" applyBorder="1" applyAlignment="1">
      <alignment horizontal="center" vertical="center" wrapText="1"/>
    </xf>
    <xf numFmtId="14" fontId="8" fillId="10" borderId="51" xfId="2" applyNumberFormat="1" applyFont="1" applyFill="1" applyBorder="1" applyAlignment="1" applyProtection="1">
      <alignment horizontal="center" vertical="center" wrapText="1"/>
      <protection locked="0"/>
    </xf>
    <xf numFmtId="14" fontId="8" fillId="10" borderId="52" xfId="2" applyNumberFormat="1" applyFont="1" applyFill="1" applyBorder="1" applyAlignment="1" applyProtection="1">
      <alignment horizontal="center" vertical="center" wrapText="1"/>
      <protection locked="0"/>
    </xf>
    <xf numFmtId="0" fontId="8" fillId="10" borderId="52" xfId="2" applyFont="1" applyFill="1" applyBorder="1" applyAlignment="1" applyProtection="1">
      <alignment horizontal="left" vertical="center" wrapText="1"/>
      <protection locked="0"/>
    </xf>
    <xf numFmtId="0" fontId="8" fillId="10" borderId="51" xfId="2" applyFont="1" applyFill="1" applyBorder="1" applyAlignment="1" applyProtection="1">
      <alignment horizontal="left" vertical="center" wrapText="1"/>
      <protection locked="0"/>
    </xf>
    <xf numFmtId="0" fontId="8" fillId="10" borderId="9" xfId="2" applyFont="1" applyFill="1" applyBorder="1" applyAlignment="1" applyProtection="1">
      <alignment horizontal="left" vertical="center" wrapText="1"/>
      <protection locked="0"/>
    </xf>
    <xf numFmtId="0" fontId="8" fillId="10" borderId="79" xfId="2" applyFont="1" applyFill="1" applyBorder="1" applyAlignment="1" applyProtection="1">
      <alignment horizontal="center" vertical="center" wrapText="1"/>
      <protection locked="0"/>
    </xf>
    <xf numFmtId="0" fontId="8" fillId="10" borderId="79" xfId="2" applyFont="1" applyFill="1" applyBorder="1" applyAlignment="1" applyProtection="1">
      <alignment horizontal="left" vertical="center" wrapText="1"/>
      <protection locked="0"/>
    </xf>
    <xf numFmtId="3" fontId="11" fillId="10" borderId="106" xfId="5" applyNumberFormat="1" applyFont="1" applyFill="1" applyBorder="1" applyAlignment="1" applyProtection="1">
      <alignment horizontal="center" vertical="center" wrapText="1"/>
      <protection locked="0"/>
    </xf>
    <xf numFmtId="166" fontId="8" fillId="10" borderId="51" xfId="2" applyNumberFormat="1" applyFont="1" applyFill="1" applyBorder="1" applyAlignment="1" applyProtection="1">
      <alignment horizontal="center" vertical="center" wrapText="1"/>
      <protection locked="0"/>
    </xf>
    <xf numFmtId="165" fontId="11" fillId="10" borderId="94" xfId="2" applyNumberFormat="1" applyFont="1" applyFill="1" applyBorder="1" applyAlignment="1" applyProtection="1">
      <alignment horizontal="center" vertical="center" wrapText="1"/>
      <protection locked="0"/>
    </xf>
    <xf numFmtId="165" fontId="11" fillId="10" borderId="95" xfId="2" applyNumberFormat="1" applyFont="1" applyFill="1" applyBorder="1" applyAlignment="1" applyProtection="1">
      <alignment horizontal="center" vertical="center" wrapText="1"/>
      <protection locked="0"/>
    </xf>
    <xf numFmtId="165" fontId="8" fillId="4" borderId="118" xfId="2" applyNumberFormat="1" applyFont="1" applyFill="1" applyBorder="1" applyAlignment="1" applyProtection="1">
      <alignment horizontal="center" vertical="center" wrapText="1"/>
      <protection locked="0"/>
    </xf>
    <xf numFmtId="165" fontId="8" fillId="4" borderId="119" xfId="2" applyNumberFormat="1" applyFont="1" applyFill="1" applyBorder="1" applyAlignment="1" applyProtection="1">
      <alignment horizontal="center" vertical="center" wrapText="1"/>
      <protection locked="0"/>
    </xf>
    <xf numFmtId="165" fontId="12" fillId="9" borderId="102" xfId="2" applyNumberFormat="1" applyFont="1" applyFill="1" applyBorder="1" applyAlignment="1" applyProtection="1">
      <alignment horizontal="center" vertical="center" wrapText="1"/>
      <protection locked="0"/>
    </xf>
    <xf numFmtId="165" fontId="12" fillId="9" borderId="92" xfId="2" applyNumberFormat="1" applyFont="1" applyFill="1" applyBorder="1" applyAlignment="1" applyProtection="1">
      <alignment horizontal="center" vertical="center" wrapText="1"/>
      <protection locked="0"/>
    </xf>
    <xf numFmtId="3" fontId="11" fillId="0" borderId="65"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165" fontId="8" fillId="9" borderId="64" xfId="2" applyNumberFormat="1" applyFont="1" applyFill="1" applyBorder="1" applyAlignment="1" applyProtection="1">
      <alignment horizontal="center" vertical="center" wrapText="1"/>
      <protection locked="0"/>
    </xf>
    <xf numFmtId="165" fontId="8" fillId="9" borderId="110" xfId="2" applyNumberFormat="1" applyFont="1" applyFill="1" applyBorder="1" applyAlignment="1" applyProtection="1">
      <alignment horizontal="center" vertical="center" wrapText="1"/>
      <protection locked="0"/>
    </xf>
    <xf numFmtId="3" fontId="11" fillId="0" borderId="4"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87" xfId="5" applyNumberFormat="1" applyFont="1" applyFill="1" applyBorder="1" applyAlignment="1" applyProtection="1">
      <alignment horizontal="center" vertical="center" wrapText="1"/>
    </xf>
    <xf numFmtId="0" fontId="8" fillId="9" borderId="109" xfId="2" applyFont="1" applyFill="1" applyBorder="1" applyAlignment="1" applyProtection="1">
      <alignment horizontal="center" vertical="center" wrapText="1"/>
      <protection locked="0"/>
    </xf>
    <xf numFmtId="0" fontId="8" fillId="9" borderId="64" xfId="2" applyFont="1" applyFill="1" applyBorder="1" applyAlignment="1" applyProtection="1">
      <alignment horizontal="center" vertical="center" wrapText="1"/>
      <protection locked="0"/>
    </xf>
    <xf numFmtId="3" fontId="11" fillId="0" borderId="64"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0" fontId="8" fillId="10" borderId="102" xfId="2" applyFont="1" applyFill="1" applyBorder="1" applyAlignment="1" applyProtection="1">
      <alignment horizontal="center" vertical="center" wrapText="1"/>
      <protection locked="0"/>
    </xf>
    <xf numFmtId="14" fontId="8" fillId="2" borderId="121" xfId="2" applyNumberFormat="1" applyFont="1" applyFill="1" applyBorder="1" applyAlignment="1" applyProtection="1">
      <alignment horizontal="center" vertical="center"/>
      <protection locked="0"/>
    </xf>
    <xf numFmtId="0" fontId="8" fillId="9" borderId="74" xfId="2" applyFont="1" applyFill="1" applyBorder="1" applyAlignment="1" applyProtection="1">
      <alignment horizontal="center" vertical="center" wrapText="1"/>
      <protection locked="0"/>
    </xf>
    <xf numFmtId="165" fontId="8" fillId="9" borderId="72" xfId="2" applyNumberFormat="1" applyFont="1" applyFill="1" applyBorder="1" applyAlignment="1" applyProtection="1">
      <alignment horizontal="center" vertical="center" wrapText="1"/>
      <protection locked="0"/>
    </xf>
    <xf numFmtId="165" fontId="8" fillId="9" borderId="92" xfId="2" applyNumberFormat="1" applyFont="1" applyFill="1" applyBorder="1" applyAlignment="1" applyProtection="1">
      <alignment horizontal="center" vertical="center" wrapText="1"/>
      <protection locked="0"/>
    </xf>
    <xf numFmtId="3" fontId="11" fillId="0" borderId="109" xfId="5" applyNumberFormat="1" applyFont="1" applyFill="1" applyBorder="1" applyAlignment="1" applyProtection="1">
      <alignment horizontal="center" vertical="center" wrapText="1"/>
    </xf>
    <xf numFmtId="3" fontId="11" fillId="0" borderId="110" xfId="5" applyNumberFormat="1" applyFont="1" applyFill="1" applyBorder="1" applyAlignment="1" applyProtection="1">
      <alignment horizontal="center" vertical="center" wrapText="1"/>
    </xf>
    <xf numFmtId="3" fontId="11" fillId="0" borderId="112" xfId="5" applyNumberFormat="1" applyFont="1" applyFill="1" applyBorder="1" applyAlignment="1" applyProtection="1">
      <alignment horizontal="center" vertical="center" wrapText="1"/>
    </xf>
    <xf numFmtId="3" fontId="11" fillId="10" borderId="62" xfId="5" applyNumberFormat="1" applyFont="1" applyFill="1" applyBorder="1" applyAlignment="1" applyProtection="1">
      <alignment horizontal="center" vertical="center" wrapText="1"/>
      <protection locked="0"/>
    </xf>
    <xf numFmtId="3" fontId="11" fillId="10" borderId="62" xfId="5" quotePrefix="1" applyNumberFormat="1" applyFont="1" applyFill="1" applyBorder="1" applyAlignment="1" applyProtection="1">
      <alignment horizontal="center" vertical="center" wrapText="1"/>
    </xf>
    <xf numFmtId="3" fontId="11" fillId="10" borderId="62" xfId="5" applyNumberFormat="1" applyFont="1" applyFill="1" applyBorder="1" applyAlignment="1" applyProtection="1">
      <alignment horizontal="center" vertical="center" wrapText="1"/>
    </xf>
    <xf numFmtId="3" fontId="11" fillId="10" borderId="63" xfId="5" applyNumberFormat="1" applyFont="1" applyFill="1" applyBorder="1" applyAlignment="1" applyProtection="1">
      <alignment horizontal="center" vertical="center" wrapText="1"/>
    </xf>
    <xf numFmtId="0" fontId="11" fillId="10" borderId="80" xfId="2" applyFont="1" applyFill="1" applyBorder="1" applyAlignment="1" applyProtection="1">
      <alignment horizontal="center" vertical="center" wrapText="1"/>
      <protection locked="0"/>
    </xf>
    <xf numFmtId="0" fontId="11" fillId="10" borderId="81" xfId="2" applyFont="1" applyFill="1" applyBorder="1" applyAlignment="1" applyProtection="1">
      <alignment horizontal="center" vertical="center" wrapText="1"/>
      <protection locked="0"/>
    </xf>
    <xf numFmtId="0" fontId="11" fillId="10" borderId="70" xfId="2" applyFont="1" applyFill="1" applyBorder="1" applyAlignment="1" applyProtection="1">
      <alignment horizontal="center" vertical="center" wrapText="1"/>
      <protection locked="0"/>
    </xf>
    <xf numFmtId="165" fontId="12" fillId="9" borderId="109" xfId="2" applyNumberFormat="1" applyFont="1" applyFill="1" applyBorder="1" applyAlignment="1" applyProtection="1">
      <alignment horizontal="center" vertical="center" wrapText="1"/>
      <protection locked="0"/>
    </xf>
    <xf numFmtId="165" fontId="12" fillId="9" borderId="110" xfId="2" applyNumberFormat="1" applyFont="1" applyFill="1" applyBorder="1" applyAlignment="1" applyProtection="1">
      <alignment horizontal="center" vertical="center" wrapText="1"/>
      <protection locked="0"/>
    </xf>
    <xf numFmtId="3" fontId="11" fillId="10" borderId="93" xfId="5" applyNumberFormat="1" applyFont="1" applyFill="1" applyBorder="1" applyAlignment="1" applyProtection="1">
      <alignment horizontal="center" vertical="center" wrapText="1"/>
      <protection locked="0"/>
    </xf>
    <xf numFmtId="3" fontId="11" fillId="0" borderId="120" xfId="5" applyNumberFormat="1" applyFont="1" applyFill="1" applyBorder="1" applyAlignment="1" applyProtection="1">
      <alignment horizontal="center" vertical="center" wrapText="1"/>
    </xf>
    <xf numFmtId="0" fontId="11" fillId="10" borderId="82" xfId="2" applyFont="1" applyFill="1" applyBorder="1" applyAlignment="1" applyProtection="1">
      <alignment horizontal="center" vertical="center" wrapText="1"/>
      <protection locked="0"/>
    </xf>
    <xf numFmtId="0" fontId="8" fillId="9" borderId="90" xfId="2" applyFont="1" applyFill="1" applyBorder="1" applyAlignment="1" applyProtection="1">
      <alignment horizontal="center" vertical="center" wrapText="1"/>
      <protection locked="0"/>
    </xf>
    <xf numFmtId="0" fontId="8" fillId="9" borderId="99" xfId="2" applyFont="1" applyFill="1" applyBorder="1" applyAlignment="1" applyProtection="1">
      <alignment horizontal="center" vertical="center" wrapText="1"/>
      <protection locked="0"/>
    </xf>
    <xf numFmtId="0" fontId="8" fillId="15" borderId="65" xfId="2" applyFont="1" applyFill="1" applyBorder="1" applyAlignment="1" applyProtection="1">
      <alignment horizontal="center" vertical="center" wrapText="1"/>
      <protection locked="0"/>
    </xf>
    <xf numFmtId="0" fontId="8" fillId="15" borderId="117" xfId="2" applyFont="1" applyFill="1" applyBorder="1" applyAlignment="1" applyProtection="1">
      <alignment horizontal="center" vertical="center" wrapText="1"/>
      <protection locked="0"/>
    </xf>
    <xf numFmtId="0" fontId="8" fillId="15" borderId="115" xfId="2" applyFont="1" applyFill="1" applyBorder="1" applyAlignment="1" applyProtection="1">
      <alignment horizontal="center" vertical="center" wrapText="1"/>
      <protection locked="0"/>
    </xf>
    <xf numFmtId="0" fontId="8" fillId="9" borderId="110" xfId="2" applyFont="1" applyFill="1" applyBorder="1" applyAlignment="1" applyProtection="1">
      <alignment horizontal="center" vertical="center" wrapText="1"/>
      <protection locked="0"/>
    </xf>
    <xf numFmtId="14" fontId="8" fillId="2" borderId="96" xfId="2" applyNumberFormat="1" applyFont="1" applyFill="1" applyBorder="1" applyAlignment="1" applyProtection="1">
      <alignment horizontal="center" vertical="center"/>
      <protection locked="0"/>
    </xf>
    <xf numFmtId="3" fontId="11" fillId="10" borderId="93" xfId="5" quotePrefix="1" applyNumberFormat="1" applyFont="1" applyFill="1" applyBorder="1" applyAlignment="1" applyProtection="1">
      <alignment horizontal="center" vertical="center" wrapText="1"/>
    </xf>
    <xf numFmtId="3" fontId="11" fillId="10" borderId="106" xfId="5" applyNumberFormat="1" applyFont="1" applyFill="1" applyBorder="1" applyAlignment="1" applyProtection="1">
      <alignment horizontal="center" vertical="center" wrapText="1"/>
    </xf>
    <xf numFmtId="165" fontId="8" fillId="9" borderId="109" xfId="2" applyNumberFormat="1" applyFont="1" applyFill="1" applyBorder="1" applyAlignment="1" applyProtection="1">
      <alignment horizontal="center" vertical="center" wrapText="1"/>
      <protection locked="0"/>
    </xf>
    <xf numFmtId="0" fontId="32" fillId="0" borderId="73" xfId="0" applyFont="1" applyBorder="1" applyAlignment="1">
      <alignment vertical="center" wrapText="1"/>
    </xf>
    <xf numFmtId="0" fontId="32" fillId="0" borderId="75" xfId="0" applyFont="1" applyBorder="1" applyAlignment="1">
      <alignment vertical="center" wrapText="1"/>
    </xf>
    <xf numFmtId="0" fontId="32" fillId="0" borderId="66" xfId="0" applyFont="1" applyBorder="1" applyAlignment="1">
      <alignment vertical="center" wrapText="1"/>
    </xf>
    <xf numFmtId="0" fontId="55" fillId="17" borderId="1" xfId="0" applyFont="1" applyFill="1" applyBorder="1" applyAlignment="1">
      <alignment horizontal="center" vertical="center" wrapText="1"/>
    </xf>
    <xf numFmtId="0" fontId="53" fillId="0" borderId="0" xfId="9" applyFont="1" applyAlignment="1">
      <alignment horizontal="left" vertical="center" wrapText="1"/>
    </xf>
    <xf numFmtId="0" fontId="34" fillId="0" borderId="0" xfId="9" applyFont="1" applyAlignment="1">
      <alignment horizontal="left" vertical="center" wrapText="1"/>
    </xf>
    <xf numFmtId="0" fontId="55" fillId="17" borderId="76" xfId="0" applyFont="1" applyFill="1" applyBorder="1" applyAlignment="1">
      <alignment horizontal="center" vertical="center" wrapText="1"/>
    </xf>
    <xf numFmtId="0" fontId="55" fillId="17" borderId="101" xfId="0" applyFont="1" applyFill="1" applyBorder="1" applyAlignment="1">
      <alignment horizontal="center" vertical="center" wrapText="1"/>
    </xf>
    <xf numFmtId="0" fontId="55" fillId="17" borderId="4" xfId="0" applyFont="1" applyFill="1" applyBorder="1" applyAlignment="1">
      <alignment horizontal="center" vertical="center" wrapText="1"/>
    </xf>
    <xf numFmtId="0" fontId="8" fillId="15" borderId="1" xfId="0" applyFont="1" applyFill="1" applyBorder="1" applyAlignment="1">
      <alignment vertical="center" wrapText="1"/>
    </xf>
    <xf numFmtId="0" fontId="8" fillId="9" borderId="73" xfId="0" applyFont="1" applyFill="1" applyBorder="1"/>
    <xf numFmtId="0" fontId="8" fillId="9" borderId="75" xfId="0" applyFont="1" applyFill="1" applyBorder="1"/>
    <xf numFmtId="0" fontId="8" fillId="9" borderId="66" xfId="0" applyFont="1" applyFill="1" applyBorder="1"/>
    <xf numFmtId="0" fontId="8" fillId="15" borderId="1" xfId="0" applyFont="1" applyFill="1" applyBorder="1" applyAlignment="1">
      <alignment horizontal="left" vertical="center"/>
    </xf>
    <xf numFmtId="0" fontId="8" fillId="15" borderId="1" xfId="0" applyFont="1" applyFill="1" applyBorder="1" applyAlignment="1">
      <alignment horizontal="left" vertical="center" wrapText="1"/>
    </xf>
    <xf numFmtId="0" fontId="8" fillId="15" borderId="73" xfId="0" applyFont="1" applyFill="1" applyBorder="1" applyAlignment="1">
      <alignment horizontal="left" vertical="center"/>
    </xf>
    <xf numFmtId="0" fontId="8" fillId="15" borderId="75" xfId="0" applyFont="1" applyFill="1" applyBorder="1" applyAlignment="1">
      <alignment horizontal="left" vertical="center"/>
    </xf>
    <xf numFmtId="0" fontId="8" fillId="15" borderId="66" xfId="0" applyFont="1" applyFill="1" applyBorder="1" applyAlignment="1">
      <alignment horizontal="left" vertical="center"/>
    </xf>
    <xf numFmtId="0" fontId="50" fillId="10" borderId="73" xfId="0" applyFont="1" applyFill="1" applyBorder="1" applyAlignment="1">
      <alignment horizontal="center" vertical="center" wrapText="1"/>
    </xf>
    <xf numFmtId="0" fontId="50" fillId="10" borderId="66" xfId="0" applyFont="1" applyFill="1" applyBorder="1" applyAlignment="1">
      <alignment horizontal="center" vertical="center" wrapText="1"/>
    </xf>
    <xf numFmtId="0" fontId="50" fillId="0" borderId="73" xfId="0" applyFont="1" applyBorder="1" applyAlignment="1">
      <alignment horizontal="left" vertical="center" wrapText="1"/>
    </xf>
    <xf numFmtId="0" fontId="50" fillId="0" borderId="66" xfId="0" applyFont="1" applyBorder="1" applyAlignment="1">
      <alignment horizontal="left" vertical="center" wrapText="1"/>
    </xf>
    <xf numFmtId="2" fontId="50" fillId="10" borderId="73" xfId="0" applyNumberFormat="1" applyFont="1" applyFill="1" applyBorder="1" applyAlignment="1">
      <alignment horizontal="center" vertical="center" wrapText="1"/>
    </xf>
    <xf numFmtId="2" fontId="50" fillId="10" borderId="75" xfId="0" applyNumberFormat="1" applyFont="1" applyFill="1" applyBorder="1" applyAlignment="1">
      <alignment horizontal="center" vertical="center" wrapText="1"/>
    </xf>
    <xf numFmtId="2" fontId="50" fillId="10" borderId="66" xfId="0" applyNumberFormat="1" applyFont="1" applyFill="1" applyBorder="1" applyAlignment="1">
      <alignment horizontal="center" vertical="center" wrapText="1"/>
    </xf>
    <xf numFmtId="0" fontId="8" fillId="15" borderId="1" xfId="0" applyFont="1" applyFill="1" applyBorder="1" applyAlignment="1">
      <alignment horizontal="left" vertical="top" wrapText="1"/>
    </xf>
    <xf numFmtId="0" fontId="8" fillId="15" borderId="73" xfId="0" applyFont="1" applyFill="1" applyBorder="1" applyAlignment="1">
      <alignment horizontal="left" vertical="center" wrapText="1"/>
    </xf>
    <xf numFmtId="0" fontId="8" fillId="15" borderId="75" xfId="0" applyFont="1" applyFill="1" applyBorder="1" applyAlignment="1">
      <alignment horizontal="left" vertical="center" wrapText="1"/>
    </xf>
    <xf numFmtId="0" fontId="8" fillId="15" borderId="66" xfId="0" applyFont="1" applyFill="1" applyBorder="1" applyAlignment="1">
      <alignment horizontal="left" vertical="center" wrapText="1"/>
    </xf>
    <xf numFmtId="0" fontId="29" fillId="9" borderId="1" xfId="0" applyFont="1" applyFill="1" applyBorder="1" applyAlignment="1">
      <alignment horizontal="center" vertical="center" wrapText="1"/>
    </xf>
    <xf numFmtId="0" fontId="29" fillId="15" borderId="1" xfId="0" applyFont="1" applyFill="1" applyBorder="1" applyAlignment="1">
      <alignment horizontal="center" vertical="center" wrapText="1"/>
    </xf>
    <xf numFmtId="0" fontId="50" fillId="10" borderId="1" xfId="0" applyFont="1" applyFill="1" applyBorder="1" applyAlignment="1">
      <alignment horizontal="center" vertical="center" wrapText="1"/>
    </xf>
    <xf numFmtId="0" fontId="50" fillId="0" borderId="1" xfId="0" applyFont="1" applyBorder="1" applyAlignment="1">
      <alignment horizontal="left" vertical="center" wrapText="1"/>
    </xf>
    <xf numFmtId="2" fontId="50" fillId="10" borderId="1" xfId="0" applyNumberFormat="1" applyFont="1" applyFill="1" applyBorder="1" applyAlignment="1">
      <alignment horizontal="center" vertical="center" wrapText="1"/>
    </xf>
    <xf numFmtId="0" fontId="29" fillId="15" borderId="73" xfId="0" applyFont="1" applyFill="1" applyBorder="1" applyAlignment="1">
      <alignment horizontal="center" vertical="center" wrapText="1"/>
    </xf>
    <xf numFmtId="0" fontId="29" fillId="15" borderId="66" xfId="0" applyFont="1" applyFill="1" applyBorder="1" applyAlignment="1">
      <alignment horizontal="center" vertical="center" wrapText="1"/>
    </xf>
    <xf numFmtId="0" fontId="7" fillId="0" borderId="73" xfId="0" applyFont="1" applyBorder="1" applyAlignment="1">
      <alignment vertical="center"/>
    </xf>
    <xf numFmtId="0" fontId="7" fillId="0" borderId="66" xfId="0" applyFont="1" applyBorder="1" applyAlignment="1">
      <alignment vertical="center"/>
    </xf>
    <xf numFmtId="0" fontId="48" fillId="1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7" fillId="0" borderId="73" xfId="0" applyFont="1" applyBorder="1" applyAlignment="1">
      <alignment vertical="center" wrapText="1"/>
    </xf>
    <xf numFmtId="0" fontId="7" fillId="0" borderId="66" xfId="0" applyFont="1" applyBorder="1" applyAlignment="1">
      <alignment vertical="center" wrapText="1"/>
    </xf>
    <xf numFmtId="0" fontId="8" fillId="10" borderId="0" xfId="6" applyFont="1" applyFill="1" applyAlignment="1">
      <alignment wrapText="1"/>
    </xf>
    <xf numFmtId="0" fontId="21" fillId="10" borderId="0" xfId="6" applyFont="1" applyFill="1" applyAlignment="1">
      <alignment wrapText="1"/>
    </xf>
    <xf numFmtId="0" fontId="52" fillId="10" borderId="0" xfId="0" applyFont="1" applyFill="1" applyAlignment="1">
      <alignment wrapText="1"/>
    </xf>
    <xf numFmtId="0" fontId="8" fillId="10" borderId="0" xfId="0" applyFont="1" applyFill="1" applyAlignment="1">
      <alignment wrapText="1"/>
    </xf>
    <xf numFmtId="0" fontId="21" fillId="0" borderId="1" xfId="0" applyFont="1" applyFill="1" applyBorder="1" applyAlignment="1">
      <alignment horizontal="center" vertical="center" wrapText="1"/>
    </xf>
    <xf numFmtId="0" fontId="24" fillId="11" borderId="58" xfId="7" applyFont="1" applyFill="1" applyBorder="1" applyAlignment="1">
      <alignment horizontal="center"/>
    </xf>
    <xf numFmtId="0" fontId="24" fillId="11" borderId="57" xfId="7" applyFont="1" applyFill="1" applyBorder="1" applyAlignment="1">
      <alignment horizontal="center"/>
    </xf>
    <xf numFmtId="0" fontId="24" fillId="11" borderId="56" xfId="7" applyFont="1" applyFill="1" applyBorder="1" applyAlignment="1">
      <alignment horizontal="center"/>
    </xf>
    <xf numFmtId="0" fontId="25" fillId="12" borderId="58" xfId="7" applyFont="1" applyFill="1" applyBorder="1" applyAlignment="1">
      <alignment horizontal="center"/>
    </xf>
    <xf numFmtId="0" fontId="25" fillId="12" borderId="57" xfId="7" applyFont="1" applyFill="1" applyBorder="1" applyAlignment="1">
      <alignment horizontal="center"/>
    </xf>
    <xf numFmtId="0" fontId="25" fillId="12" borderId="56"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186266</xdr:colOff>
      <xdr:row>59</xdr:row>
      <xdr:rowOff>145532</xdr:rowOff>
    </xdr:from>
    <xdr:to>
      <xdr:col>13</xdr:col>
      <xdr:colOff>85725</xdr:colOff>
      <xdr:row>74</xdr:row>
      <xdr:rowOff>50077</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9967057"/>
          <a:ext cx="7557559" cy="2333420"/>
          <a:chOff x="0" y="842821"/>
          <a:chExt cx="7445184" cy="1470941"/>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1</xdr:col>
      <xdr:colOff>31750</xdr:colOff>
      <xdr:row>113</xdr:row>
      <xdr:rowOff>84675</xdr:rowOff>
    </xdr:from>
    <xdr:to>
      <xdr:col>7</xdr:col>
      <xdr:colOff>211667</xdr:colOff>
      <xdr:row>116</xdr:row>
      <xdr:rowOff>95173</xdr:rowOff>
    </xdr:to>
    <xdr:grpSp>
      <xdr:nvGrpSpPr>
        <xdr:cNvPr id="16" name="Skupina 15">
          <a:extLst>
            <a:ext uri="{FF2B5EF4-FFF2-40B4-BE49-F238E27FC236}">
              <a16:creationId xmlns:a16="http://schemas.microsoft.com/office/drawing/2014/main" id="{00000000-0008-0000-0300-000010000000}"/>
            </a:ext>
          </a:extLst>
        </xdr:cNvPr>
        <xdr:cNvGrpSpPr/>
      </xdr:nvGrpSpPr>
      <xdr:grpSpPr>
        <a:xfrm>
          <a:off x="441325" y="29421675"/>
          <a:ext cx="6352117" cy="496273"/>
          <a:chOff x="444500" y="21124334"/>
          <a:chExt cx="6371167" cy="486830"/>
        </a:xfrm>
      </xdr:grpSpPr>
      <xdr:sp macro="" textlink="">
        <xdr:nvSpPr>
          <xdr:cNvPr id="17" name="Rectangle 3">
            <a:extLst>
              <a:ext uri="{FF2B5EF4-FFF2-40B4-BE49-F238E27FC236}">
                <a16:creationId xmlns:a16="http://schemas.microsoft.com/office/drawing/2014/main" id="{00000000-0008-0000-0300-000011000000}"/>
              </a:ext>
            </a:extLst>
          </xdr:cNvPr>
          <xdr:cNvSpPr>
            <a:spLocks noChangeArrowheads="1"/>
          </xdr:cNvSpPr>
        </xdr:nvSpPr>
        <xdr:spPr bwMode="auto">
          <a:xfrm>
            <a:off x="5154084"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podnmikateľa</a:t>
            </a:r>
            <a:endParaRPr lang="en-US" sz="800">
              <a:effectLst/>
              <a:latin typeface="Times New Roman"/>
              <a:ea typeface="Times New Roman"/>
            </a:endParaRPr>
          </a:p>
        </xdr:txBody>
      </xdr:sp>
      <xdr:sp macro="" textlink="">
        <xdr:nvSpPr>
          <xdr:cNvPr id="18" name="Rectangle 3">
            <a:extLst>
              <a:ext uri="{FF2B5EF4-FFF2-40B4-BE49-F238E27FC236}">
                <a16:creationId xmlns:a16="http://schemas.microsoft.com/office/drawing/2014/main" id="{00000000-0008-0000-0300-000012000000}"/>
              </a:ext>
            </a:extLst>
          </xdr:cNvPr>
          <xdr:cNvSpPr>
            <a:spLocks noChangeArrowheads="1"/>
          </xdr:cNvSpPr>
        </xdr:nvSpPr>
        <xdr:spPr bwMode="auto">
          <a:xfrm>
            <a:off x="444500" y="2112433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oktem priamych</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sp macro="" textlink="">
        <xdr:nvSpPr>
          <xdr:cNvPr id="20" name="Rectangle 3">
            <a:extLst>
              <a:ext uri="{FF2B5EF4-FFF2-40B4-BE49-F238E27FC236}">
                <a16:creationId xmlns:a16="http://schemas.microsoft.com/office/drawing/2014/main" id="{00000000-0008-0000-0300-000014000000}"/>
              </a:ext>
            </a:extLst>
          </xdr:cNvPr>
          <xdr:cNvSpPr>
            <a:spLocks noChangeArrowheads="1"/>
          </xdr:cNvSpPr>
        </xdr:nvSpPr>
        <xdr:spPr bwMode="auto">
          <a:xfrm>
            <a:off x="3712627"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23" name="BlokTextu 22">
            <a:extLst>
              <a:ext uri="{FF2B5EF4-FFF2-40B4-BE49-F238E27FC236}">
                <a16:creationId xmlns:a16="http://schemas.microsoft.com/office/drawing/2014/main" id="{00000000-0008-0000-0300-000017000000}"/>
              </a:ext>
            </a:extLst>
          </xdr:cNvPr>
          <xdr:cNvSpPr txBox="1"/>
        </xdr:nvSpPr>
        <xdr:spPr>
          <a:xfrm>
            <a:off x="4942417" y="21219585"/>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113</xdr:row>
      <xdr:rowOff>124883</xdr:rowOff>
    </xdr:from>
    <xdr:to>
      <xdr:col>19</xdr:col>
      <xdr:colOff>380983</xdr:colOff>
      <xdr:row>116</xdr:row>
      <xdr:rowOff>137492</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676200" y="29461883"/>
          <a:ext cx="6401858" cy="498384"/>
          <a:chOff x="9218067" y="21164559"/>
          <a:chExt cx="5916083" cy="488941"/>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40224</xdr:colOff>
      <xdr:row>97</xdr:row>
      <xdr:rowOff>29644</xdr:rowOff>
    </xdr:from>
    <xdr:to>
      <xdr:col>3</xdr:col>
      <xdr:colOff>232833</xdr:colOff>
      <xdr:row>100</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97</xdr:row>
      <xdr:rowOff>38123</xdr:rowOff>
    </xdr:from>
    <xdr:to>
      <xdr:col>5</xdr:col>
      <xdr:colOff>389487</xdr:colOff>
      <xdr:row>100</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97</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33800</xdr:colOff>
      <xdr:row>91</xdr:row>
      <xdr:rowOff>19431</xdr:rowOff>
    </xdr:from>
    <xdr:to>
      <xdr:col>17</xdr:col>
      <xdr:colOff>319638</xdr:colOff>
      <xdr:row>100</xdr:row>
      <xdr:rowOff>23143</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244475" y="25365456"/>
          <a:ext cx="4553038" cy="1461037"/>
          <a:chOff x="9262522" y="17151373"/>
          <a:chExt cx="4582589" cy="1431754"/>
        </a:xfrm>
      </xdr:grpSpPr>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0996078"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34015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583572"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4" name="BlokTextu 53">
            <a:extLst>
              <a:ext uri="{FF2B5EF4-FFF2-40B4-BE49-F238E27FC236}">
                <a16:creationId xmlns:a16="http://schemas.microsoft.com/office/drawing/2014/main" id="{00000000-0008-0000-0300-000036000000}"/>
              </a:ext>
            </a:extLst>
          </xdr:cNvPr>
          <xdr:cNvSpPr txBox="1"/>
        </xdr:nvSpPr>
        <xdr:spPr>
          <a:xfrm>
            <a:off x="10727262" y="17151373"/>
            <a:ext cx="185930" cy="259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sp macro="" textlink="">
        <xdr:nvSpPr>
          <xdr:cNvPr id="55" name="BlokTextu 54">
            <a:extLst>
              <a:ext uri="{FF2B5EF4-FFF2-40B4-BE49-F238E27FC236}">
                <a16:creationId xmlns:a16="http://schemas.microsoft.com/office/drawing/2014/main" id="{00000000-0008-0000-0300-000037000000}"/>
              </a:ext>
            </a:extLst>
          </xdr:cNvPr>
          <xdr:cNvSpPr txBox="1"/>
        </xdr:nvSpPr>
        <xdr:spPr>
          <a:xfrm>
            <a:off x="10710327" y="17674189"/>
            <a:ext cx="185930" cy="259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0746309"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79</xdr:row>
      <xdr:rowOff>0</xdr:rowOff>
    </xdr:from>
    <xdr:to>
      <xdr:col>4</xdr:col>
      <xdr:colOff>220134</xdr:colOff>
      <xdr:row>81</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24</xdr:row>
      <xdr:rowOff>28575</xdr:rowOff>
    </xdr:from>
    <xdr:to>
      <xdr:col>4</xdr:col>
      <xdr:colOff>220134</xdr:colOff>
      <xdr:row>26</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102</xdr:row>
      <xdr:rowOff>148166</xdr:rowOff>
    </xdr:from>
    <xdr:to>
      <xdr:col>2</xdr:col>
      <xdr:colOff>4233</xdr:colOff>
      <xdr:row>105</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7275366"/>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102</xdr:row>
      <xdr:rowOff>84667</xdr:rowOff>
    </xdr:from>
    <xdr:to>
      <xdr:col>16</xdr:col>
      <xdr:colOff>310091</xdr:colOff>
      <xdr:row>105</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231841" y="27211867"/>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110</xdr:row>
      <xdr:rowOff>9525</xdr:rowOff>
    </xdr:from>
    <xdr:to>
      <xdr:col>3</xdr:col>
      <xdr:colOff>495300</xdr:colOff>
      <xdr:row>112</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229227</xdr:colOff>
      <xdr:row>56</xdr:row>
      <xdr:rowOff>157107</xdr:rowOff>
    </xdr:from>
    <xdr:to>
      <xdr:col>13</xdr:col>
      <xdr:colOff>76200</xdr:colOff>
      <xdr:row>74</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5591802" y="19492857"/>
          <a:ext cx="5523873" cy="2807619"/>
          <a:chOff x="2003447" y="543896"/>
          <a:chExt cx="5441737" cy="1769866"/>
        </a:xfrm>
      </xdr:grpSpPr>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554201"/>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cxnSpLocks/>
            <a:endCxn id="79" idx="1"/>
          </xdr:cNvCxnSpPr>
        </xdr:nvCxnSpPr>
        <xdr:spPr bwMode="auto">
          <a:xfrm>
            <a:off x="2003447" y="1050627"/>
            <a:ext cx="465509" cy="25501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cxnSpLocks/>
            <a:endCxn id="78" idx="1"/>
          </xdr:cNvCxnSpPr>
        </xdr:nvCxnSpPr>
        <xdr:spPr bwMode="auto">
          <a:xfrm flipV="1">
            <a:off x="2003447" y="729948"/>
            <a:ext cx="465508" cy="320679"/>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cxnSpLocks/>
            <a:endCxn id="77" idx="1"/>
          </xdr:cNvCxnSpPr>
        </xdr:nvCxnSpPr>
        <xdr:spPr bwMode="auto">
          <a:xfrm>
            <a:off x="2003447" y="1050627"/>
            <a:ext cx="475902" cy="855427"/>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543896"/>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odvody, clá, poplatky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1</xdr:col>
      <xdr:colOff>31749</xdr:colOff>
      <xdr:row>113</xdr:row>
      <xdr:rowOff>84675</xdr:rowOff>
    </xdr:from>
    <xdr:to>
      <xdr:col>7</xdr:col>
      <xdr:colOff>211667</xdr:colOff>
      <xdr:row>116</xdr:row>
      <xdr:rowOff>95173</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4" y="29421675"/>
          <a:ext cx="6352118" cy="496273"/>
          <a:chOff x="444499" y="21124334"/>
          <a:chExt cx="6371168" cy="486830"/>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154084"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podnmikateľa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499" y="21124334"/>
            <a:ext cx="2824671"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fin. náklady (dane, odvody, clá,</a:t>
            </a:r>
            <a:r>
              <a:rPr lang="sk-SK" sz="800" kern="1200" baseline="0">
                <a:solidFill>
                  <a:srgbClr val="FFFFFF"/>
                </a:solidFill>
                <a:effectLst/>
                <a:latin typeface="Arial"/>
                <a:ea typeface="Times New Roman"/>
                <a:cs typeface="+mn-cs"/>
              </a:rPr>
              <a:t> poplatky)</a:t>
            </a:r>
            <a:r>
              <a:rPr lang="sk-SK" sz="800" kern="1200">
                <a:solidFill>
                  <a:srgbClr val="FFFFFF"/>
                </a:solidFill>
                <a:effectLst/>
                <a:latin typeface="Arial"/>
                <a:ea typeface="Times New Roman"/>
                <a:cs typeface="+mn-cs"/>
              </a:rPr>
              <a:t> - ročný vplyv na</a:t>
            </a:r>
            <a:r>
              <a:rPr lang="sk-SK" sz="800" kern="1200" baseline="0">
                <a:solidFill>
                  <a:srgbClr val="FFFFFF"/>
                </a:solidFill>
                <a:effectLst/>
                <a:latin typeface="Arial"/>
                <a:ea typeface="Times New Roman"/>
                <a:cs typeface="+mn-cs"/>
              </a:rPr>
              <a:t>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3712627"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fin. náklady na jedného podnikateľa </a:t>
            </a:r>
            <a:endParaRPr lang="en-US" sz="800" kern="1200">
              <a:solidFill>
                <a:srgbClr val="FFFFFF"/>
              </a:solidFill>
              <a:effectLst/>
              <a:latin typeface="Arial"/>
              <a:ea typeface="Times New Roman"/>
              <a:cs typeface="+mn-cs"/>
            </a:endParaRP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359781" y="21192074"/>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4942417" y="21219585"/>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608524</xdr:colOff>
      <xdr:row>113</xdr:row>
      <xdr:rowOff>124883</xdr:rowOff>
    </xdr:from>
    <xdr:to>
      <xdr:col>19</xdr:col>
      <xdr:colOff>380983</xdr:colOff>
      <xdr:row>116</xdr:row>
      <xdr:rowOff>137492</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676199" y="29461883"/>
          <a:ext cx="6401859" cy="498384"/>
          <a:chOff x="9218066" y="21164559"/>
          <a:chExt cx="5916084" cy="488941"/>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6" y="21166670"/>
            <a:ext cx="2940942"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fin. náklady (dane, odvody, clá,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fin. náklady na celé podnikateľské prostredie</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10</xdr:col>
      <xdr:colOff>25381</xdr:colOff>
      <xdr:row>93</xdr:row>
      <xdr:rowOff>42750</xdr:rowOff>
    </xdr:from>
    <xdr:to>
      <xdr:col>17</xdr:col>
      <xdr:colOff>333375</xdr:colOff>
      <xdr:row>100</xdr:row>
      <xdr:rowOff>23290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9236056" y="25712625"/>
          <a:ext cx="4575194" cy="1114015"/>
          <a:chOff x="9254049" y="17491431"/>
          <a:chExt cx="4604889" cy="1091696"/>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491431"/>
            <a:ext cx="4604889" cy="48682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finančné náklady (dane,</a:t>
            </a:r>
            <a:r>
              <a:rPr lang="sk-SK" sz="800" kern="1200" baseline="0">
                <a:solidFill>
                  <a:srgbClr val="FFFFFF"/>
                </a:solidFill>
                <a:effectLst/>
                <a:latin typeface="Arial"/>
                <a:ea typeface="Times New Roman"/>
                <a:cs typeface="+mn-cs"/>
              </a:rPr>
              <a:t> odvody, clá, poplatky) - ročný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fin. náklady na jedného podnikateľa </a:t>
            </a:r>
            <a:endParaRPr lang="en-US" sz="800" kern="1200">
              <a:solidFill>
                <a:srgbClr val="FFFFFF"/>
              </a:solidFill>
              <a:effectLst/>
              <a:latin typeface="Arial"/>
              <a:ea typeface="Times New Roman"/>
              <a:cs typeface="+mn-cs"/>
            </a:endParaRPr>
          </a:p>
        </xdr:txBody>
      </xdr:sp>
      <xdr:sp macro="" textlink="">
        <xdr:nvSpPr>
          <xdr:cNvPr id="120" name="Rectangle 3">
            <a:extLst>
              <a:ext uri="{FF2B5EF4-FFF2-40B4-BE49-F238E27FC236}">
                <a16:creationId xmlns:a16="http://schemas.microsoft.com/office/drawing/2014/main" id="{00000000-0008-0000-0300-000078000000}"/>
              </a:ext>
            </a:extLst>
          </xdr:cNvPr>
          <xdr:cNvSpPr>
            <a:spLocks noChangeArrowheads="1"/>
          </xdr:cNvSpPr>
        </xdr:nvSpPr>
        <xdr:spPr bwMode="auto">
          <a:xfrm>
            <a:off x="10996078"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123" name="BlokTextu 122">
            <a:extLst>
              <a:ext uri="{FF2B5EF4-FFF2-40B4-BE49-F238E27FC236}">
                <a16:creationId xmlns:a16="http://schemas.microsoft.com/office/drawing/2014/main" id="{00000000-0008-0000-0300-00007B000000}"/>
              </a:ext>
            </a:extLst>
          </xdr:cNvPr>
          <xdr:cNvSpPr txBox="1"/>
        </xdr:nvSpPr>
        <xdr:spPr>
          <a:xfrm>
            <a:off x="1234015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125" name="Rectangle 3">
            <a:extLst>
              <a:ext uri="{FF2B5EF4-FFF2-40B4-BE49-F238E27FC236}">
                <a16:creationId xmlns:a16="http://schemas.microsoft.com/office/drawing/2014/main" id="{00000000-0008-0000-0300-00007D000000}"/>
              </a:ext>
            </a:extLst>
          </xdr:cNvPr>
          <xdr:cNvSpPr>
            <a:spLocks noChangeArrowheads="1"/>
          </xdr:cNvSpPr>
        </xdr:nvSpPr>
        <xdr:spPr bwMode="auto">
          <a:xfrm>
            <a:off x="12583572"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129" name="BlokTextu 128">
            <a:extLst>
              <a:ext uri="{FF2B5EF4-FFF2-40B4-BE49-F238E27FC236}">
                <a16:creationId xmlns:a16="http://schemas.microsoft.com/office/drawing/2014/main" id="{00000000-0008-0000-0300-000081000000}"/>
              </a:ext>
            </a:extLst>
          </xdr:cNvPr>
          <xdr:cNvSpPr txBox="1"/>
        </xdr:nvSpPr>
        <xdr:spPr>
          <a:xfrm>
            <a:off x="10746309"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79</xdr:row>
      <xdr:rowOff>0</xdr:rowOff>
    </xdr:from>
    <xdr:to>
      <xdr:col>4</xdr:col>
      <xdr:colOff>220134</xdr:colOff>
      <xdr:row>81</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24</xdr:row>
      <xdr:rowOff>28575</xdr:rowOff>
    </xdr:from>
    <xdr:to>
      <xdr:col>4</xdr:col>
      <xdr:colOff>220134</xdr:colOff>
      <xdr:row>26</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102</xdr:row>
      <xdr:rowOff>148166</xdr:rowOff>
    </xdr:from>
    <xdr:to>
      <xdr:col>2</xdr:col>
      <xdr:colOff>4233</xdr:colOff>
      <xdr:row>105</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7275366"/>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102</xdr:row>
      <xdr:rowOff>84667</xdr:rowOff>
    </xdr:from>
    <xdr:to>
      <xdr:col>16</xdr:col>
      <xdr:colOff>310091</xdr:colOff>
      <xdr:row>105</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231841" y="27211867"/>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110</xdr:row>
      <xdr:rowOff>9525</xdr:rowOff>
    </xdr:from>
    <xdr:to>
      <xdr:col>3</xdr:col>
      <xdr:colOff>495300</xdr:colOff>
      <xdr:row>112</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30699</xdr:colOff>
      <xdr:row>93</xdr:row>
      <xdr:rowOff>76223</xdr:rowOff>
    </xdr:from>
    <xdr:to>
      <xdr:col>5</xdr:col>
      <xdr:colOff>389487</xdr:colOff>
      <xdr:row>100</xdr:row>
      <xdr:rowOff>36892</xdr:rowOff>
    </xdr:to>
    <xdr:grpSp>
      <xdr:nvGrpSpPr>
        <xdr:cNvPr id="35" name="Skupina 34">
          <a:extLst>
            <a:ext uri="{FF2B5EF4-FFF2-40B4-BE49-F238E27FC236}">
              <a16:creationId xmlns:a16="http://schemas.microsoft.com/office/drawing/2014/main" id="{00000000-0008-0000-0300-000023000000}"/>
            </a:ext>
          </a:extLst>
        </xdr:cNvPr>
        <xdr:cNvGrpSpPr/>
      </xdr:nvGrpSpPr>
      <xdr:grpSpPr>
        <a:xfrm>
          <a:off x="440274" y="25746098"/>
          <a:ext cx="5311788" cy="1094144"/>
          <a:chOff x="440274" y="25746098"/>
          <a:chExt cx="5311788" cy="1094144"/>
        </a:xfrm>
      </xdr:grpSpPr>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57640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finančné náklady (dane, odvody, clá, poplatky) - ročný vplyv</a:t>
            </a:r>
            <a:endParaRPr lang="en-US" sz="800" kern="1200">
              <a:solidFill>
                <a:srgbClr val="FFFFFF"/>
              </a:solidFill>
              <a:effectLst/>
              <a:latin typeface="Arial"/>
              <a:ea typeface="Times New Roman"/>
              <a:cs typeface="+mn-cs"/>
            </a:endParaRPr>
          </a:p>
        </xdr:txBody>
      </xdr:sp>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6347219"/>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finančné náklady na jedného podnikateľa </a:t>
            </a:r>
            <a:endParaRPr lang="en-US" sz="800" kern="1200">
              <a:solidFill>
                <a:srgbClr val="FFFFFF"/>
              </a:solidFill>
              <a:effectLst/>
              <a:latin typeface="Arial"/>
              <a:ea typeface="Times New Roman"/>
              <a:cs typeface="+mn-cs"/>
            </a:endParaRPr>
          </a:p>
        </xdr:txBody>
      </xdr:sp>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63556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64509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494756" y="25746098"/>
            <a:ext cx="1257306" cy="484544"/>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endParaRPr lang="en-US" sz="800" kern="1200">
              <a:solidFill>
                <a:srgbClr val="FFFFFF"/>
              </a:solidFill>
              <a:effectLst/>
              <a:latin typeface="Arial"/>
              <a:ea typeface="Times New Roman"/>
              <a:cs typeface="+mn-cs"/>
            </a:endParaRPr>
          </a:p>
        </xdr:txBody>
      </xdr:sp>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228056" y="25822298"/>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grp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24" t="s">
        <v>34</v>
      </c>
      <c r="C2" s="225"/>
      <c r="D2" s="32" t="s">
        <v>38</v>
      </c>
      <c r="E2" s="33" t="s">
        <v>23</v>
      </c>
    </row>
    <row r="3" spans="1:23" ht="24.75" customHeight="1" x14ac:dyDescent="0.2">
      <c r="B3" s="218" t="s">
        <v>35</v>
      </c>
      <c r="C3" s="219"/>
      <c r="D3" s="43">
        <f>SUM(M11:M13)</f>
        <v>0</v>
      </c>
      <c r="E3" s="34">
        <f>SUM(N11:N13)</f>
        <v>0</v>
      </c>
    </row>
    <row r="4" spans="1:23" ht="24.75" customHeight="1" x14ac:dyDescent="0.2">
      <c r="B4" s="220" t="s">
        <v>36</v>
      </c>
      <c r="C4" s="221"/>
      <c r="D4" s="44">
        <f>SUM(O11:O13)</f>
        <v>0</v>
      </c>
      <c r="E4" s="35">
        <f>SUM(P11:P13)</f>
        <v>0</v>
      </c>
    </row>
    <row r="5" spans="1:23" ht="24.75" customHeight="1" x14ac:dyDescent="0.2">
      <c r="B5" s="222" t="s">
        <v>37</v>
      </c>
      <c r="C5" s="223"/>
      <c r="D5" s="45">
        <f>SUM(K11:K13)</f>
        <v>0</v>
      </c>
      <c r="E5" s="36">
        <f>SUM(L11:L13)</f>
        <v>0</v>
      </c>
    </row>
    <row r="6" spans="1:23" ht="32.25" customHeight="1" thickBot="1" x14ac:dyDescent="0.25">
      <c r="B6" s="37" t="s">
        <v>24</v>
      </c>
      <c r="C6" s="38"/>
      <c r="D6" s="46">
        <f>SUM(Q11:Q13)</f>
        <v>0</v>
      </c>
      <c r="E6" s="39">
        <f>SUM(R11:R13)</f>
        <v>0</v>
      </c>
    </row>
    <row r="8" spans="1:23" s="7" customFormat="1" ht="13.5" thickBot="1" x14ac:dyDescent="0.25">
      <c r="A8" s="8"/>
      <c r="B8" s="206" t="s">
        <v>15</v>
      </c>
      <c r="C8" s="206"/>
      <c r="D8" s="27">
        <v>835</v>
      </c>
      <c r="E8" s="5"/>
      <c r="F8" s="5"/>
      <c r="G8" s="5"/>
      <c r="H8" s="5"/>
      <c r="I8" s="5"/>
      <c r="J8" s="5"/>
      <c r="K8" s="5"/>
      <c r="L8" s="6"/>
      <c r="M8" s="5"/>
      <c r="N8" s="5"/>
      <c r="O8" s="5"/>
      <c r="P8" s="5"/>
      <c r="Q8" s="6"/>
      <c r="R8" s="6"/>
    </row>
    <row r="9" spans="1:23" s="7" customFormat="1" ht="20.25" customHeight="1" x14ac:dyDescent="0.2">
      <c r="A9" s="8"/>
      <c r="B9" s="207" t="s">
        <v>41</v>
      </c>
      <c r="C9" s="208"/>
      <c r="D9" s="208"/>
      <c r="E9" s="209" t="s">
        <v>39</v>
      </c>
      <c r="F9" s="209" t="s">
        <v>40</v>
      </c>
      <c r="G9" s="202" t="s">
        <v>45</v>
      </c>
      <c r="H9" s="204" t="s">
        <v>13</v>
      </c>
      <c r="I9" s="240" t="s">
        <v>13</v>
      </c>
      <c r="J9" s="242" t="s">
        <v>0</v>
      </c>
    </row>
    <row r="10" spans="1:23" s="13" customFormat="1" ht="60" customHeight="1" thickBot="1" x14ac:dyDescent="0.25">
      <c r="A10" s="25"/>
      <c r="B10" s="211" t="s">
        <v>42</v>
      </c>
      <c r="C10" s="212"/>
      <c r="D10" s="28" t="s">
        <v>43</v>
      </c>
      <c r="E10" s="210"/>
      <c r="F10" s="210"/>
      <c r="G10" s="203"/>
      <c r="H10" s="205"/>
      <c r="I10" s="241"/>
      <c r="J10" s="243"/>
      <c r="K10" s="26"/>
      <c r="L10" s="24"/>
      <c r="S10" s="21"/>
    </row>
    <row r="11" spans="1:23" s="18" customFormat="1" x14ac:dyDescent="0.2">
      <c r="A11" s="16"/>
      <c r="B11" s="40" t="s">
        <v>50</v>
      </c>
      <c r="C11" s="29">
        <f>IFERROR(VLOOKUP(B11,vstupy!$B$2:$C$13,2,FALSE),0)</f>
        <v>0</v>
      </c>
      <c r="D11" s="226">
        <v>0</v>
      </c>
      <c r="E11" s="228">
        <v>0</v>
      </c>
      <c r="F11" s="228">
        <v>0</v>
      </c>
      <c r="G11" s="226">
        <v>0</v>
      </c>
      <c r="H11" s="230" t="s">
        <v>49</v>
      </c>
      <c r="I11" s="232">
        <f>VLOOKUP(H11,vstupy!$B$17:$C$27,2,FALSE)</f>
        <v>0</v>
      </c>
      <c r="J11" s="234">
        <f>IF(D11=0,SUM(C11:C13),D11)</f>
        <v>0</v>
      </c>
      <c r="K11" s="236">
        <f>IF(I11&gt;0.9,($D$8/160)*(J11/60)*I11,($D$8/160)*(J11/60)*1)</f>
        <v>0</v>
      </c>
      <c r="L11" s="239">
        <f>K11*G11</f>
        <v>0</v>
      </c>
      <c r="M11" s="213">
        <f>IF(I11&gt;0.9,E11*I11,E11*1)</f>
        <v>0</v>
      </c>
      <c r="N11" s="216">
        <f>M11*G11</f>
        <v>0</v>
      </c>
      <c r="O11" s="213">
        <f>IF(I11&gt;0.9,I11*F11,F11*1)</f>
        <v>0</v>
      </c>
      <c r="P11" s="216">
        <f>O11*G11</f>
        <v>0</v>
      </c>
      <c r="Q11" s="217">
        <f>M11+O11+K11</f>
        <v>0</v>
      </c>
      <c r="R11" s="216">
        <f>L11+N11+P11</f>
        <v>0</v>
      </c>
      <c r="S11" s="17"/>
      <c r="W11" s="19"/>
    </row>
    <row r="12" spans="1:23" s="18" customFormat="1" x14ac:dyDescent="0.2">
      <c r="B12" s="40" t="s">
        <v>50</v>
      </c>
      <c r="C12" s="29">
        <f>IFERROR(VLOOKUP(B12,vstupy!$B$2:$C$12,2,FALSE),0)</f>
        <v>0</v>
      </c>
      <c r="D12" s="226"/>
      <c r="E12" s="228"/>
      <c r="F12" s="228"/>
      <c r="G12" s="226"/>
      <c r="H12" s="230"/>
      <c r="I12" s="232"/>
      <c r="J12" s="234"/>
      <c r="K12" s="237"/>
      <c r="L12" s="239"/>
      <c r="M12" s="214"/>
      <c r="N12" s="216"/>
      <c r="O12" s="214"/>
      <c r="P12" s="216"/>
      <c r="Q12" s="217"/>
      <c r="R12" s="216"/>
    </row>
    <row r="13" spans="1:23" s="18" customFormat="1" ht="13.5" thickBot="1" x14ac:dyDescent="0.25">
      <c r="B13" s="41" t="s">
        <v>50</v>
      </c>
      <c r="C13" s="30">
        <f>IFERROR(VLOOKUP(B13,vstupy!$B$2:$C$12,2,FALSE),0)</f>
        <v>0</v>
      </c>
      <c r="D13" s="227"/>
      <c r="E13" s="229"/>
      <c r="F13" s="229"/>
      <c r="G13" s="227"/>
      <c r="H13" s="231"/>
      <c r="I13" s="233"/>
      <c r="J13" s="235"/>
      <c r="K13" s="238"/>
      <c r="L13" s="239"/>
      <c r="M13" s="215"/>
      <c r="N13" s="216"/>
      <c r="O13" s="215"/>
      <c r="P13" s="216"/>
      <c r="Q13" s="217"/>
      <c r="R13" s="216"/>
      <c r="T13" s="23"/>
    </row>
    <row r="14" spans="1:23" x14ac:dyDescent="0.2">
      <c r="T14" s="22"/>
    </row>
    <row r="20" spans="3:4" x14ac:dyDescent="0.2">
      <c r="D20" s="31"/>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159"/>
  <sheetViews>
    <sheetView showGridLines="0" tabSelected="1" zoomScale="70" zoomScaleNormal="70" workbookViewId="0">
      <pane xSplit="2" ySplit="7" topLeftCell="C8" activePane="bottomRight" state="frozen"/>
      <selection pane="topRight" activeCell="C1" sqref="C1"/>
      <selection pane="bottomLeft" activeCell="A8" sqref="A8"/>
      <selection pane="bottomRight" activeCell="M8" sqref="M8:M10"/>
    </sheetView>
  </sheetViews>
  <sheetFormatPr defaultColWidth="9.140625" defaultRowHeight="12.75" x14ac:dyDescent="0.2"/>
  <cols>
    <col min="1" max="1" width="2.140625" style="4" customWidth="1"/>
    <col min="2" max="2" width="41.42578125" style="4" customWidth="1"/>
    <col min="3" max="3" width="47.5703125" style="14" customWidth="1"/>
    <col min="4" max="4" width="11.42578125" style="14" customWidth="1"/>
    <col min="5" max="5" width="12.5703125" style="14" customWidth="1"/>
    <col min="6" max="6" width="16.28515625" style="102" customWidth="1"/>
    <col min="7" max="7" width="10.5703125" style="102" customWidth="1"/>
    <col min="8" max="8" width="17.85546875" style="14" customWidth="1"/>
    <col min="9" max="9" width="11.28515625" style="14" customWidth="1"/>
    <col min="10" max="10" width="7.85546875" style="14" hidden="1" customWidth="1"/>
    <col min="11" max="11" width="11.28515625" style="14" customWidth="1"/>
    <col min="12" max="12" width="10.28515625" style="14" hidden="1" customWidth="1"/>
    <col min="13" max="13" width="17" style="102" customWidth="1"/>
    <col min="14" max="14" width="20.7109375" style="14" customWidth="1"/>
    <col min="15" max="15" width="17" style="14" customWidth="1"/>
    <col min="16" max="16" width="12" style="4" customWidth="1"/>
    <col min="17" max="17" width="11.42578125" style="4" customWidth="1"/>
    <col min="18" max="18" width="13.5703125" style="4" hidden="1" customWidth="1"/>
    <col min="19" max="19" width="17" style="14" customWidth="1"/>
    <col min="20" max="20" width="24.140625" style="15" customWidth="1"/>
    <col min="21" max="21" width="7.7109375" style="4" customWidth="1"/>
    <col min="22" max="22" width="10.7109375" style="4" customWidth="1"/>
    <col min="23" max="23" width="8.42578125" style="4" hidden="1" customWidth="1"/>
    <col min="24" max="24" width="22.28515625" style="4" customWidth="1"/>
    <col min="25" max="25" width="13" style="4" customWidth="1"/>
    <col min="26" max="28" width="11.42578125" style="4" customWidth="1"/>
    <col min="29" max="29" width="10.42578125" style="4" customWidth="1"/>
    <col min="30" max="31" width="17.5703125" style="4" customWidth="1"/>
    <col min="32" max="63" width="17.5703125" style="4" hidden="1" customWidth="1"/>
    <col min="64" max="64" width="17.5703125" style="108" hidden="1" customWidth="1"/>
    <col min="65" max="86" width="17.5703125" style="4" hidden="1" customWidth="1"/>
    <col min="87" max="87" width="17.5703125" style="4" customWidth="1"/>
    <col min="88" max="89" width="14.85546875" style="4" customWidth="1"/>
    <col min="90" max="16384" width="9.140625" style="4"/>
  </cols>
  <sheetData>
    <row r="1" spans="1:86" hidden="1" x14ac:dyDescent="0.2"/>
    <row r="2" spans="1:86" ht="41.25" customHeight="1" x14ac:dyDescent="0.3">
      <c r="B2" s="244" t="s">
        <v>186</v>
      </c>
      <c r="C2" s="244"/>
      <c r="D2" s="244"/>
      <c r="E2" s="244"/>
      <c r="G2" s="69"/>
      <c r="H2" s="70" t="s">
        <v>82</v>
      </c>
      <c r="Z2" s="185" t="s">
        <v>187</v>
      </c>
      <c r="BL2" s="106"/>
    </row>
    <row r="3" spans="1:86" ht="15" x14ac:dyDescent="0.2">
      <c r="B3" s="4" t="s">
        <v>108</v>
      </c>
      <c r="C3" s="4"/>
      <c r="G3" s="77"/>
      <c r="H3" s="70" t="s">
        <v>83</v>
      </c>
      <c r="M3" s="132"/>
      <c r="N3" s="4"/>
      <c r="O3" s="4"/>
      <c r="S3" s="4"/>
      <c r="T3" s="4"/>
      <c r="BL3" s="106"/>
    </row>
    <row r="4" spans="1:86" s="7" customFormat="1" ht="12.75" customHeight="1" thickBot="1" x14ac:dyDescent="0.25">
      <c r="A4" s="8"/>
      <c r="B4" s="206"/>
      <c r="C4" s="206"/>
      <c r="D4" s="136"/>
      <c r="E4" s="83"/>
      <c r="F4" s="101"/>
      <c r="G4" s="123"/>
      <c r="H4" s="83"/>
      <c r="I4" s="83"/>
      <c r="J4" s="100"/>
      <c r="K4" s="142"/>
      <c r="L4" s="83"/>
      <c r="M4" s="123"/>
      <c r="N4" s="110"/>
      <c r="O4" s="110"/>
      <c r="P4" s="5"/>
      <c r="Q4" s="5"/>
      <c r="R4" s="5"/>
      <c r="S4" s="83"/>
      <c r="T4" s="27"/>
      <c r="U4" s="5"/>
      <c r="V4" s="5"/>
      <c r="W4" s="5"/>
      <c r="X4" s="5"/>
      <c r="Y4" s="5"/>
      <c r="Z4" s="5"/>
      <c r="AA4" s="5"/>
      <c r="AB4" s="6"/>
      <c r="AC4" s="6"/>
      <c r="AD4" s="5"/>
      <c r="AE4" s="5"/>
      <c r="AF4" s="5"/>
      <c r="AG4" s="5"/>
      <c r="AH4" s="5"/>
      <c r="AI4" s="5"/>
      <c r="AJ4" s="5"/>
      <c r="AK4" s="5"/>
      <c r="AL4" s="6"/>
      <c r="AM4" s="6"/>
      <c r="BL4" s="107"/>
    </row>
    <row r="5" spans="1:86" s="7" customFormat="1" ht="15.75" customHeight="1" thickBot="1" x14ac:dyDescent="0.25">
      <c r="A5" s="8"/>
      <c r="B5" s="109"/>
      <c r="C5" s="273" t="s">
        <v>107</v>
      </c>
      <c r="D5" s="273"/>
      <c r="E5" s="274"/>
      <c r="F5" s="274"/>
      <c r="G5" s="176">
        <v>1484.48</v>
      </c>
      <c r="H5" s="110"/>
      <c r="I5" s="110"/>
      <c r="J5" s="110"/>
      <c r="K5" s="110"/>
      <c r="L5" s="110"/>
      <c r="M5" s="13"/>
      <c r="N5" s="269" t="s">
        <v>144</v>
      </c>
      <c r="O5" s="269"/>
      <c r="P5" s="269"/>
      <c r="Q5" s="269"/>
      <c r="R5" s="269"/>
      <c r="S5" s="269"/>
      <c r="T5" s="269"/>
      <c r="U5" s="269"/>
      <c r="V5" s="269"/>
      <c r="W5" s="5"/>
      <c r="X5" s="249"/>
      <c r="Y5" s="249"/>
      <c r="Z5" s="249"/>
      <c r="AA5" s="249"/>
      <c r="AB5" s="6"/>
      <c r="AC5" s="6"/>
      <c r="AD5" s="5"/>
      <c r="AE5" s="5"/>
      <c r="AF5" s="261" t="s">
        <v>85</v>
      </c>
      <c r="AG5" s="262"/>
      <c r="AH5" s="262"/>
      <c r="AI5" s="262"/>
      <c r="AJ5" s="262"/>
      <c r="AK5" s="262"/>
      <c r="AL5" s="262"/>
      <c r="AM5" s="341"/>
      <c r="AN5" s="261" t="s">
        <v>69</v>
      </c>
      <c r="AO5" s="262"/>
      <c r="AP5" s="262"/>
      <c r="AQ5" s="262"/>
      <c r="AR5" s="262"/>
      <c r="AS5" s="262"/>
      <c r="AT5" s="262"/>
      <c r="AU5" s="263"/>
      <c r="AV5" s="316" t="s">
        <v>86</v>
      </c>
      <c r="AW5" s="262"/>
      <c r="AX5" s="262"/>
      <c r="AY5" s="262"/>
      <c r="AZ5" s="262"/>
      <c r="BA5" s="262"/>
      <c r="BB5" s="262"/>
      <c r="BC5" s="263"/>
      <c r="BD5" s="261" t="s">
        <v>87</v>
      </c>
      <c r="BE5" s="262"/>
      <c r="BF5" s="262"/>
      <c r="BG5" s="262"/>
      <c r="BH5" s="262"/>
      <c r="BI5" s="262"/>
      <c r="BJ5" s="262"/>
      <c r="BK5" s="263"/>
      <c r="BL5" s="177"/>
      <c r="BM5" s="261" t="s">
        <v>120</v>
      </c>
      <c r="BN5" s="262"/>
      <c r="BO5" s="262"/>
      <c r="BP5" s="262"/>
      <c r="BQ5" s="262"/>
      <c r="BR5" s="262"/>
      <c r="BS5" s="262"/>
      <c r="BT5" s="263"/>
      <c r="BU5" s="261" t="s">
        <v>121</v>
      </c>
      <c r="BV5" s="262"/>
      <c r="BW5" s="262"/>
      <c r="BX5" s="262"/>
      <c r="BY5" s="262"/>
      <c r="BZ5" s="262"/>
      <c r="CA5" s="262"/>
      <c r="CB5" s="263"/>
      <c r="CC5" s="5"/>
    </row>
    <row r="6" spans="1:86" s="7" customFormat="1" ht="73.5" customHeight="1" thickBot="1" x14ac:dyDescent="0.25">
      <c r="A6" s="8"/>
      <c r="B6" s="335" t="s">
        <v>97</v>
      </c>
      <c r="C6" s="275" t="s">
        <v>160</v>
      </c>
      <c r="D6" s="275" t="s">
        <v>167</v>
      </c>
      <c r="E6" s="275" t="s">
        <v>168</v>
      </c>
      <c r="F6" s="251" t="s">
        <v>169</v>
      </c>
      <c r="G6" s="275" t="s">
        <v>146</v>
      </c>
      <c r="H6" s="275" t="s">
        <v>102</v>
      </c>
      <c r="I6" s="275" t="s">
        <v>170</v>
      </c>
      <c r="J6" s="178" t="s">
        <v>119</v>
      </c>
      <c r="K6" s="275" t="s">
        <v>171</v>
      </c>
      <c r="L6" s="178" t="s">
        <v>153</v>
      </c>
      <c r="M6" s="275" t="s">
        <v>172</v>
      </c>
      <c r="N6" s="282" t="s">
        <v>131</v>
      </c>
      <c r="O6" s="283"/>
      <c r="P6" s="277" t="s">
        <v>173</v>
      </c>
      <c r="Q6" s="281"/>
      <c r="R6" s="187"/>
      <c r="S6" s="277" t="s">
        <v>174</v>
      </c>
      <c r="T6" s="278"/>
      <c r="U6" s="278"/>
      <c r="V6" s="279"/>
      <c r="W6" s="338" t="s">
        <v>175</v>
      </c>
      <c r="X6" s="298" t="s">
        <v>197</v>
      </c>
      <c r="Y6" s="299"/>
      <c r="Z6" s="330" t="s">
        <v>196</v>
      </c>
      <c r="AA6" s="331"/>
      <c r="AB6" s="344" t="s">
        <v>178</v>
      </c>
      <c r="AC6" s="303"/>
      <c r="AD6" s="310" t="s">
        <v>179</v>
      </c>
      <c r="AE6" s="340"/>
      <c r="AF6" s="317" t="s">
        <v>180</v>
      </c>
      <c r="AG6" s="311"/>
      <c r="AH6" s="302" t="s">
        <v>176</v>
      </c>
      <c r="AI6" s="302"/>
      <c r="AJ6" s="302" t="s">
        <v>177</v>
      </c>
      <c r="AK6" s="302"/>
      <c r="AL6" s="302" t="s">
        <v>181</v>
      </c>
      <c r="AM6" s="303"/>
      <c r="AN6" s="310" t="s">
        <v>180</v>
      </c>
      <c r="AO6" s="311"/>
      <c r="AP6" s="302" t="s">
        <v>176</v>
      </c>
      <c r="AQ6" s="302"/>
      <c r="AR6" s="302" t="s">
        <v>177</v>
      </c>
      <c r="AS6" s="302"/>
      <c r="AT6" s="318" t="s">
        <v>181</v>
      </c>
      <c r="AU6" s="319"/>
      <c r="AV6" s="317" t="s">
        <v>180</v>
      </c>
      <c r="AW6" s="311"/>
      <c r="AX6" s="302" t="s">
        <v>176</v>
      </c>
      <c r="AY6" s="302"/>
      <c r="AZ6" s="302" t="s">
        <v>177</v>
      </c>
      <c r="BA6" s="302"/>
      <c r="BB6" s="302" t="s">
        <v>181</v>
      </c>
      <c r="BC6" s="303"/>
      <c r="BD6" s="310" t="s">
        <v>180</v>
      </c>
      <c r="BE6" s="311"/>
      <c r="BF6" s="302" t="s">
        <v>176</v>
      </c>
      <c r="BG6" s="302"/>
      <c r="BH6" s="302" t="s">
        <v>177</v>
      </c>
      <c r="BI6" s="302"/>
      <c r="BJ6" s="302" t="s">
        <v>181</v>
      </c>
      <c r="BK6" s="303"/>
      <c r="BL6" s="251" t="s">
        <v>127</v>
      </c>
      <c r="BM6" s="310" t="s">
        <v>180</v>
      </c>
      <c r="BN6" s="311"/>
      <c r="BO6" s="302" t="s">
        <v>176</v>
      </c>
      <c r="BP6" s="302"/>
      <c r="BQ6" s="302" t="s">
        <v>177</v>
      </c>
      <c r="BR6" s="302"/>
      <c r="BS6" s="302" t="s">
        <v>181</v>
      </c>
      <c r="BT6" s="303"/>
      <c r="BU6" s="310" t="s">
        <v>180</v>
      </c>
      <c r="BV6" s="311"/>
      <c r="BW6" s="302" t="s">
        <v>176</v>
      </c>
      <c r="BX6" s="302"/>
      <c r="BY6" s="302" t="s">
        <v>177</v>
      </c>
      <c r="BZ6" s="302"/>
      <c r="CA6" s="302" t="s">
        <v>181</v>
      </c>
      <c r="CB6" s="303"/>
      <c r="CC6" s="254" t="s">
        <v>122</v>
      </c>
      <c r="CD6" s="255"/>
    </row>
    <row r="7" spans="1:86" s="13" customFormat="1" ht="105" customHeight="1" thickBot="1" x14ac:dyDescent="0.25">
      <c r="A7" s="25"/>
      <c r="B7" s="336"/>
      <c r="C7" s="276"/>
      <c r="D7" s="276"/>
      <c r="E7" s="276"/>
      <c r="F7" s="284"/>
      <c r="G7" s="276"/>
      <c r="H7" s="276"/>
      <c r="I7" s="276"/>
      <c r="J7" s="179" t="s">
        <v>132</v>
      </c>
      <c r="K7" s="276"/>
      <c r="L7" s="179" t="s">
        <v>132</v>
      </c>
      <c r="M7" s="276"/>
      <c r="N7" s="180" t="s">
        <v>198</v>
      </c>
      <c r="O7" s="180" t="s">
        <v>199</v>
      </c>
      <c r="P7" s="181" t="s">
        <v>103</v>
      </c>
      <c r="Q7" s="181" t="s">
        <v>13</v>
      </c>
      <c r="R7" s="181" t="s">
        <v>13</v>
      </c>
      <c r="S7" s="186" t="s">
        <v>182</v>
      </c>
      <c r="T7" s="337" t="s">
        <v>183</v>
      </c>
      <c r="U7" s="337"/>
      <c r="V7" s="182" t="s">
        <v>13</v>
      </c>
      <c r="W7" s="339"/>
      <c r="X7" s="125" t="s">
        <v>44</v>
      </c>
      <c r="Y7" s="130" t="s">
        <v>194</v>
      </c>
      <c r="Z7" s="125" t="s">
        <v>44</v>
      </c>
      <c r="AA7" s="130" t="s">
        <v>194</v>
      </c>
      <c r="AB7" s="125" t="s">
        <v>44</v>
      </c>
      <c r="AC7" s="130" t="s">
        <v>194</v>
      </c>
      <c r="AD7" s="129" t="s">
        <v>44</v>
      </c>
      <c r="AE7" s="134" t="s">
        <v>194</v>
      </c>
      <c r="AF7" s="138" t="s">
        <v>44</v>
      </c>
      <c r="AG7" s="128" t="s">
        <v>194</v>
      </c>
      <c r="AH7" s="192" t="s">
        <v>44</v>
      </c>
      <c r="AI7" s="126" t="s">
        <v>194</v>
      </c>
      <c r="AJ7" s="127" t="s">
        <v>44</v>
      </c>
      <c r="AK7" s="126" t="s">
        <v>194</v>
      </c>
      <c r="AL7" s="127" t="s">
        <v>44</v>
      </c>
      <c r="AM7" s="130" t="s">
        <v>194</v>
      </c>
      <c r="AN7" s="129" t="s">
        <v>44</v>
      </c>
      <c r="AO7" s="128" t="s">
        <v>194</v>
      </c>
      <c r="AP7" s="127" t="s">
        <v>44</v>
      </c>
      <c r="AQ7" s="126" t="s">
        <v>194</v>
      </c>
      <c r="AR7" s="127" t="s">
        <v>44</v>
      </c>
      <c r="AS7" s="126" t="s">
        <v>194</v>
      </c>
      <c r="AT7" s="127" t="s">
        <v>44</v>
      </c>
      <c r="AU7" s="130" t="s">
        <v>194</v>
      </c>
      <c r="AV7" s="138" t="s">
        <v>44</v>
      </c>
      <c r="AW7" s="128" t="s">
        <v>194</v>
      </c>
      <c r="AX7" s="138" t="s">
        <v>44</v>
      </c>
      <c r="AY7" s="128" t="s">
        <v>194</v>
      </c>
      <c r="AZ7" s="127" t="s">
        <v>44</v>
      </c>
      <c r="BA7" s="126" t="s">
        <v>194</v>
      </c>
      <c r="BB7" s="127" t="s">
        <v>44</v>
      </c>
      <c r="BC7" s="130" t="s">
        <v>194</v>
      </c>
      <c r="BD7" s="129" t="s">
        <v>44</v>
      </c>
      <c r="BE7" s="128" t="s">
        <v>194</v>
      </c>
      <c r="BF7" s="129" t="s">
        <v>44</v>
      </c>
      <c r="BG7" s="126" t="s">
        <v>194</v>
      </c>
      <c r="BH7" s="127" t="s">
        <v>44</v>
      </c>
      <c r="BI7" s="126" t="s">
        <v>194</v>
      </c>
      <c r="BJ7" s="127" t="s">
        <v>44</v>
      </c>
      <c r="BK7" s="130" t="s">
        <v>194</v>
      </c>
      <c r="BL7" s="252"/>
      <c r="BM7" s="129" t="s">
        <v>44</v>
      </c>
      <c r="BN7" s="128" t="s">
        <v>194</v>
      </c>
      <c r="BO7" s="127" t="s">
        <v>44</v>
      </c>
      <c r="BP7" s="126" t="s">
        <v>194</v>
      </c>
      <c r="BQ7" s="127" t="s">
        <v>44</v>
      </c>
      <c r="BR7" s="126" t="s">
        <v>194</v>
      </c>
      <c r="BS7" s="127" t="s">
        <v>44</v>
      </c>
      <c r="BT7" s="130" t="s">
        <v>194</v>
      </c>
      <c r="BU7" s="129" t="s">
        <v>44</v>
      </c>
      <c r="BV7" s="128" t="s">
        <v>194</v>
      </c>
      <c r="BW7" s="127" t="s">
        <v>44</v>
      </c>
      <c r="BX7" s="126" t="s">
        <v>194</v>
      </c>
      <c r="BY7" s="127" t="s">
        <v>44</v>
      </c>
      <c r="BZ7" s="126" t="s">
        <v>194</v>
      </c>
      <c r="CA7" s="127" t="s">
        <v>44</v>
      </c>
      <c r="CB7" s="130" t="s">
        <v>194</v>
      </c>
      <c r="CC7" s="131" t="s">
        <v>123</v>
      </c>
      <c r="CD7" s="131" t="s">
        <v>195</v>
      </c>
      <c r="CE7" s="131" t="s">
        <v>128</v>
      </c>
      <c r="CF7" s="131" t="s">
        <v>126</v>
      </c>
      <c r="CG7" s="131" t="s">
        <v>129</v>
      </c>
      <c r="CH7" s="131" t="s">
        <v>130</v>
      </c>
    </row>
    <row r="8" spans="1:86" s="18" customFormat="1" ht="15" customHeight="1" x14ac:dyDescent="0.2">
      <c r="A8" s="16"/>
      <c r="B8" s="328">
        <v>1</v>
      </c>
      <c r="C8" s="288" t="s">
        <v>211</v>
      </c>
      <c r="D8" s="288" t="s">
        <v>213</v>
      </c>
      <c r="E8" s="288" t="s">
        <v>217</v>
      </c>
      <c r="F8" s="258" t="s">
        <v>212</v>
      </c>
      <c r="G8" s="285">
        <v>44562</v>
      </c>
      <c r="H8" s="258" t="s">
        <v>214</v>
      </c>
      <c r="I8" s="258">
        <v>7</v>
      </c>
      <c r="J8" s="258">
        <f>IF(I8="N/A",0,I8)</f>
        <v>7</v>
      </c>
      <c r="K8" s="258">
        <v>7</v>
      </c>
      <c r="L8" s="258">
        <f>IF(K8="N/A",0,K8)</f>
        <v>7</v>
      </c>
      <c r="M8" s="258" t="s">
        <v>215</v>
      </c>
      <c r="N8" s="270">
        <v>0</v>
      </c>
      <c r="O8" s="270">
        <v>0</v>
      </c>
      <c r="P8" s="280">
        <v>1.8</v>
      </c>
      <c r="Q8" s="264" t="s">
        <v>12</v>
      </c>
      <c r="R8" s="257">
        <f>VLOOKUP(Q8,vstupy!$B$17:$C$27,2,FALSE)</f>
        <v>0.1</v>
      </c>
      <c r="S8" s="258"/>
      <c r="T8" s="95" t="s">
        <v>16</v>
      </c>
      <c r="U8" s="96">
        <f>IFERROR(VLOOKUP(T8,vstupy!$B$2:$C$13,2,FALSE),0)</f>
        <v>300</v>
      </c>
      <c r="V8" s="294" t="s">
        <v>12</v>
      </c>
      <c r="W8" s="296">
        <f>VLOOKUP(V8,vstupy!$B$17:$C$27,2,FALSE)</f>
        <v>0.1</v>
      </c>
      <c r="X8" s="314">
        <f>IF(J8=0,"N/A",N8/I8)</f>
        <v>0</v>
      </c>
      <c r="Y8" s="292">
        <f>N8</f>
        <v>0</v>
      </c>
      <c r="Z8" s="332">
        <f>IF(J8=0,"N/A",O8/I8)</f>
        <v>0</v>
      </c>
      <c r="AA8" s="247">
        <f>O8</f>
        <v>0</v>
      </c>
      <c r="AB8" s="332">
        <f>P8*R8</f>
        <v>0.18000000000000002</v>
      </c>
      <c r="AC8" s="292">
        <f>AB8*J8</f>
        <v>1.2600000000000002</v>
      </c>
      <c r="AD8" s="342">
        <f>IF(S8&gt;0,IF(W8&gt;0,($G$5/160)*(S8/60)*W8,0),IF(W8&gt;0,($G$5/160)*((U8+U9+U10)/60)*W8,0))</f>
        <v>5.4121666666666677</v>
      </c>
      <c r="AE8" s="343">
        <f>AD8*J8</f>
        <v>37.885166666666677</v>
      </c>
      <c r="AF8" s="245">
        <f>IF($M8="In (zvyšuje náklady)",-AD8,0)</f>
        <v>-5.4121666666666677</v>
      </c>
      <c r="AG8" s="304">
        <f>IF($M8="In (zvyšuje náklady)",-AE8,0)</f>
        <v>-37.885166666666677</v>
      </c>
      <c r="AH8" s="256">
        <f t="shared" ref="AH8:AM8" si="0">IF($M8="In (zvyšuje náklady)",-X8,0)</f>
        <v>0</v>
      </c>
      <c r="AI8" s="304">
        <f t="shared" si="0"/>
        <v>0</v>
      </c>
      <c r="AJ8" s="304">
        <f t="shared" si="0"/>
        <v>0</v>
      </c>
      <c r="AK8" s="304">
        <f t="shared" si="0"/>
        <v>0</v>
      </c>
      <c r="AL8" s="304">
        <f t="shared" si="0"/>
        <v>-0.18000000000000002</v>
      </c>
      <c r="AM8" s="322">
        <f t="shared" si="0"/>
        <v>-1.2600000000000002</v>
      </c>
      <c r="AN8" s="320">
        <f>IF($M8="In (zvyšuje náklady)",0,AD8)</f>
        <v>0</v>
      </c>
      <c r="AO8" s="312">
        <f>IF($M8="In (zvyšuje náklady)",0,AE8)</f>
        <v>0</v>
      </c>
      <c r="AP8" s="312">
        <f t="shared" ref="AP8:AU8" si="1">IF($M8="In (zvyšuje náklady)",0,X8)</f>
        <v>0</v>
      </c>
      <c r="AQ8" s="312">
        <f t="shared" si="1"/>
        <v>0</v>
      </c>
      <c r="AR8" s="312">
        <f t="shared" si="1"/>
        <v>0</v>
      </c>
      <c r="AS8" s="312">
        <f t="shared" si="1"/>
        <v>0</v>
      </c>
      <c r="AT8" s="312">
        <f t="shared" si="1"/>
        <v>0</v>
      </c>
      <c r="AU8" s="321">
        <f t="shared" si="1"/>
        <v>0</v>
      </c>
      <c r="AV8" s="245">
        <f>IF($L8&gt;0,AF8,0)</f>
        <v>-5.4121666666666677</v>
      </c>
      <c r="AW8" s="245">
        <f>IF($L8&gt;0,AV8*L8,0)</f>
        <v>-37.885166666666677</v>
      </c>
      <c r="AX8" s="245">
        <f>IF($L8&gt;0,AH8,0)</f>
        <v>0</v>
      </c>
      <c r="AY8" s="245">
        <f>IF($L8&gt;0,AX8*L8,0)</f>
        <v>0</v>
      </c>
      <c r="AZ8" s="245">
        <f>IF($L8&gt;0,AJ8,0)</f>
        <v>0</v>
      </c>
      <c r="BA8" s="245">
        <f>IF($L8&gt;0,AZ8*L8,0)</f>
        <v>0</v>
      </c>
      <c r="BB8" s="245">
        <f>IF($L8&gt;0,AL8,0)</f>
        <v>-0.18000000000000002</v>
      </c>
      <c r="BC8" s="308">
        <f>BB8*L8</f>
        <v>-1.2600000000000002</v>
      </c>
      <c r="BD8" s="314">
        <f>IF($L8&gt;0,AN8,0)</f>
        <v>0</v>
      </c>
      <c r="BE8" s="245">
        <f>IF($L8&gt;0,BD8*L8,0)</f>
        <v>0</v>
      </c>
      <c r="BF8" s="245">
        <f>IF($L8&gt;0,AP8,0)</f>
        <v>0</v>
      </c>
      <c r="BG8" s="245">
        <f>IF($L8&gt;0,AP8*L8,0)</f>
        <v>0</v>
      </c>
      <c r="BH8" s="245">
        <f>IF($L8&gt;0,AR8,0)</f>
        <v>0</v>
      </c>
      <c r="BI8" s="245">
        <f>IF($L8&gt;0,AR8*L8,0)</f>
        <v>0</v>
      </c>
      <c r="BJ8" s="245">
        <f>IF($L8&gt;0,AT8,0)</f>
        <v>0</v>
      </c>
      <c r="BK8" s="308">
        <f>BJ8*L8</f>
        <v>0</v>
      </c>
      <c r="BL8" s="315">
        <f>IF(F8="EÚ-úplná harmonizácia","1",0)</f>
        <v>0</v>
      </c>
      <c r="BM8" s="260">
        <f t="shared" ref="BM8:CB8" si="2">IF($BL8="1",AF8,0)</f>
        <v>0</v>
      </c>
      <c r="BN8" s="312">
        <f t="shared" si="2"/>
        <v>0</v>
      </c>
      <c r="BO8" s="312">
        <f t="shared" si="2"/>
        <v>0</v>
      </c>
      <c r="BP8" s="312">
        <f t="shared" si="2"/>
        <v>0</v>
      </c>
      <c r="BQ8" s="312">
        <f t="shared" si="2"/>
        <v>0</v>
      </c>
      <c r="BR8" s="312">
        <f t="shared" si="2"/>
        <v>0</v>
      </c>
      <c r="BS8" s="312">
        <f t="shared" si="2"/>
        <v>0</v>
      </c>
      <c r="BT8" s="313">
        <f t="shared" si="2"/>
        <v>0</v>
      </c>
      <c r="BU8" s="314">
        <f t="shared" si="2"/>
        <v>0</v>
      </c>
      <c r="BV8" s="304">
        <f t="shared" si="2"/>
        <v>0</v>
      </c>
      <c r="BW8" s="304">
        <f t="shared" si="2"/>
        <v>0</v>
      </c>
      <c r="BX8" s="304">
        <f t="shared" si="2"/>
        <v>0</v>
      </c>
      <c r="BY8" s="304">
        <f t="shared" si="2"/>
        <v>0</v>
      </c>
      <c r="BZ8" s="304">
        <f t="shared" si="2"/>
        <v>0</v>
      </c>
      <c r="CA8" s="304">
        <f t="shared" si="2"/>
        <v>0</v>
      </c>
      <c r="CB8" s="247">
        <f t="shared" si="2"/>
        <v>0</v>
      </c>
      <c r="CC8" s="247">
        <f>IF(AND(X8="N/A",Z8="N/A"),AB8+AD8,X8+Z8+AB8+AD8)</f>
        <v>5.5921666666666674</v>
      </c>
      <c r="CD8" s="247">
        <f>Y8+AA8+AC8+AE8</f>
        <v>39.145166666666675</v>
      </c>
      <c r="CE8" s="247">
        <f>IF(AND(G8=2021,M8="In (zvyšuje náklady)"),AM8+AK8+AG8,0)</f>
        <v>0</v>
      </c>
      <c r="CF8" s="247">
        <f>IF(AND(G8=2021,M8="Out (znižuje náklady)",BL8=0),AO8+AS8+AU8,0)</f>
        <v>0</v>
      </c>
      <c r="CG8" s="247">
        <f>IF(AND($BL8=0),CE8,0)</f>
        <v>0</v>
      </c>
      <c r="CH8" s="247">
        <f>IF(AND($BL8=0),CF8,0)</f>
        <v>0</v>
      </c>
    </row>
    <row r="9" spans="1:86" s="18" customFormat="1" ht="15" customHeight="1" x14ac:dyDescent="0.2">
      <c r="B9" s="328"/>
      <c r="C9" s="288"/>
      <c r="D9" s="288"/>
      <c r="E9" s="288"/>
      <c r="F9" s="258"/>
      <c r="G9" s="258"/>
      <c r="H9" s="258"/>
      <c r="I9" s="258"/>
      <c r="J9" s="258"/>
      <c r="K9" s="258"/>
      <c r="L9" s="258"/>
      <c r="M9" s="258"/>
      <c r="N9" s="270"/>
      <c r="O9" s="270"/>
      <c r="P9" s="267"/>
      <c r="Q9" s="265"/>
      <c r="R9" s="232"/>
      <c r="S9" s="258"/>
      <c r="T9" s="95" t="s">
        <v>19</v>
      </c>
      <c r="U9" s="97">
        <f>IFERROR(VLOOKUP(T9,vstupy!$B$2:$C$12,2,FALSE),0)</f>
        <v>50</v>
      </c>
      <c r="V9" s="295"/>
      <c r="W9" s="297"/>
      <c r="X9" s="260"/>
      <c r="Y9" s="253"/>
      <c r="Z9" s="323"/>
      <c r="AA9" s="248"/>
      <c r="AB9" s="323"/>
      <c r="AC9" s="253"/>
      <c r="AD9" s="325"/>
      <c r="AE9" s="326"/>
      <c r="AF9" s="246"/>
      <c r="AG9" s="256"/>
      <c r="AH9" s="256"/>
      <c r="AI9" s="256"/>
      <c r="AJ9" s="256"/>
      <c r="AK9" s="256"/>
      <c r="AL9" s="256"/>
      <c r="AM9" s="306"/>
      <c r="AN9" s="260"/>
      <c r="AO9" s="256"/>
      <c r="AP9" s="256"/>
      <c r="AQ9" s="256"/>
      <c r="AR9" s="256"/>
      <c r="AS9" s="256"/>
      <c r="AT9" s="256"/>
      <c r="AU9" s="248"/>
      <c r="AV9" s="246"/>
      <c r="AW9" s="246"/>
      <c r="AX9" s="246"/>
      <c r="AY9" s="246"/>
      <c r="AZ9" s="246"/>
      <c r="BA9" s="246"/>
      <c r="BB9" s="246"/>
      <c r="BC9" s="309"/>
      <c r="BD9" s="260"/>
      <c r="BE9" s="246"/>
      <c r="BF9" s="246"/>
      <c r="BG9" s="246"/>
      <c r="BH9" s="246"/>
      <c r="BI9" s="246"/>
      <c r="BJ9" s="246"/>
      <c r="BK9" s="309"/>
      <c r="BL9" s="250"/>
      <c r="BM9" s="260"/>
      <c r="BN9" s="256"/>
      <c r="BO9" s="256"/>
      <c r="BP9" s="256"/>
      <c r="BQ9" s="256"/>
      <c r="BR9" s="256"/>
      <c r="BS9" s="256"/>
      <c r="BT9" s="306"/>
      <c r="BU9" s="260"/>
      <c r="BV9" s="256"/>
      <c r="BW9" s="256"/>
      <c r="BX9" s="256"/>
      <c r="BY9" s="256"/>
      <c r="BZ9" s="256"/>
      <c r="CA9" s="256"/>
      <c r="CB9" s="248"/>
      <c r="CC9" s="248"/>
      <c r="CD9" s="248"/>
      <c r="CE9" s="248"/>
      <c r="CF9" s="248"/>
      <c r="CG9" s="248"/>
      <c r="CH9" s="248"/>
    </row>
    <row r="10" spans="1:86" s="18" customFormat="1" ht="15" customHeight="1" x14ac:dyDescent="0.2">
      <c r="B10" s="329"/>
      <c r="C10" s="289"/>
      <c r="D10" s="289"/>
      <c r="E10" s="289"/>
      <c r="F10" s="259"/>
      <c r="G10" s="259"/>
      <c r="H10" s="259"/>
      <c r="I10" s="259"/>
      <c r="J10" s="259"/>
      <c r="K10" s="259"/>
      <c r="L10" s="259"/>
      <c r="M10" s="259"/>
      <c r="N10" s="271"/>
      <c r="O10" s="271"/>
      <c r="P10" s="267"/>
      <c r="Q10" s="264"/>
      <c r="R10" s="232"/>
      <c r="S10" s="259"/>
      <c r="T10" s="95" t="s">
        <v>50</v>
      </c>
      <c r="U10" s="97">
        <f>IFERROR(VLOOKUP(T10,vstupy!$B$2:$C$12,2,FALSE),0)</f>
        <v>0</v>
      </c>
      <c r="V10" s="294"/>
      <c r="W10" s="297"/>
      <c r="X10" s="260"/>
      <c r="Y10" s="253"/>
      <c r="Z10" s="323"/>
      <c r="AA10" s="248"/>
      <c r="AB10" s="323"/>
      <c r="AC10" s="253"/>
      <c r="AD10" s="325"/>
      <c r="AE10" s="326"/>
      <c r="AF10" s="246"/>
      <c r="AG10" s="256"/>
      <c r="AH10" s="256"/>
      <c r="AI10" s="256"/>
      <c r="AJ10" s="256"/>
      <c r="AK10" s="256"/>
      <c r="AL10" s="256"/>
      <c r="AM10" s="306"/>
      <c r="AN10" s="260"/>
      <c r="AO10" s="256"/>
      <c r="AP10" s="256"/>
      <c r="AQ10" s="256"/>
      <c r="AR10" s="256"/>
      <c r="AS10" s="256"/>
      <c r="AT10" s="256"/>
      <c r="AU10" s="248"/>
      <c r="AV10" s="246"/>
      <c r="AW10" s="246"/>
      <c r="AX10" s="246"/>
      <c r="AY10" s="246"/>
      <c r="AZ10" s="246"/>
      <c r="BA10" s="246"/>
      <c r="BB10" s="246"/>
      <c r="BC10" s="309"/>
      <c r="BD10" s="260"/>
      <c r="BE10" s="246"/>
      <c r="BF10" s="246"/>
      <c r="BG10" s="246"/>
      <c r="BH10" s="246"/>
      <c r="BI10" s="246"/>
      <c r="BJ10" s="246"/>
      <c r="BK10" s="309"/>
      <c r="BL10" s="250"/>
      <c r="BM10" s="260"/>
      <c r="BN10" s="256"/>
      <c r="BO10" s="256"/>
      <c r="BP10" s="256"/>
      <c r="BQ10" s="256"/>
      <c r="BR10" s="256"/>
      <c r="BS10" s="256"/>
      <c r="BT10" s="306"/>
      <c r="BU10" s="260"/>
      <c r="BV10" s="256"/>
      <c r="BW10" s="256"/>
      <c r="BX10" s="256"/>
      <c r="BY10" s="256"/>
      <c r="BZ10" s="256"/>
      <c r="CA10" s="256"/>
      <c r="CB10" s="248"/>
      <c r="CC10" s="248"/>
      <c r="CD10" s="248"/>
      <c r="CE10" s="248"/>
      <c r="CF10" s="248"/>
      <c r="CG10" s="248"/>
      <c r="CH10" s="248"/>
    </row>
    <row r="11" spans="1:86" s="20" customFormat="1" ht="15" customHeight="1" x14ac:dyDescent="0.2">
      <c r="B11" s="327">
        <v>2</v>
      </c>
      <c r="C11" s="287" t="s">
        <v>216</v>
      </c>
      <c r="D11" s="288" t="s">
        <v>213</v>
      </c>
      <c r="E11" s="287" t="s">
        <v>218</v>
      </c>
      <c r="F11" s="258" t="s">
        <v>212</v>
      </c>
      <c r="G11" s="286">
        <v>44562</v>
      </c>
      <c r="H11" s="258" t="s">
        <v>214</v>
      </c>
      <c r="I11" s="266">
        <v>7</v>
      </c>
      <c r="J11" s="258">
        <f t="shared" ref="J11:L11" si="3">IF(I11="N/A",0,I11)</f>
        <v>7</v>
      </c>
      <c r="K11" s="266">
        <v>7</v>
      </c>
      <c r="L11" s="258">
        <f t="shared" si="3"/>
        <v>7</v>
      </c>
      <c r="M11" s="258" t="s">
        <v>215</v>
      </c>
      <c r="N11" s="270">
        <v>0</v>
      </c>
      <c r="O11" s="270">
        <v>0</v>
      </c>
      <c r="P11" s="280">
        <v>0.9</v>
      </c>
      <c r="Q11" s="264" t="s">
        <v>12</v>
      </c>
      <c r="R11" s="257">
        <f>VLOOKUP(Q11,vstupy!$B$17:$C$27,2,FALSE)</f>
        <v>0.1</v>
      </c>
      <c r="S11" s="258"/>
      <c r="T11" s="95" t="s">
        <v>14</v>
      </c>
      <c r="U11" s="97">
        <v>90</v>
      </c>
      <c r="V11" s="294" t="s">
        <v>12</v>
      </c>
      <c r="W11" s="296">
        <f>VLOOKUP(V11,vstupy!$B$17:$C$27,2,FALSE)</f>
        <v>0.1</v>
      </c>
      <c r="X11" s="260">
        <f>IF(J11=0,"N/A",N11/I11)</f>
        <v>0</v>
      </c>
      <c r="Y11" s="253">
        <f t="shared" ref="Y11" si="4">N11</f>
        <v>0</v>
      </c>
      <c r="Z11" s="260">
        <f>IF(J11=0,"N/A",O11/I11)</f>
        <v>0</v>
      </c>
      <c r="AA11" s="248">
        <f t="shared" ref="AA11" si="5">O11</f>
        <v>0</v>
      </c>
      <c r="AB11" s="323">
        <f t="shared" ref="AB11" si="6">P11*R11</f>
        <v>9.0000000000000011E-2</v>
      </c>
      <c r="AC11" s="253">
        <f>AB11*J11</f>
        <v>0.63000000000000012</v>
      </c>
      <c r="AD11" s="324">
        <f t="shared" ref="AD11" si="7">IF(S11&gt;0,IF(W11&gt;0,($G$5/160)*(S11/60)*W11,0),IF(W11&gt;0,($G$5/160)*((U11+U12+U13)/60)*W11,0))</f>
        <v>2.1648666666666672</v>
      </c>
      <c r="AE11" s="326">
        <f>AD11*J11</f>
        <v>15.154066666666671</v>
      </c>
      <c r="AF11" s="246">
        <f t="shared" ref="AF11" si="8">IF($M11="In (zvyšuje náklady)",-AD11,0)</f>
        <v>-2.1648666666666672</v>
      </c>
      <c r="AG11" s="256">
        <f t="shared" ref="AG11" si="9">IF($M11="In (zvyšuje náklady)",-AE11,0)</f>
        <v>-15.154066666666671</v>
      </c>
      <c r="AH11" s="256">
        <f t="shared" ref="AH11" si="10">IF($M11="In (zvyšuje náklady)",-X11,0)</f>
        <v>0</v>
      </c>
      <c r="AI11" s="256">
        <f t="shared" ref="AI11" si="11">IF($M11="In (zvyšuje náklady)",-Y11,0)</f>
        <v>0</v>
      </c>
      <c r="AJ11" s="256">
        <f t="shared" ref="AJ11" si="12">IF($M11="In (zvyšuje náklady)",-Z11,0)</f>
        <v>0</v>
      </c>
      <c r="AK11" s="256">
        <f t="shared" ref="AK11" si="13">IF($M11="In (zvyšuje náklady)",-AA11,0)</f>
        <v>0</v>
      </c>
      <c r="AL11" s="256">
        <f t="shared" ref="AL11" si="14">IF($M11="In (zvyšuje náklady)",-AB11,0)</f>
        <v>-9.0000000000000011E-2</v>
      </c>
      <c r="AM11" s="306">
        <f t="shared" ref="AM11" si="15">IF($M11="In (zvyšuje náklady)",-AC11,0)</f>
        <v>-0.63000000000000012</v>
      </c>
      <c r="AN11" s="260">
        <f t="shared" ref="AN11" si="16">IF($M11="In (zvyšuje náklady)",0,AD11)</f>
        <v>0</v>
      </c>
      <c r="AO11" s="256">
        <f t="shared" ref="AO11" si="17">IF($M11="In (zvyšuje náklady)",0,AE11)</f>
        <v>0</v>
      </c>
      <c r="AP11" s="256">
        <f t="shared" ref="AP11" si="18">IF($M11="In (zvyšuje náklady)",0,X11)</f>
        <v>0</v>
      </c>
      <c r="AQ11" s="256">
        <f t="shared" ref="AQ11" si="19">IF($M11="In (zvyšuje náklady)",0,Y11)</f>
        <v>0</v>
      </c>
      <c r="AR11" s="256">
        <f t="shared" ref="AR11" si="20">IF($M11="In (zvyšuje náklady)",0,Z11)</f>
        <v>0</v>
      </c>
      <c r="AS11" s="256">
        <f t="shared" ref="AS11" si="21">IF($M11="In (zvyšuje náklady)",0,AA11)</f>
        <v>0</v>
      </c>
      <c r="AT11" s="256">
        <f t="shared" ref="AT11" si="22">IF($M11="In (zvyšuje náklady)",0,AB11)</f>
        <v>0</v>
      </c>
      <c r="AU11" s="248">
        <f>IF($M11="In (zvyšuje náklady)",0,AC11)</f>
        <v>0</v>
      </c>
      <c r="AV11" s="245">
        <f t="shared" ref="AV11" si="23">IF($L11&gt;0,AF11,0)</f>
        <v>-2.1648666666666672</v>
      </c>
      <c r="AW11" s="245">
        <f t="shared" ref="AW11" si="24">IF($L11&gt;0,AV11*L11,0)</f>
        <v>-15.154066666666671</v>
      </c>
      <c r="AX11" s="245">
        <f t="shared" ref="AX11" si="25">IF($L11&gt;0,AH11,0)</f>
        <v>0</v>
      </c>
      <c r="AY11" s="245">
        <f t="shared" ref="AY11" si="26">IF($L11&gt;0,AX11*L11,0)</f>
        <v>0</v>
      </c>
      <c r="AZ11" s="245">
        <f t="shared" ref="AZ11" si="27">IF($L11&gt;0,AJ11,0)</f>
        <v>0</v>
      </c>
      <c r="BA11" s="245">
        <f t="shared" ref="BA11" si="28">IF($L11&gt;0,AZ11*L11,0)</f>
        <v>0</v>
      </c>
      <c r="BB11" s="245">
        <f t="shared" ref="BB11" si="29">IF($L11&gt;0,AL11,0)</f>
        <v>-9.0000000000000011E-2</v>
      </c>
      <c r="BC11" s="308">
        <f t="shared" ref="BC11" si="30">BB11*L11</f>
        <v>-0.63000000000000012</v>
      </c>
      <c r="BD11" s="314">
        <f>IF($L11&gt;0,AN11,0)</f>
        <v>0</v>
      </c>
      <c r="BE11" s="245">
        <f>IF($L11&gt;0,BD11*L11,0)</f>
        <v>0</v>
      </c>
      <c r="BF11" s="245">
        <f>IF($L11&gt;0,AP11,0)</f>
        <v>0</v>
      </c>
      <c r="BG11" s="245">
        <f t="shared" ref="BG11" si="31">IF($L11&gt;0,AP11*L11,0)</f>
        <v>0</v>
      </c>
      <c r="BH11" s="245">
        <f t="shared" ref="BH11" si="32">IF($L11&gt;0,AR11,0)</f>
        <v>0</v>
      </c>
      <c r="BI11" s="245">
        <f t="shared" ref="BI11" si="33">IF($L11&gt;0,AR11*L11,0)</f>
        <v>0</v>
      </c>
      <c r="BJ11" s="245">
        <f>IF($L11&gt;0,AT11,0)</f>
        <v>0</v>
      </c>
      <c r="BK11" s="308">
        <f>BJ11*L11</f>
        <v>0</v>
      </c>
      <c r="BL11" s="250">
        <f>IF(F11="EÚ-úplná harmonizácia","1",0)</f>
        <v>0</v>
      </c>
      <c r="BM11" s="260">
        <f t="shared" ref="BM11:CB11" si="34">IF($BL11="1",AF11,0)</f>
        <v>0</v>
      </c>
      <c r="BN11" s="256">
        <f t="shared" si="34"/>
        <v>0</v>
      </c>
      <c r="BO11" s="256">
        <f t="shared" si="34"/>
        <v>0</v>
      </c>
      <c r="BP11" s="256">
        <f t="shared" si="34"/>
        <v>0</v>
      </c>
      <c r="BQ11" s="256">
        <f t="shared" si="34"/>
        <v>0</v>
      </c>
      <c r="BR11" s="256">
        <f t="shared" si="34"/>
        <v>0</v>
      </c>
      <c r="BS11" s="256">
        <f t="shared" si="34"/>
        <v>0</v>
      </c>
      <c r="BT11" s="306">
        <f t="shared" si="34"/>
        <v>0</v>
      </c>
      <c r="BU11" s="260">
        <f t="shared" si="34"/>
        <v>0</v>
      </c>
      <c r="BV11" s="256">
        <f t="shared" si="34"/>
        <v>0</v>
      </c>
      <c r="BW11" s="256">
        <f t="shared" si="34"/>
        <v>0</v>
      </c>
      <c r="BX11" s="256">
        <f t="shared" si="34"/>
        <v>0</v>
      </c>
      <c r="BY11" s="256">
        <f t="shared" si="34"/>
        <v>0</v>
      </c>
      <c r="BZ11" s="256">
        <f t="shared" si="34"/>
        <v>0</v>
      </c>
      <c r="CA11" s="256">
        <f t="shared" si="34"/>
        <v>0</v>
      </c>
      <c r="CB11" s="248">
        <f t="shared" si="34"/>
        <v>0</v>
      </c>
      <c r="CC11" s="247">
        <f>IF(AND(X11="N/A",Z11="N/A"),AB11+AD11,X11+Z11+AB11+AD11)</f>
        <v>2.254866666666667</v>
      </c>
      <c r="CD11" s="247">
        <f>Y11+AA11+AC11+AE11</f>
        <v>15.784066666666671</v>
      </c>
      <c r="CE11" s="247">
        <f>IF(AND(G11=2021,M11="In (zvyšuje náklady)"),AM11+AK11+AG11,0)</f>
        <v>0</v>
      </c>
      <c r="CF11" s="247">
        <f>IF(AND(G11=2021,M11="Out (znižuje náklady)",BL11=0),AO11+AS11+AU11,0)</f>
        <v>0</v>
      </c>
      <c r="CG11" s="247">
        <f t="shared" ref="CG11" si="35">IF(AND($BL11=0),CE11,0)</f>
        <v>0</v>
      </c>
      <c r="CH11" s="247">
        <f t="shared" ref="CH11" si="36">IF(AND($BL11=0),CF11,0)</f>
        <v>0</v>
      </c>
    </row>
    <row r="12" spans="1:86" s="20" customFormat="1" ht="15" customHeight="1" x14ac:dyDescent="0.2">
      <c r="B12" s="328"/>
      <c r="C12" s="288"/>
      <c r="D12" s="288"/>
      <c r="E12" s="288"/>
      <c r="F12" s="258"/>
      <c r="G12" s="258"/>
      <c r="H12" s="258"/>
      <c r="I12" s="258"/>
      <c r="J12" s="258"/>
      <c r="K12" s="258"/>
      <c r="L12" s="258"/>
      <c r="M12" s="258"/>
      <c r="N12" s="270"/>
      <c r="O12" s="270"/>
      <c r="P12" s="267"/>
      <c r="Q12" s="265"/>
      <c r="R12" s="232"/>
      <c r="S12" s="258"/>
      <c r="T12" s="95" t="s">
        <v>19</v>
      </c>
      <c r="U12" s="97">
        <f>IFERROR(VLOOKUP(T12,vstupy!$B$2:$C$12,2,FALSE),0)</f>
        <v>50</v>
      </c>
      <c r="V12" s="295"/>
      <c r="W12" s="297"/>
      <c r="X12" s="260"/>
      <c r="Y12" s="253"/>
      <c r="Z12" s="260"/>
      <c r="AA12" s="248"/>
      <c r="AB12" s="323"/>
      <c r="AC12" s="253"/>
      <c r="AD12" s="325"/>
      <c r="AE12" s="326"/>
      <c r="AF12" s="246"/>
      <c r="AG12" s="256"/>
      <c r="AH12" s="256"/>
      <c r="AI12" s="256"/>
      <c r="AJ12" s="256"/>
      <c r="AK12" s="256"/>
      <c r="AL12" s="256"/>
      <c r="AM12" s="306"/>
      <c r="AN12" s="260"/>
      <c r="AO12" s="256"/>
      <c r="AP12" s="256"/>
      <c r="AQ12" s="256"/>
      <c r="AR12" s="256"/>
      <c r="AS12" s="256"/>
      <c r="AT12" s="256"/>
      <c r="AU12" s="248"/>
      <c r="AV12" s="246"/>
      <c r="AW12" s="246"/>
      <c r="AX12" s="246"/>
      <c r="AY12" s="246"/>
      <c r="AZ12" s="246"/>
      <c r="BA12" s="246"/>
      <c r="BB12" s="246"/>
      <c r="BC12" s="309"/>
      <c r="BD12" s="260"/>
      <c r="BE12" s="246"/>
      <c r="BF12" s="246"/>
      <c r="BG12" s="246"/>
      <c r="BH12" s="246"/>
      <c r="BI12" s="246"/>
      <c r="BJ12" s="246"/>
      <c r="BK12" s="309"/>
      <c r="BL12" s="250"/>
      <c r="BM12" s="260"/>
      <c r="BN12" s="256"/>
      <c r="BO12" s="256"/>
      <c r="BP12" s="256"/>
      <c r="BQ12" s="256"/>
      <c r="BR12" s="256"/>
      <c r="BS12" s="256"/>
      <c r="BT12" s="306"/>
      <c r="BU12" s="260"/>
      <c r="BV12" s="256"/>
      <c r="BW12" s="256"/>
      <c r="BX12" s="256"/>
      <c r="BY12" s="256"/>
      <c r="BZ12" s="256"/>
      <c r="CA12" s="256"/>
      <c r="CB12" s="248"/>
      <c r="CC12" s="248"/>
      <c r="CD12" s="248"/>
      <c r="CE12" s="248"/>
      <c r="CF12" s="248"/>
      <c r="CG12" s="248"/>
      <c r="CH12" s="248"/>
    </row>
    <row r="13" spans="1:86" s="20" customFormat="1" ht="15" customHeight="1" x14ac:dyDescent="0.2">
      <c r="B13" s="329"/>
      <c r="C13" s="289"/>
      <c r="D13" s="289"/>
      <c r="E13" s="289"/>
      <c r="F13" s="259"/>
      <c r="G13" s="259"/>
      <c r="H13" s="259"/>
      <c r="I13" s="259"/>
      <c r="J13" s="259"/>
      <c r="K13" s="259"/>
      <c r="L13" s="259"/>
      <c r="M13" s="259"/>
      <c r="N13" s="271"/>
      <c r="O13" s="271"/>
      <c r="P13" s="267"/>
      <c r="Q13" s="264"/>
      <c r="R13" s="232"/>
      <c r="S13" s="259"/>
      <c r="T13" s="95" t="s">
        <v>50</v>
      </c>
      <c r="U13" s="97">
        <f>IFERROR(VLOOKUP(T13,vstupy!$B$2:$C$12,2,FALSE),0)</f>
        <v>0</v>
      </c>
      <c r="V13" s="294"/>
      <c r="W13" s="297"/>
      <c r="X13" s="260"/>
      <c r="Y13" s="253"/>
      <c r="Z13" s="260"/>
      <c r="AA13" s="248"/>
      <c r="AB13" s="323"/>
      <c r="AC13" s="253"/>
      <c r="AD13" s="325"/>
      <c r="AE13" s="326"/>
      <c r="AF13" s="246"/>
      <c r="AG13" s="256"/>
      <c r="AH13" s="256"/>
      <c r="AI13" s="256"/>
      <c r="AJ13" s="256"/>
      <c r="AK13" s="256"/>
      <c r="AL13" s="256"/>
      <c r="AM13" s="306"/>
      <c r="AN13" s="260"/>
      <c r="AO13" s="256"/>
      <c r="AP13" s="256"/>
      <c r="AQ13" s="256"/>
      <c r="AR13" s="256"/>
      <c r="AS13" s="256"/>
      <c r="AT13" s="256"/>
      <c r="AU13" s="248"/>
      <c r="AV13" s="246"/>
      <c r="AW13" s="246"/>
      <c r="AX13" s="246"/>
      <c r="AY13" s="246"/>
      <c r="AZ13" s="246"/>
      <c r="BA13" s="246"/>
      <c r="BB13" s="246"/>
      <c r="BC13" s="309"/>
      <c r="BD13" s="260"/>
      <c r="BE13" s="246"/>
      <c r="BF13" s="246"/>
      <c r="BG13" s="246"/>
      <c r="BH13" s="246"/>
      <c r="BI13" s="246"/>
      <c r="BJ13" s="246"/>
      <c r="BK13" s="309"/>
      <c r="BL13" s="250"/>
      <c r="BM13" s="260"/>
      <c r="BN13" s="256"/>
      <c r="BO13" s="256"/>
      <c r="BP13" s="256"/>
      <c r="BQ13" s="256"/>
      <c r="BR13" s="256"/>
      <c r="BS13" s="256"/>
      <c r="BT13" s="306"/>
      <c r="BU13" s="260"/>
      <c r="BV13" s="256"/>
      <c r="BW13" s="256"/>
      <c r="BX13" s="256"/>
      <c r="BY13" s="256"/>
      <c r="BZ13" s="256"/>
      <c r="CA13" s="256"/>
      <c r="CB13" s="248"/>
      <c r="CC13" s="248"/>
      <c r="CD13" s="248"/>
      <c r="CE13" s="248"/>
      <c r="CF13" s="248"/>
      <c r="CG13" s="248"/>
      <c r="CH13" s="248"/>
    </row>
    <row r="14" spans="1:86" s="20" customFormat="1" ht="12.75" customHeight="1" x14ac:dyDescent="0.2">
      <c r="B14" s="327">
        <v>3</v>
      </c>
      <c r="C14" s="287"/>
      <c r="D14" s="287"/>
      <c r="E14" s="287"/>
      <c r="F14" s="258" t="s">
        <v>154</v>
      </c>
      <c r="G14" s="266"/>
      <c r="H14" s="258"/>
      <c r="I14" s="258"/>
      <c r="J14" s="266">
        <f t="shared" ref="J14:L14" si="37">IF(I14="N/A",0,I14)</f>
        <v>0</v>
      </c>
      <c r="K14" s="258"/>
      <c r="L14" s="266">
        <f t="shared" si="37"/>
        <v>0</v>
      </c>
      <c r="M14" s="258" t="s">
        <v>154</v>
      </c>
      <c r="N14" s="270"/>
      <c r="O14" s="270"/>
      <c r="P14" s="280"/>
      <c r="Q14" s="264" t="s">
        <v>49</v>
      </c>
      <c r="R14" s="257">
        <f>VLOOKUP(Q14,vstupy!$B$17:$C$27,2,FALSE)</f>
        <v>0</v>
      </c>
      <c r="S14" s="258"/>
      <c r="T14" s="95" t="s">
        <v>50</v>
      </c>
      <c r="U14" s="97">
        <f>IFERROR(VLOOKUP(T14,vstupy!$B$2:$C$12,2,FALSE),0)</f>
        <v>0</v>
      </c>
      <c r="V14" s="294" t="s">
        <v>49</v>
      </c>
      <c r="W14" s="296">
        <f>VLOOKUP(V14,vstupy!$B$17:$C$27,2,FALSE)</f>
        <v>0</v>
      </c>
      <c r="X14" s="260" t="str">
        <f>IF(J14=0,"N/A",N14/I14)</f>
        <v>N/A</v>
      </c>
      <c r="Y14" s="253">
        <f t="shared" ref="Y14" si="38">N14</f>
        <v>0</v>
      </c>
      <c r="Z14" s="260" t="str">
        <f t="shared" ref="Z14" si="39">IF(J14=0,"N/A",O14/I14)</f>
        <v>N/A</v>
      </c>
      <c r="AA14" s="248">
        <f t="shared" ref="AA14" si="40">O14</f>
        <v>0</v>
      </c>
      <c r="AB14" s="323">
        <f t="shared" ref="AB14" si="41">P14*R14</f>
        <v>0</v>
      </c>
      <c r="AC14" s="253">
        <f>AB14*J14</f>
        <v>0</v>
      </c>
      <c r="AD14" s="324">
        <f t="shared" ref="AD14" si="42">IF(S14&gt;0,IF(W14&gt;0,($G$5/160)*(S14/60)*W14,0),IF(W14&gt;0,($G$5/160)*((U14+U15+U16)/60)*W14,0))</f>
        <v>0</v>
      </c>
      <c r="AE14" s="326">
        <f>AD14*J14</f>
        <v>0</v>
      </c>
      <c r="AF14" s="246">
        <f t="shared" ref="AF14" si="43">IF($M14="In (zvyšuje náklady)",-AD14,0)</f>
        <v>0</v>
      </c>
      <c r="AG14" s="256">
        <f t="shared" ref="AG14" si="44">IF($M14="In (zvyšuje náklady)",-AE14,0)</f>
        <v>0</v>
      </c>
      <c r="AH14" s="256">
        <f t="shared" ref="AH14" si="45">IF($M14="In (zvyšuje náklady)",-X14,0)</f>
        <v>0</v>
      </c>
      <c r="AI14" s="256">
        <f t="shared" ref="AI14" si="46">IF($M14="In (zvyšuje náklady)",-Y14,0)</f>
        <v>0</v>
      </c>
      <c r="AJ14" s="256">
        <f t="shared" ref="AJ14" si="47">IF($M14="In (zvyšuje náklady)",-Z14,0)</f>
        <v>0</v>
      </c>
      <c r="AK14" s="256">
        <f t="shared" ref="AK14" si="48">IF($M14="In (zvyšuje náklady)",-AA14,0)</f>
        <v>0</v>
      </c>
      <c r="AL14" s="256">
        <f t="shared" ref="AL14" si="49">IF($M14="In (zvyšuje náklady)",-AB14,0)</f>
        <v>0</v>
      </c>
      <c r="AM14" s="306">
        <f t="shared" ref="AM14" si="50">IF($M14="In (zvyšuje náklady)",-AC14,0)</f>
        <v>0</v>
      </c>
      <c r="AN14" s="260">
        <f t="shared" ref="AN14" si="51">IF($M14="In (zvyšuje náklady)",0,AD14)</f>
        <v>0</v>
      </c>
      <c r="AO14" s="256">
        <f t="shared" ref="AO14" si="52">IF($M14="In (zvyšuje náklady)",0,AE14)</f>
        <v>0</v>
      </c>
      <c r="AP14" s="256" t="str">
        <f>IF($M14="In (zvyšuje náklady)",0,X14)</f>
        <v>N/A</v>
      </c>
      <c r="AQ14" s="256">
        <f t="shared" ref="AQ14" si="53">IF($M14="In (zvyšuje náklady)",0,Y14)</f>
        <v>0</v>
      </c>
      <c r="AR14" s="256" t="str">
        <f t="shared" ref="AR14" si="54">IF($M14="In (zvyšuje náklady)",0,Z14)</f>
        <v>N/A</v>
      </c>
      <c r="AS14" s="256">
        <f t="shared" ref="AS14" si="55">IF($M14="In (zvyšuje náklady)",0,AA14)</f>
        <v>0</v>
      </c>
      <c r="AT14" s="256">
        <f t="shared" ref="AT14" si="56">IF($M14="In (zvyšuje náklady)",0,AB14)</f>
        <v>0</v>
      </c>
      <c r="AU14" s="248">
        <f>IF($M14="In (zvyšuje náklady)",0,AC14)</f>
        <v>0</v>
      </c>
      <c r="AV14" s="245">
        <f t="shared" ref="AV14" si="57">IF($L14&gt;0,AF14,0)</f>
        <v>0</v>
      </c>
      <c r="AW14" s="245">
        <f t="shared" ref="AW14" si="58">IF($L14&gt;0,AV14*L14,0)</f>
        <v>0</v>
      </c>
      <c r="AX14" s="245">
        <f t="shared" ref="AX14" si="59">IF($L14&gt;0,AH14,0)</f>
        <v>0</v>
      </c>
      <c r="AY14" s="245">
        <f t="shared" ref="AY14" si="60">IF($L14&gt;0,AX14*L14,0)</f>
        <v>0</v>
      </c>
      <c r="AZ14" s="245">
        <f t="shared" ref="AZ14" si="61">IF($L14&gt;0,AJ14,0)</f>
        <v>0</v>
      </c>
      <c r="BA14" s="245">
        <f t="shared" ref="BA14" si="62">IF($L14&gt;0,AZ14*L14,0)</f>
        <v>0</v>
      </c>
      <c r="BB14" s="245">
        <f t="shared" ref="BB14" si="63">IF($L14&gt;0,AL14,0)</f>
        <v>0</v>
      </c>
      <c r="BC14" s="308">
        <f t="shared" ref="BC14" si="64">BB14*L14</f>
        <v>0</v>
      </c>
      <c r="BD14" s="314">
        <f>IF($L14&gt;0,AN14,0)</f>
        <v>0</v>
      </c>
      <c r="BE14" s="245">
        <f t="shared" ref="BE14" si="65">IF($L14&gt;0,BD14*L14,0)</f>
        <v>0</v>
      </c>
      <c r="BF14" s="245">
        <f>IF($L14&gt;0,AP14,0)</f>
        <v>0</v>
      </c>
      <c r="BG14" s="245">
        <f t="shared" ref="BG14" si="66">IF($L14&gt;0,AP14*L14,0)</f>
        <v>0</v>
      </c>
      <c r="BH14" s="245">
        <f t="shared" ref="BH14" si="67">IF($L14&gt;0,AR14,0)</f>
        <v>0</v>
      </c>
      <c r="BI14" s="245">
        <f t="shared" ref="BI14" si="68">IF($L14&gt;0,AR14*L14,0)</f>
        <v>0</v>
      </c>
      <c r="BJ14" s="245">
        <f>IF($L14&gt;0,AT14,0)</f>
        <v>0</v>
      </c>
      <c r="BK14" s="308">
        <f>BJ14*L14</f>
        <v>0</v>
      </c>
      <c r="BL14" s="250">
        <f>IF(F14="EÚ-úplná harmonizácia","1",0)</f>
        <v>0</v>
      </c>
      <c r="BM14" s="260">
        <f t="shared" ref="BM14:CB14" si="69">IF($BL14="1",AF14,0)</f>
        <v>0</v>
      </c>
      <c r="BN14" s="256">
        <f t="shared" si="69"/>
        <v>0</v>
      </c>
      <c r="BO14" s="256">
        <f t="shared" si="69"/>
        <v>0</v>
      </c>
      <c r="BP14" s="256">
        <f t="shared" si="69"/>
        <v>0</v>
      </c>
      <c r="BQ14" s="256">
        <f t="shared" si="69"/>
        <v>0</v>
      </c>
      <c r="BR14" s="256">
        <f t="shared" si="69"/>
        <v>0</v>
      </c>
      <c r="BS14" s="256">
        <f t="shared" si="69"/>
        <v>0</v>
      </c>
      <c r="BT14" s="306">
        <f t="shared" si="69"/>
        <v>0</v>
      </c>
      <c r="BU14" s="260">
        <f t="shared" si="69"/>
        <v>0</v>
      </c>
      <c r="BV14" s="256">
        <f t="shared" si="69"/>
        <v>0</v>
      </c>
      <c r="BW14" s="256">
        <f t="shared" si="69"/>
        <v>0</v>
      </c>
      <c r="BX14" s="256">
        <f t="shared" si="69"/>
        <v>0</v>
      </c>
      <c r="BY14" s="256">
        <f t="shared" si="69"/>
        <v>0</v>
      </c>
      <c r="BZ14" s="256">
        <f t="shared" si="69"/>
        <v>0</v>
      </c>
      <c r="CA14" s="256">
        <f t="shared" si="69"/>
        <v>0</v>
      </c>
      <c r="CB14" s="248">
        <f t="shared" si="69"/>
        <v>0</v>
      </c>
      <c r="CC14" s="247">
        <f>IF(AND(X14="N/A",Z14="N/A"),AB14+AD14,X14+Z14+AB14+AD14)</f>
        <v>0</v>
      </c>
      <c r="CD14" s="247">
        <f>Y14+AA14+AC14+AE14</f>
        <v>0</v>
      </c>
      <c r="CE14" s="247">
        <f>IF(AND(G14=2021,M14="In (zvyšuje náklady)"),AM14+AK14+AG14,0)</f>
        <v>0</v>
      </c>
      <c r="CF14" s="247">
        <f>IF(AND(G14=2021,M14="Out (znižuje náklady)",BL14=0),AO14+AS14+AU14,0)</f>
        <v>0</v>
      </c>
      <c r="CG14" s="247">
        <f t="shared" ref="CG14" si="70">IF(AND($BL14=0),CE14,0)</f>
        <v>0</v>
      </c>
      <c r="CH14" s="247">
        <f t="shared" ref="CH14" si="71">IF(AND($BL14=0),CF14,0)</f>
        <v>0</v>
      </c>
    </row>
    <row r="15" spans="1:86" s="20" customFormat="1" x14ac:dyDescent="0.2">
      <c r="B15" s="328"/>
      <c r="C15" s="288"/>
      <c r="D15" s="288"/>
      <c r="E15" s="288"/>
      <c r="F15" s="258"/>
      <c r="G15" s="258"/>
      <c r="H15" s="258"/>
      <c r="I15" s="258"/>
      <c r="J15" s="258"/>
      <c r="K15" s="258"/>
      <c r="L15" s="258"/>
      <c r="M15" s="258"/>
      <c r="N15" s="270"/>
      <c r="O15" s="270"/>
      <c r="P15" s="267"/>
      <c r="Q15" s="265"/>
      <c r="R15" s="232"/>
      <c r="S15" s="258"/>
      <c r="T15" s="95" t="s">
        <v>50</v>
      </c>
      <c r="U15" s="97">
        <f>IFERROR(VLOOKUP(T15,vstupy!$B$2:$C$12,2,FALSE),0)</f>
        <v>0</v>
      </c>
      <c r="V15" s="295"/>
      <c r="W15" s="297"/>
      <c r="X15" s="260"/>
      <c r="Y15" s="253"/>
      <c r="Z15" s="260"/>
      <c r="AA15" s="248"/>
      <c r="AB15" s="323"/>
      <c r="AC15" s="253"/>
      <c r="AD15" s="325"/>
      <c r="AE15" s="326"/>
      <c r="AF15" s="246"/>
      <c r="AG15" s="256"/>
      <c r="AH15" s="256"/>
      <c r="AI15" s="256"/>
      <c r="AJ15" s="256"/>
      <c r="AK15" s="256"/>
      <c r="AL15" s="256"/>
      <c r="AM15" s="306"/>
      <c r="AN15" s="260"/>
      <c r="AO15" s="256"/>
      <c r="AP15" s="256"/>
      <c r="AQ15" s="256"/>
      <c r="AR15" s="256"/>
      <c r="AS15" s="256"/>
      <c r="AT15" s="256"/>
      <c r="AU15" s="248"/>
      <c r="AV15" s="246"/>
      <c r="AW15" s="246"/>
      <c r="AX15" s="246"/>
      <c r="AY15" s="246"/>
      <c r="AZ15" s="246"/>
      <c r="BA15" s="246"/>
      <c r="BB15" s="246"/>
      <c r="BC15" s="309"/>
      <c r="BD15" s="260"/>
      <c r="BE15" s="246"/>
      <c r="BF15" s="246"/>
      <c r="BG15" s="246"/>
      <c r="BH15" s="246"/>
      <c r="BI15" s="246"/>
      <c r="BJ15" s="246"/>
      <c r="BK15" s="309"/>
      <c r="BL15" s="250"/>
      <c r="BM15" s="260"/>
      <c r="BN15" s="256"/>
      <c r="BO15" s="256"/>
      <c r="BP15" s="256"/>
      <c r="BQ15" s="256"/>
      <c r="BR15" s="256"/>
      <c r="BS15" s="256"/>
      <c r="BT15" s="306"/>
      <c r="BU15" s="260"/>
      <c r="BV15" s="256"/>
      <c r="BW15" s="256"/>
      <c r="BX15" s="256"/>
      <c r="BY15" s="256"/>
      <c r="BZ15" s="256"/>
      <c r="CA15" s="256"/>
      <c r="CB15" s="248"/>
      <c r="CC15" s="248"/>
      <c r="CD15" s="248"/>
      <c r="CE15" s="248"/>
      <c r="CF15" s="248"/>
      <c r="CG15" s="248"/>
      <c r="CH15" s="248"/>
    </row>
    <row r="16" spans="1:86" s="20" customFormat="1" x14ac:dyDescent="0.2">
      <c r="B16" s="329"/>
      <c r="C16" s="289"/>
      <c r="D16" s="289"/>
      <c r="E16" s="289"/>
      <c r="F16" s="259"/>
      <c r="G16" s="259"/>
      <c r="H16" s="259"/>
      <c r="I16" s="259"/>
      <c r="J16" s="259"/>
      <c r="K16" s="259"/>
      <c r="L16" s="259"/>
      <c r="M16" s="259"/>
      <c r="N16" s="271"/>
      <c r="O16" s="271"/>
      <c r="P16" s="267"/>
      <c r="Q16" s="264"/>
      <c r="R16" s="232"/>
      <c r="S16" s="259"/>
      <c r="T16" s="95" t="s">
        <v>50</v>
      </c>
      <c r="U16" s="97">
        <f>IFERROR(VLOOKUP(T16,vstupy!$B$2:$C$12,2,FALSE),0)</f>
        <v>0</v>
      </c>
      <c r="V16" s="294"/>
      <c r="W16" s="297"/>
      <c r="X16" s="260"/>
      <c r="Y16" s="253"/>
      <c r="Z16" s="260"/>
      <c r="AA16" s="248"/>
      <c r="AB16" s="323"/>
      <c r="AC16" s="253"/>
      <c r="AD16" s="325"/>
      <c r="AE16" s="326"/>
      <c r="AF16" s="246"/>
      <c r="AG16" s="256"/>
      <c r="AH16" s="256"/>
      <c r="AI16" s="256"/>
      <c r="AJ16" s="256"/>
      <c r="AK16" s="256"/>
      <c r="AL16" s="256"/>
      <c r="AM16" s="306"/>
      <c r="AN16" s="260"/>
      <c r="AO16" s="256"/>
      <c r="AP16" s="256"/>
      <c r="AQ16" s="256"/>
      <c r="AR16" s="256"/>
      <c r="AS16" s="256"/>
      <c r="AT16" s="256"/>
      <c r="AU16" s="248"/>
      <c r="AV16" s="246"/>
      <c r="AW16" s="246"/>
      <c r="AX16" s="246"/>
      <c r="AY16" s="246"/>
      <c r="AZ16" s="246"/>
      <c r="BA16" s="246"/>
      <c r="BB16" s="246"/>
      <c r="BC16" s="309"/>
      <c r="BD16" s="260"/>
      <c r="BE16" s="246"/>
      <c r="BF16" s="246"/>
      <c r="BG16" s="246"/>
      <c r="BH16" s="246"/>
      <c r="BI16" s="246"/>
      <c r="BJ16" s="246"/>
      <c r="BK16" s="309"/>
      <c r="BL16" s="250"/>
      <c r="BM16" s="260"/>
      <c r="BN16" s="256"/>
      <c r="BO16" s="256"/>
      <c r="BP16" s="256"/>
      <c r="BQ16" s="256"/>
      <c r="BR16" s="256"/>
      <c r="BS16" s="256"/>
      <c r="BT16" s="306"/>
      <c r="BU16" s="260"/>
      <c r="BV16" s="256"/>
      <c r="BW16" s="256"/>
      <c r="BX16" s="256"/>
      <c r="BY16" s="256"/>
      <c r="BZ16" s="256"/>
      <c r="CA16" s="256"/>
      <c r="CB16" s="248"/>
      <c r="CC16" s="248"/>
      <c r="CD16" s="248"/>
      <c r="CE16" s="248"/>
      <c r="CF16" s="248"/>
      <c r="CG16" s="248"/>
      <c r="CH16" s="248"/>
    </row>
    <row r="17" spans="1:86" s="20" customFormat="1" ht="12.75" customHeight="1" x14ac:dyDescent="0.2">
      <c r="B17" s="327">
        <v>4</v>
      </c>
      <c r="C17" s="287"/>
      <c r="D17" s="287"/>
      <c r="E17" s="287"/>
      <c r="F17" s="258" t="s">
        <v>154</v>
      </c>
      <c r="G17" s="266"/>
      <c r="H17" s="258"/>
      <c r="I17" s="266"/>
      <c r="J17" s="266">
        <f t="shared" ref="J17:L17" si="72">IF(I17="N/A",0,I17)</f>
        <v>0</v>
      </c>
      <c r="K17" s="266"/>
      <c r="L17" s="266">
        <f t="shared" si="72"/>
        <v>0</v>
      </c>
      <c r="M17" s="258" t="s">
        <v>154</v>
      </c>
      <c r="N17" s="270"/>
      <c r="O17" s="270"/>
      <c r="P17" s="280"/>
      <c r="Q17" s="264" t="s">
        <v>49</v>
      </c>
      <c r="R17" s="257">
        <f>VLOOKUP(Q17,vstupy!$B$17:$C$27,2,FALSE)</f>
        <v>0</v>
      </c>
      <c r="S17" s="258"/>
      <c r="T17" s="95" t="s">
        <v>50</v>
      </c>
      <c r="U17" s="97">
        <f>IFERROR(VLOOKUP(T17,vstupy!$B$2:$C$12,2,FALSE),0)</f>
        <v>0</v>
      </c>
      <c r="V17" s="294" t="s">
        <v>49</v>
      </c>
      <c r="W17" s="296">
        <f>VLOOKUP(V17,vstupy!$B$17:$C$27,2,FALSE)</f>
        <v>0</v>
      </c>
      <c r="X17" s="260" t="str">
        <f>IF(J17=0,"N/A",N17/I17)</f>
        <v>N/A</v>
      </c>
      <c r="Y17" s="253">
        <f t="shared" ref="Y17" si="73">N17</f>
        <v>0</v>
      </c>
      <c r="Z17" s="260" t="str">
        <f t="shared" ref="Z17" si="74">IF(J17=0,"N/A",O17/I17)</f>
        <v>N/A</v>
      </c>
      <c r="AA17" s="248">
        <f t="shared" ref="AA17" si="75">O17</f>
        <v>0</v>
      </c>
      <c r="AB17" s="323">
        <f t="shared" ref="AB17" si="76">P17*R17</f>
        <v>0</v>
      </c>
      <c r="AC17" s="253">
        <f>AB17*J17</f>
        <v>0</v>
      </c>
      <c r="AD17" s="324">
        <f t="shared" ref="AD17" si="77">IF(S17&gt;0,IF(W17&gt;0,($G$5/160)*(S17/60)*W17,0),IF(W17&gt;0,($G$5/160)*((U17+U18+U19)/60)*W17,0))</f>
        <v>0</v>
      </c>
      <c r="AE17" s="326">
        <f>AD17*J17</f>
        <v>0</v>
      </c>
      <c r="AF17" s="246">
        <f t="shared" ref="AF17" si="78">IF($M17="In (zvyšuje náklady)",-AD17,0)</f>
        <v>0</v>
      </c>
      <c r="AG17" s="256">
        <f t="shared" ref="AG17" si="79">IF($M17="In (zvyšuje náklady)",-AE17,0)</f>
        <v>0</v>
      </c>
      <c r="AH17" s="256">
        <f t="shared" ref="AH17" si="80">IF($M17="In (zvyšuje náklady)",-X17,0)</f>
        <v>0</v>
      </c>
      <c r="AI17" s="256">
        <f t="shared" ref="AI17" si="81">IF($M17="In (zvyšuje náklady)",-Y17,0)</f>
        <v>0</v>
      </c>
      <c r="AJ17" s="256">
        <f t="shared" ref="AJ17" si="82">IF($M17="In (zvyšuje náklady)",-Z17,0)</f>
        <v>0</v>
      </c>
      <c r="AK17" s="256">
        <f t="shared" ref="AK17" si="83">IF($M17="In (zvyšuje náklady)",-AA17,0)</f>
        <v>0</v>
      </c>
      <c r="AL17" s="256">
        <f t="shared" ref="AL17" si="84">IF($M17="In (zvyšuje náklady)",-AB17,0)</f>
        <v>0</v>
      </c>
      <c r="AM17" s="306">
        <f t="shared" ref="AM17" si="85">IF($M17="In (zvyšuje náklady)",-AC17,0)</f>
        <v>0</v>
      </c>
      <c r="AN17" s="260">
        <f t="shared" ref="AN17" si="86">IF($M17="In (zvyšuje náklady)",0,AD17)</f>
        <v>0</v>
      </c>
      <c r="AO17" s="256">
        <f t="shared" ref="AO17" si="87">IF($M17="In (zvyšuje náklady)",0,AE17)</f>
        <v>0</v>
      </c>
      <c r="AP17" s="256" t="str">
        <f t="shared" ref="AP17" si="88">IF($M17="In (zvyšuje náklady)",0,X17)</f>
        <v>N/A</v>
      </c>
      <c r="AQ17" s="256">
        <f t="shared" ref="AQ17" si="89">IF($M17="In (zvyšuje náklady)",0,Y17)</f>
        <v>0</v>
      </c>
      <c r="AR17" s="256" t="str">
        <f t="shared" ref="AR17" si="90">IF($M17="In (zvyšuje náklady)",0,Z17)</f>
        <v>N/A</v>
      </c>
      <c r="AS17" s="256">
        <f t="shared" ref="AS17" si="91">IF($M17="In (zvyšuje náklady)",0,AA17)</f>
        <v>0</v>
      </c>
      <c r="AT17" s="256">
        <f t="shared" ref="AT17" si="92">IF($M17="In (zvyšuje náklady)",0,AB17)</f>
        <v>0</v>
      </c>
      <c r="AU17" s="248">
        <f>IF($M17="In (zvyšuje náklady)",0,AC17)</f>
        <v>0</v>
      </c>
      <c r="AV17" s="245">
        <f t="shared" ref="AV17" si="93">IF($L17&gt;0,AF17,0)</f>
        <v>0</v>
      </c>
      <c r="AW17" s="245">
        <f t="shared" ref="AW17" si="94">IF($L17&gt;0,AV17*L17,0)</f>
        <v>0</v>
      </c>
      <c r="AX17" s="245">
        <f t="shared" ref="AX17" si="95">IF($L17&gt;0,AH17,0)</f>
        <v>0</v>
      </c>
      <c r="AY17" s="245">
        <f t="shared" ref="AY17" si="96">IF($L17&gt;0,AX17*L17,0)</f>
        <v>0</v>
      </c>
      <c r="AZ17" s="245">
        <f t="shared" ref="AZ17" si="97">IF($L17&gt;0,AJ17,0)</f>
        <v>0</v>
      </c>
      <c r="BA17" s="245">
        <f t="shared" ref="BA17" si="98">IF($L17&gt;0,AZ17*L17,0)</f>
        <v>0</v>
      </c>
      <c r="BB17" s="245">
        <f t="shared" ref="BB17" si="99">IF($L17&gt;0,AL17,0)</f>
        <v>0</v>
      </c>
      <c r="BC17" s="308">
        <f t="shared" ref="BC17" si="100">BB17*L17</f>
        <v>0</v>
      </c>
      <c r="BD17" s="314">
        <f>IF($L17&gt;0,AN17,0)</f>
        <v>0</v>
      </c>
      <c r="BE17" s="245">
        <f t="shared" ref="BE17" si="101">IF($L17&gt;0,BD17*L17,0)</f>
        <v>0</v>
      </c>
      <c r="BF17" s="245">
        <f t="shared" ref="BF17" si="102">IF($L17&gt;0,AP17,0)</f>
        <v>0</v>
      </c>
      <c r="BG17" s="245">
        <f t="shared" ref="BG17" si="103">IF($L17&gt;0,AP17*L17,0)</f>
        <v>0</v>
      </c>
      <c r="BH17" s="245">
        <f t="shared" ref="BH17" si="104">IF($L17&gt;0,AR17,0)</f>
        <v>0</v>
      </c>
      <c r="BI17" s="245">
        <f t="shared" ref="BI17" si="105">IF($L17&gt;0,AR17*L17,0)</f>
        <v>0</v>
      </c>
      <c r="BJ17" s="245">
        <f>IF($L17&gt;0,AT17,0)</f>
        <v>0</v>
      </c>
      <c r="BK17" s="308">
        <f>BJ17*L17</f>
        <v>0</v>
      </c>
      <c r="BL17" s="250">
        <f>IF(F17="EÚ-úplná harmonizácia","1",0)</f>
        <v>0</v>
      </c>
      <c r="BM17" s="260">
        <f t="shared" ref="BM17:CB17" si="106">IF($BL17="1",AF17,0)</f>
        <v>0</v>
      </c>
      <c r="BN17" s="256">
        <f t="shared" si="106"/>
        <v>0</v>
      </c>
      <c r="BO17" s="256">
        <f t="shared" si="106"/>
        <v>0</v>
      </c>
      <c r="BP17" s="256">
        <f t="shared" si="106"/>
        <v>0</v>
      </c>
      <c r="BQ17" s="256">
        <f t="shared" si="106"/>
        <v>0</v>
      </c>
      <c r="BR17" s="256">
        <f t="shared" si="106"/>
        <v>0</v>
      </c>
      <c r="BS17" s="256">
        <f t="shared" si="106"/>
        <v>0</v>
      </c>
      <c r="BT17" s="306">
        <f t="shared" si="106"/>
        <v>0</v>
      </c>
      <c r="BU17" s="260">
        <f t="shared" si="106"/>
        <v>0</v>
      </c>
      <c r="BV17" s="256">
        <f t="shared" si="106"/>
        <v>0</v>
      </c>
      <c r="BW17" s="256">
        <f t="shared" si="106"/>
        <v>0</v>
      </c>
      <c r="BX17" s="256">
        <f t="shared" si="106"/>
        <v>0</v>
      </c>
      <c r="BY17" s="256">
        <f t="shared" si="106"/>
        <v>0</v>
      </c>
      <c r="BZ17" s="256">
        <f t="shared" si="106"/>
        <v>0</v>
      </c>
      <c r="CA17" s="256">
        <f t="shared" si="106"/>
        <v>0</v>
      </c>
      <c r="CB17" s="248">
        <f t="shared" si="106"/>
        <v>0</v>
      </c>
      <c r="CC17" s="247">
        <f t="shared" ref="CC17" si="107">IF(AND(X17="N/A",Z17="N/A"),AB17+AD17,X17+Z17+AB17+AD17)</f>
        <v>0</v>
      </c>
      <c r="CD17" s="247">
        <f>Y17+AA17+AC17+AE17</f>
        <v>0</v>
      </c>
      <c r="CE17" s="247">
        <f>IF(AND(G17=2021,M17="In (zvyšuje náklady)"),AM17+AK17+AG17,0)</f>
        <v>0</v>
      </c>
      <c r="CF17" s="247">
        <f>IF(AND(G17=2021,M17="Out (znižuje náklady)",BL17=0),AO17+AS17+AU17,0)</f>
        <v>0</v>
      </c>
      <c r="CG17" s="247">
        <f t="shared" ref="CG17" si="108">IF(AND($BL17=0),CE17,0)</f>
        <v>0</v>
      </c>
      <c r="CH17" s="247">
        <f t="shared" ref="CH17" si="109">IF(AND($BL17=0),CF17,0)</f>
        <v>0</v>
      </c>
    </row>
    <row r="18" spans="1:86" s="20" customFormat="1" x14ac:dyDescent="0.2">
      <c r="B18" s="328"/>
      <c r="C18" s="288"/>
      <c r="D18" s="288"/>
      <c r="E18" s="288"/>
      <c r="F18" s="258"/>
      <c r="G18" s="258"/>
      <c r="H18" s="258"/>
      <c r="I18" s="258"/>
      <c r="J18" s="258"/>
      <c r="K18" s="258"/>
      <c r="L18" s="258"/>
      <c r="M18" s="258"/>
      <c r="N18" s="270"/>
      <c r="O18" s="270"/>
      <c r="P18" s="267"/>
      <c r="Q18" s="265"/>
      <c r="R18" s="232"/>
      <c r="S18" s="258"/>
      <c r="T18" s="95" t="s">
        <v>50</v>
      </c>
      <c r="U18" s="97">
        <f>IFERROR(VLOOKUP(T18,vstupy!$B$2:$C$12,2,FALSE),0)</f>
        <v>0</v>
      </c>
      <c r="V18" s="295"/>
      <c r="W18" s="297"/>
      <c r="X18" s="260"/>
      <c r="Y18" s="253"/>
      <c r="Z18" s="260"/>
      <c r="AA18" s="248"/>
      <c r="AB18" s="323"/>
      <c r="AC18" s="253"/>
      <c r="AD18" s="325"/>
      <c r="AE18" s="326"/>
      <c r="AF18" s="246"/>
      <c r="AG18" s="256"/>
      <c r="AH18" s="256"/>
      <c r="AI18" s="256"/>
      <c r="AJ18" s="256"/>
      <c r="AK18" s="256"/>
      <c r="AL18" s="256"/>
      <c r="AM18" s="306"/>
      <c r="AN18" s="260"/>
      <c r="AO18" s="256"/>
      <c r="AP18" s="256"/>
      <c r="AQ18" s="256"/>
      <c r="AR18" s="256"/>
      <c r="AS18" s="256"/>
      <c r="AT18" s="256"/>
      <c r="AU18" s="248"/>
      <c r="AV18" s="246"/>
      <c r="AW18" s="246"/>
      <c r="AX18" s="246"/>
      <c r="AY18" s="246"/>
      <c r="AZ18" s="246"/>
      <c r="BA18" s="246"/>
      <c r="BB18" s="246"/>
      <c r="BC18" s="309"/>
      <c r="BD18" s="260"/>
      <c r="BE18" s="246"/>
      <c r="BF18" s="246"/>
      <c r="BG18" s="246"/>
      <c r="BH18" s="246"/>
      <c r="BI18" s="246"/>
      <c r="BJ18" s="246"/>
      <c r="BK18" s="309"/>
      <c r="BL18" s="250"/>
      <c r="BM18" s="260"/>
      <c r="BN18" s="256"/>
      <c r="BO18" s="256"/>
      <c r="BP18" s="256"/>
      <c r="BQ18" s="256"/>
      <c r="BR18" s="256"/>
      <c r="BS18" s="256"/>
      <c r="BT18" s="306"/>
      <c r="BU18" s="260"/>
      <c r="BV18" s="256"/>
      <c r="BW18" s="256"/>
      <c r="BX18" s="256"/>
      <c r="BY18" s="256"/>
      <c r="BZ18" s="256"/>
      <c r="CA18" s="256"/>
      <c r="CB18" s="248"/>
      <c r="CC18" s="248"/>
      <c r="CD18" s="248"/>
      <c r="CE18" s="248"/>
      <c r="CF18" s="248"/>
      <c r="CG18" s="248"/>
      <c r="CH18" s="248"/>
    </row>
    <row r="19" spans="1:86" s="20" customFormat="1" x14ac:dyDescent="0.2">
      <c r="B19" s="329"/>
      <c r="C19" s="289"/>
      <c r="D19" s="289"/>
      <c r="E19" s="289"/>
      <c r="F19" s="259"/>
      <c r="G19" s="259"/>
      <c r="H19" s="259"/>
      <c r="I19" s="259"/>
      <c r="J19" s="259"/>
      <c r="K19" s="259"/>
      <c r="L19" s="259"/>
      <c r="M19" s="259"/>
      <c r="N19" s="271"/>
      <c r="O19" s="271"/>
      <c r="P19" s="267"/>
      <c r="Q19" s="264"/>
      <c r="R19" s="232"/>
      <c r="S19" s="259"/>
      <c r="T19" s="95" t="s">
        <v>50</v>
      </c>
      <c r="U19" s="97">
        <f>IFERROR(VLOOKUP(T19,vstupy!$B$2:$C$12,2,FALSE),0)</f>
        <v>0</v>
      </c>
      <c r="V19" s="294"/>
      <c r="W19" s="297"/>
      <c r="X19" s="260"/>
      <c r="Y19" s="253"/>
      <c r="Z19" s="260"/>
      <c r="AA19" s="248"/>
      <c r="AB19" s="323"/>
      <c r="AC19" s="253"/>
      <c r="AD19" s="325"/>
      <c r="AE19" s="326"/>
      <c r="AF19" s="246"/>
      <c r="AG19" s="256"/>
      <c r="AH19" s="256"/>
      <c r="AI19" s="256"/>
      <c r="AJ19" s="256"/>
      <c r="AK19" s="256"/>
      <c r="AL19" s="256"/>
      <c r="AM19" s="306"/>
      <c r="AN19" s="260"/>
      <c r="AO19" s="256"/>
      <c r="AP19" s="256"/>
      <c r="AQ19" s="256"/>
      <c r="AR19" s="256"/>
      <c r="AS19" s="256"/>
      <c r="AT19" s="256"/>
      <c r="AU19" s="248"/>
      <c r="AV19" s="246"/>
      <c r="AW19" s="246"/>
      <c r="AX19" s="246"/>
      <c r="AY19" s="246"/>
      <c r="AZ19" s="246"/>
      <c r="BA19" s="246"/>
      <c r="BB19" s="246"/>
      <c r="BC19" s="309"/>
      <c r="BD19" s="260"/>
      <c r="BE19" s="246"/>
      <c r="BF19" s="246"/>
      <c r="BG19" s="246"/>
      <c r="BH19" s="246"/>
      <c r="BI19" s="246"/>
      <c r="BJ19" s="246"/>
      <c r="BK19" s="309"/>
      <c r="BL19" s="250"/>
      <c r="BM19" s="260"/>
      <c r="BN19" s="256"/>
      <c r="BO19" s="256"/>
      <c r="BP19" s="256"/>
      <c r="BQ19" s="256"/>
      <c r="BR19" s="256"/>
      <c r="BS19" s="256"/>
      <c r="BT19" s="306"/>
      <c r="BU19" s="260"/>
      <c r="BV19" s="256"/>
      <c r="BW19" s="256"/>
      <c r="BX19" s="256"/>
      <c r="BY19" s="256"/>
      <c r="BZ19" s="256"/>
      <c r="CA19" s="256"/>
      <c r="CB19" s="248"/>
      <c r="CC19" s="248"/>
      <c r="CD19" s="248"/>
      <c r="CE19" s="248"/>
      <c r="CF19" s="248"/>
      <c r="CG19" s="248"/>
      <c r="CH19" s="248"/>
    </row>
    <row r="20" spans="1:86" ht="12.75" customHeight="1" x14ac:dyDescent="0.2">
      <c r="B20" s="327">
        <v>5</v>
      </c>
      <c r="C20" s="287"/>
      <c r="D20" s="287"/>
      <c r="E20" s="287"/>
      <c r="F20" s="258" t="s">
        <v>154</v>
      </c>
      <c r="G20" s="266"/>
      <c r="H20" s="258"/>
      <c r="I20" s="266"/>
      <c r="J20" s="266">
        <f t="shared" ref="J20:L20" si="110">IF(I20="N/A",0,I20)</f>
        <v>0</v>
      </c>
      <c r="K20" s="266"/>
      <c r="L20" s="266">
        <f t="shared" si="110"/>
        <v>0</v>
      </c>
      <c r="M20" s="258" t="s">
        <v>154</v>
      </c>
      <c r="N20" s="258"/>
      <c r="O20" s="258"/>
      <c r="P20" s="267"/>
      <c r="Q20" s="264" t="s">
        <v>49</v>
      </c>
      <c r="R20" s="257">
        <f>VLOOKUP(Q20,vstupy!$B$17:$C$27,2,FALSE)</f>
        <v>0</v>
      </c>
      <c r="S20" s="258"/>
      <c r="T20" s="95" t="s">
        <v>50</v>
      </c>
      <c r="U20" s="97">
        <f>IFERROR(VLOOKUP(T20,vstupy!$B$2:$C$12,2,FALSE),0)</f>
        <v>0</v>
      </c>
      <c r="V20" s="294" t="s">
        <v>49</v>
      </c>
      <c r="W20" s="296">
        <f>VLOOKUP(V20,vstupy!$B$17:$C$27,2,FALSE)</f>
        <v>0</v>
      </c>
      <c r="X20" s="260" t="str">
        <f>IF(J20=0,"N/A",N20/I20)</f>
        <v>N/A</v>
      </c>
      <c r="Y20" s="253">
        <f t="shared" ref="Y20" si="111">N20</f>
        <v>0</v>
      </c>
      <c r="Z20" s="260" t="str">
        <f t="shared" ref="Z20" si="112">IF(J20=0,"N/A",O20/I20)</f>
        <v>N/A</v>
      </c>
      <c r="AA20" s="248">
        <f t="shared" ref="AA20" si="113">O20</f>
        <v>0</v>
      </c>
      <c r="AB20" s="323">
        <f t="shared" ref="AB20" si="114">P20*R20</f>
        <v>0</v>
      </c>
      <c r="AC20" s="253">
        <f>AB20*J20</f>
        <v>0</v>
      </c>
      <c r="AD20" s="324">
        <f t="shared" ref="AD20" si="115">IF(S20&gt;0,IF(W20&gt;0,($G$5/160)*(S20/60)*W20,0),IF(W20&gt;0,($G$5/160)*((U20+U21+U22)/60)*W20,0))</f>
        <v>0</v>
      </c>
      <c r="AE20" s="326">
        <f>AD20*J20</f>
        <v>0</v>
      </c>
      <c r="AF20" s="246">
        <f t="shared" ref="AF20" si="116">IF($M20="In (zvyšuje náklady)",-AD20,0)</f>
        <v>0</v>
      </c>
      <c r="AG20" s="256">
        <f t="shared" ref="AG20" si="117">IF($M20="In (zvyšuje náklady)",-AE20,0)</f>
        <v>0</v>
      </c>
      <c r="AH20" s="256">
        <f t="shared" ref="AH20" si="118">IF($M20="In (zvyšuje náklady)",-X20,0)</f>
        <v>0</v>
      </c>
      <c r="AI20" s="256">
        <f t="shared" ref="AI20" si="119">IF($M20="In (zvyšuje náklady)",-Y20,0)</f>
        <v>0</v>
      </c>
      <c r="AJ20" s="256">
        <f t="shared" ref="AJ20" si="120">IF($M20="In (zvyšuje náklady)",-Z20,0)</f>
        <v>0</v>
      </c>
      <c r="AK20" s="256">
        <f t="shared" ref="AK20" si="121">IF($M20="In (zvyšuje náklady)",-AA20,0)</f>
        <v>0</v>
      </c>
      <c r="AL20" s="256">
        <f t="shared" ref="AL20" si="122">IF($M20="In (zvyšuje náklady)",-AB20,0)</f>
        <v>0</v>
      </c>
      <c r="AM20" s="306">
        <f t="shared" ref="AM20" si="123">IF($M20="In (zvyšuje náklady)",-AC20,0)</f>
        <v>0</v>
      </c>
      <c r="AN20" s="260">
        <f t="shared" ref="AN20" si="124">IF($M20="In (zvyšuje náklady)",0,AD20)</f>
        <v>0</v>
      </c>
      <c r="AO20" s="256">
        <f t="shared" ref="AO20" si="125">IF($M20="In (zvyšuje náklady)",0,AE20)</f>
        <v>0</v>
      </c>
      <c r="AP20" s="256" t="str">
        <f t="shared" ref="AP20" si="126">IF($M20="In (zvyšuje náklady)",0,X20)</f>
        <v>N/A</v>
      </c>
      <c r="AQ20" s="256">
        <f t="shared" ref="AQ20" si="127">IF($M20="In (zvyšuje náklady)",0,Y20)</f>
        <v>0</v>
      </c>
      <c r="AR20" s="256" t="str">
        <f t="shared" ref="AR20" si="128">IF($M20="In (zvyšuje náklady)",0,Z20)</f>
        <v>N/A</v>
      </c>
      <c r="AS20" s="256">
        <f t="shared" ref="AS20" si="129">IF($M20="In (zvyšuje náklady)",0,AA20)</f>
        <v>0</v>
      </c>
      <c r="AT20" s="256">
        <f t="shared" ref="AT20" si="130">IF($M20="In (zvyšuje náklady)",0,AB20)</f>
        <v>0</v>
      </c>
      <c r="AU20" s="248">
        <f>IF($M20="In (zvyšuje náklady)",0,AC20)</f>
        <v>0</v>
      </c>
      <c r="AV20" s="245">
        <f t="shared" ref="AV20" si="131">IF($L20&gt;0,AF20,0)</f>
        <v>0</v>
      </c>
      <c r="AW20" s="245">
        <f t="shared" ref="AW20" si="132">IF($L20&gt;0,AV20*L20,0)</f>
        <v>0</v>
      </c>
      <c r="AX20" s="245">
        <f t="shared" ref="AX20" si="133">IF($L20&gt;0,AH20,0)</f>
        <v>0</v>
      </c>
      <c r="AY20" s="245">
        <f t="shared" ref="AY20" si="134">IF($L20&gt;0,AX20*L20,0)</f>
        <v>0</v>
      </c>
      <c r="AZ20" s="245">
        <f t="shared" ref="AZ20" si="135">IF($L20&gt;0,AJ20,0)</f>
        <v>0</v>
      </c>
      <c r="BA20" s="245">
        <f t="shared" ref="BA20" si="136">IF($L20&gt;0,AZ20*L20,0)</f>
        <v>0</v>
      </c>
      <c r="BB20" s="245">
        <f t="shared" ref="BB20" si="137">IF($L20&gt;0,AL20,0)</f>
        <v>0</v>
      </c>
      <c r="BC20" s="308">
        <f t="shared" ref="BC20" si="138">BB20*L20</f>
        <v>0</v>
      </c>
      <c r="BD20" s="314">
        <f>IF($L20&gt;0,AN20,0)</f>
        <v>0</v>
      </c>
      <c r="BE20" s="245">
        <f t="shared" ref="BE20" si="139">IF($L20&gt;0,BD20*L20,0)</f>
        <v>0</v>
      </c>
      <c r="BF20" s="245">
        <f t="shared" ref="BF20" si="140">IF($L20&gt;0,AP20,0)</f>
        <v>0</v>
      </c>
      <c r="BG20" s="245">
        <f t="shared" ref="BG20" si="141">IF($L20&gt;0,AP20*L20,0)</f>
        <v>0</v>
      </c>
      <c r="BH20" s="245">
        <f t="shared" ref="BH20" si="142">IF($L20&gt;0,AR20,0)</f>
        <v>0</v>
      </c>
      <c r="BI20" s="245">
        <f t="shared" ref="BI20" si="143">IF($L20&gt;0,AR20*L20,0)</f>
        <v>0</v>
      </c>
      <c r="BJ20" s="245">
        <f>IF($L20&gt;0,AT20,0)</f>
        <v>0</v>
      </c>
      <c r="BK20" s="308">
        <f>BJ20*L20</f>
        <v>0</v>
      </c>
      <c r="BL20" s="250">
        <f>IF(F20="EÚ-úplná harmonizácia","1",0)</f>
        <v>0</v>
      </c>
      <c r="BM20" s="260">
        <f t="shared" ref="BM20:CB20" si="144">IF($BL20="1",AF20,0)</f>
        <v>0</v>
      </c>
      <c r="BN20" s="256">
        <f t="shared" si="144"/>
        <v>0</v>
      </c>
      <c r="BO20" s="256">
        <f t="shared" si="144"/>
        <v>0</v>
      </c>
      <c r="BP20" s="256">
        <f t="shared" si="144"/>
        <v>0</v>
      </c>
      <c r="BQ20" s="256">
        <f t="shared" si="144"/>
        <v>0</v>
      </c>
      <c r="BR20" s="256">
        <f t="shared" si="144"/>
        <v>0</v>
      </c>
      <c r="BS20" s="256">
        <f t="shared" si="144"/>
        <v>0</v>
      </c>
      <c r="BT20" s="306">
        <f t="shared" si="144"/>
        <v>0</v>
      </c>
      <c r="BU20" s="260">
        <f t="shared" si="144"/>
        <v>0</v>
      </c>
      <c r="BV20" s="256">
        <f t="shared" si="144"/>
        <v>0</v>
      </c>
      <c r="BW20" s="256">
        <f t="shared" si="144"/>
        <v>0</v>
      </c>
      <c r="BX20" s="256">
        <f t="shared" si="144"/>
        <v>0</v>
      </c>
      <c r="BY20" s="256">
        <f t="shared" si="144"/>
        <v>0</v>
      </c>
      <c r="BZ20" s="256">
        <f t="shared" si="144"/>
        <v>0</v>
      </c>
      <c r="CA20" s="256">
        <f t="shared" si="144"/>
        <v>0</v>
      </c>
      <c r="CB20" s="248">
        <f t="shared" si="144"/>
        <v>0</v>
      </c>
      <c r="CC20" s="247">
        <f t="shared" ref="CC20" si="145">IF(AND(X20="N/A",Z20="N/A"),AB20+AD20,X20+Z20+AB20+AD20)</f>
        <v>0</v>
      </c>
      <c r="CD20" s="247">
        <f>Y20+AA20+AC20+AE20</f>
        <v>0</v>
      </c>
      <c r="CE20" s="247">
        <f>IF(AND(G20=2021,M20="In (zvyšuje náklady)"),AM20+AK20+AG20,0)</f>
        <v>0</v>
      </c>
      <c r="CF20" s="247">
        <f>IF(AND(G20=2021,M20="Out (znižuje náklady)",BL20=0),AO20+AS20+AU20,0)</f>
        <v>0</v>
      </c>
      <c r="CG20" s="247">
        <f t="shared" ref="CG20" si="146">IF(AND($BL20=0),CE20,0)</f>
        <v>0</v>
      </c>
      <c r="CH20" s="247">
        <f t="shared" ref="CH20" si="147">IF(AND($BL20=0),CF20,0)</f>
        <v>0</v>
      </c>
    </row>
    <row r="21" spans="1:86" x14ac:dyDescent="0.2">
      <c r="B21" s="328"/>
      <c r="C21" s="288"/>
      <c r="D21" s="288"/>
      <c r="E21" s="288"/>
      <c r="F21" s="258"/>
      <c r="G21" s="258"/>
      <c r="H21" s="258"/>
      <c r="I21" s="258"/>
      <c r="J21" s="258"/>
      <c r="K21" s="258"/>
      <c r="L21" s="258"/>
      <c r="M21" s="258"/>
      <c r="N21" s="258"/>
      <c r="O21" s="258"/>
      <c r="P21" s="267"/>
      <c r="Q21" s="265"/>
      <c r="R21" s="232"/>
      <c r="S21" s="258"/>
      <c r="T21" s="95" t="s">
        <v>50</v>
      </c>
      <c r="U21" s="97">
        <f>IFERROR(VLOOKUP(T21,vstupy!$B$2:$C$12,2,FALSE),0)</f>
        <v>0</v>
      </c>
      <c r="V21" s="295"/>
      <c r="W21" s="297"/>
      <c r="X21" s="260"/>
      <c r="Y21" s="253"/>
      <c r="Z21" s="260"/>
      <c r="AA21" s="248"/>
      <c r="AB21" s="323"/>
      <c r="AC21" s="253"/>
      <c r="AD21" s="325"/>
      <c r="AE21" s="326"/>
      <c r="AF21" s="246"/>
      <c r="AG21" s="256"/>
      <c r="AH21" s="256"/>
      <c r="AI21" s="256"/>
      <c r="AJ21" s="256"/>
      <c r="AK21" s="256"/>
      <c r="AL21" s="256"/>
      <c r="AM21" s="306"/>
      <c r="AN21" s="260"/>
      <c r="AO21" s="256"/>
      <c r="AP21" s="256"/>
      <c r="AQ21" s="256"/>
      <c r="AR21" s="256"/>
      <c r="AS21" s="256"/>
      <c r="AT21" s="256"/>
      <c r="AU21" s="248"/>
      <c r="AV21" s="246"/>
      <c r="AW21" s="246"/>
      <c r="AX21" s="246"/>
      <c r="AY21" s="246"/>
      <c r="AZ21" s="246"/>
      <c r="BA21" s="246"/>
      <c r="BB21" s="246"/>
      <c r="BC21" s="309"/>
      <c r="BD21" s="260"/>
      <c r="BE21" s="246"/>
      <c r="BF21" s="246"/>
      <c r="BG21" s="246"/>
      <c r="BH21" s="246"/>
      <c r="BI21" s="246"/>
      <c r="BJ21" s="246"/>
      <c r="BK21" s="309"/>
      <c r="BL21" s="250"/>
      <c r="BM21" s="260"/>
      <c r="BN21" s="256"/>
      <c r="BO21" s="256"/>
      <c r="BP21" s="256"/>
      <c r="BQ21" s="256"/>
      <c r="BR21" s="256"/>
      <c r="BS21" s="256"/>
      <c r="BT21" s="306"/>
      <c r="BU21" s="260"/>
      <c r="BV21" s="256"/>
      <c r="BW21" s="256"/>
      <c r="BX21" s="256"/>
      <c r="BY21" s="256"/>
      <c r="BZ21" s="256"/>
      <c r="CA21" s="256"/>
      <c r="CB21" s="248"/>
      <c r="CC21" s="248"/>
      <c r="CD21" s="248"/>
      <c r="CE21" s="248"/>
      <c r="CF21" s="248"/>
      <c r="CG21" s="248"/>
      <c r="CH21" s="248"/>
    </row>
    <row r="22" spans="1:86" x14ac:dyDescent="0.2">
      <c r="B22" s="329"/>
      <c r="C22" s="289"/>
      <c r="D22" s="289"/>
      <c r="E22" s="289"/>
      <c r="F22" s="259"/>
      <c r="G22" s="259"/>
      <c r="H22" s="259"/>
      <c r="I22" s="259"/>
      <c r="J22" s="259"/>
      <c r="K22" s="259"/>
      <c r="L22" s="259"/>
      <c r="M22" s="259"/>
      <c r="N22" s="259"/>
      <c r="O22" s="259"/>
      <c r="P22" s="267"/>
      <c r="Q22" s="264"/>
      <c r="R22" s="232"/>
      <c r="S22" s="259"/>
      <c r="T22" s="95" t="s">
        <v>50</v>
      </c>
      <c r="U22" s="97">
        <f>IFERROR(VLOOKUP(T22,vstupy!$B$2:$C$12,2,FALSE),0)</f>
        <v>0</v>
      </c>
      <c r="V22" s="294"/>
      <c r="W22" s="297"/>
      <c r="X22" s="260"/>
      <c r="Y22" s="253"/>
      <c r="Z22" s="260"/>
      <c r="AA22" s="248"/>
      <c r="AB22" s="323"/>
      <c r="AC22" s="253"/>
      <c r="AD22" s="325"/>
      <c r="AE22" s="326"/>
      <c r="AF22" s="246"/>
      <c r="AG22" s="256"/>
      <c r="AH22" s="256"/>
      <c r="AI22" s="256"/>
      <c r="AJ22" s="256"/>
      <c r="AK22" s="256"/>
      <c r="AL22" s="256"/>
      <c r="AM22" s="306"/>
      <c r="AN22" s="260"/>
      <c r="AO22" s="256"/>
      <c r="AP22" s="256"/>
      <c r="AQ22" s="256"/>
      <c r="AR22" s="256"/>
      <c r="AS22" s="256"/>
      <c r="AT22" s="256"/>
      <c r="AU22" s="248"/>
      <c r="AV22" s="246"/>
      <c r="AW22" s="246"/>
      <c r="AX22" s="246"/>
      <c r="AY22" s="246"/>
      <c r="AZ22" s="246"/>
      <c r="BA22" s="246"/>
      <c r="BB22" s="246"/>
      <c r="BC22" s="309"/>
      <c r="BD22" s="260"/>
      <c r="BE22" s="246"/>
      <c r="BF22" s="246"/>
      <c r="BG22" s="246"/>
      <c r="BH22" s="246"/>
      <c r="BI22" s="246"/>
      <c r="BJ22" s="246"/>
      <c r="BK22" s="309"/>
      <c r="BL22" s="250"/>
      <c r="BM22" s="260"/>
      <c r="BN22" s="256"/>
      <c r="BO22" s="256"/>
      <c r="BP22" s="256"/>
      <c r="BQ22" s="256"/>
      <c r="BR22" s="256"/>
      <c r="BS22" s="256"/>
      <c r="BT22" s="306"/>
      <c r="BU22" s="260"/>
      <c r="BV22" s="256"/>
      <c r="BW22" s="256"/>
      <c r="BX22" s="256"/>
      <c r="BY22" s="256"/>
      <c r="BZ22" s="256"/>
      <c r="CA22" s="256"/>
      <c r="CB22" s="248"/>
      <c r="CC22" s="248"/>
      <c r="CD22" s="248"/>
      <c r="CE22" s="248"/>
      <c r="CF22" s="248"/>
      <c r="CG22" s="248"/>
      <c r="CH22" s="248"/>
    </row>
    <row r="23" spans="1:86" s="20" customFormat="1" ht="12.75" customHeight="1" x14ac:dyDescent="0.2">
      <c r="B23" s="327">
        <v>6</v>
      </c>
      <c r="C23" s="287"/>
      <c r="D23" s="287"/>
      <c r="E23" s="287"/>
      <c r="F23" s="258" t="s">
        <v>154</v>
      </c>
      <c r="G23" s="266"/>
      <c r="H23" s="258"/>
      <c r="I23" s="266"/>
      <c r="J23" s="266">
        <f t="shared" ref="J23:L23" si="148">IF(I23="N/A",0,I23)</f>
        <v>0</v>
      </c>
      <c r="K23" s="266"/>
      <c r="L23" s="266">
        <f t="shared" si="148"/>
        <v>0</v>
      </c>
      <c r="M23" s="258" t="s">
        <v>154</v>
      </c>
      <c r="N23" s="293"/>
      <c r="O23" s="258"/>
      <c r="P23" s="267"/>
      <c r="Q23" s="264" t="s">
        <v>49</v>
      </c>
      <c r="R23" s="257">
        <f>VLOOKUP(Q23,vstupy!$B$17:$C$27,2,FALSE)</f>
        <v>0</v>
      </c>
      <c r="S23" s="258"/>
      <c r="T23" s="95" t="s">
        <v>50</v>
      </c>
      <c r="U23" s="97">
        <f>IFERROR(VLOOKUP(T23,vstupy!$B$2:$C$12,2,FALSE),0)</f>
        <v>0</v>
      </c>
      <c r="V23" s="294" t="s">
        <v>49</v>
      </c>
      <c r="W23" s="296">
        <f>VLOOKUP(V23,vstupy!$B$17:$C$27,2,FALSE)</f>
        <v>0</v>
      </c>
      <c r="X23" s="260" t="str">
        <f>IF(J23=0,"N/A",N23/I23)</f>
        <v>N/A</v>
      </c>
      <c r="Y23" s="253">
        <f t="shared" ref="Y23" si="149">N23</f>
        <v>0</v>
      </c>
      <c r="Z23" s="260" t="str">
        <f t="shared" ref="Z23:Z83" si="150">IF(J23=0,"N/A",O23/I23)</f>
        <v>N/A</v>
      </c>
      <c r="AA23" s="248">
        <f t="shared" ref="AA23" si="151">O23</f>
        <v>0</v>
      </c>
      <c r="AB23" s="323">
        <f t="shared" ref="AB23" si="152">P23*R23</f>
        <v>0</v>
      </c>
      <c r="AC23" s="253">
        <f>AB23*J23</f>
        <v>0</v>
      </c>
      <c r="AD23" s="324">
        <f t="shared" ref="AD23" si="153">IF(S23&gt;0,IF(W23&gt;0,($G$5/160)*(S23/60)*W23,0),IF(W23&gt;0,($G$5/160)*((U23+U24+U25)/60)*W23,0))</f>
        <v>0</v>
      </c>
      <c r="AE23" s="326">
        <f>AD23*J23</f>
        <v>0</v>
      </c>
      <c r="AF23" s="246">
        <f t="shared" ref="AF23" si="154">IF($M23="In (zvyšuje náklady)",-AD23,0)</f>
        <v>0</v>
      </c>
      <c r="AG23" s="256">
        <f t="shared" ref="AG23" si="155">IF($M23="In (zvyšuje náklady)",-AE23,0)</f>
        <v>0</v>
      </c>
      <c r="AH23" s="256">
        <f t="shared" ref="AH23" si="156">IF($M23="In (zvyšuje náklady)",-X23,0)</f>
        <v>0</v>
      </c>
      <c r="AI23" s="256">
        <f t="shared" ref="AI23" si="157">IF($M23="In (zvyšuje náklady)",-Y23,0)</f>
        <v>0</v>
      </c>
      <c r="AJ23" s="256">
        <f t="shared" ref="AJ23" si="158">IF($M23="In (zvyšuje náklady)",-Z23,0)</f>
        <v>0</v>
      </c>
      <c r="AK23" s="256">
        <f t="shared" ref="AK23" si="159">IF($M23="In (zvyšuje náklady)",-AA23,0)</f>
        <v>0</v>
      </c>
      <c r="AL23" s="256">
        <f t="shared" ref="AL23" si="160">IF($M23="In (zvyšuje náklady)",-AB23,0)</f>
        <v>0</v>
      </c>
      <c r="AM23" s="306">
        <f t="shared" ref="AM23" si="161">IF($M23="In (zvyšuje náklady)",-AC23,0)</f>
        <v>0</v>
      </c>
      <c r="AN23" s="260">
        <f t="shared" ref="AN23" si="162">IF($M23="In (zvyšuje náklady)",0,AD23)</f>
        <v>0</v>
      </c>
      <c r="AO23" s="256">
        <f t="shared" ref="AO23" si="163">IF($M23="In (zvyšuje náklady)",0,AE23)</f>
        <v>0</v>
      </c>
      <c r="AP23" s="256" t="str">
        <f t="shared" ref="AP23" si="164">IF($M23="In (zvyšuje náklady)",0,X23)</f>
        <v>N/A</v>
      </c>
      <c r="AQ23" s="256">
        <f t="shared" ref="AQ23" si="165">IF($M23="In (zvyšuje náklady)",0,Y23)</f>
        <v>0</v>
      </c>
      <c r="AR23" s="256" t="str">
        <f t="shared" ref="AR23" si="166">IF($M23="In (zvyšuje náklady)",0,Z23)</f>
        <v>N/A</v>
      </c>
      <c r="AS23" s="256">
        <f t="shared" ref="AS23" si="167">IF($M23="In (zvyšuje náklady)",0,AA23)</f>
        <v>0</v>
      </c>
      <c r="AT23" s="256">
        <f t="shared" ref="AT23" si="168">IF($M23="In (zvyšuje náklady)",0,AB23)</f>
        <v>0</v>
      </c>
      <c r="AU23" s="248">
        <f>IF($M23="In (zvyšuje náklady)",0,AC23)</f>
        <v>0</v>
      </c>
      <c r="AV23" s="245">
        <f t="shared" ref="AV23" si="169">IF($L23&gt;0,AF23,0)</f>
        <v>0</v>
      </c>
      <c r="AW23" s="245">
        <f t="shared" ref="AW23" si="170">IF($L23&gt;0,AV23*L23,0)</f>
        <v>0</v>
      </c>
      <c r="AX23" s="245">
        <f t="shared" ref="AX23" si="171">IF($L23&gt;0,AH23,0)</f>
        <v>0</v>
      </c>
      <c r="AY23" s="245">
        <f t="shared" ref="AY23" si="172">IF($L23&gt;0,AX23*L23,0)</f>
        <v>0</v>
      </c>
      <c r="AZ23" s="245">
        <f t="shared" ref="AZ23" si="173">IF($L23&gt;0,AJ23,0)</f>
        <v>0</v>
      </c>
      <c r="BA23" s="245">
        <f t="shared" ref="BA23" si="174">IF($L23&gt;0,AZ23*L23,0)</f>
        <v>0</v>
      </c>
      <c r="BB23" s="245">
        <f t="shared" ref="BB23" si="175">IF($L23&gt;0,AL23,0)</f>
        <v>0</v>
      </c>
      <c r="BC23" s="308">
        <f t="shared" ref="BC23" si="176">BB23*L23</f>
        <v>0</v>
      </c>
      <c r="BD23" s="314">
        <f>IF($L23&gt;0,AN23,0)</f>
        <v>0</v>
      </c>
      <c r="BE23" s="245">
        <f t="shared" ref="BE23" si="177">IF($L23&gt;0,BD23*L23,0)</f>
        <v>0</v>
      </c>
      <c r="BF23" s="245">
        <f t="shared" ref="BF23" si="178">IF($L23&gt;0,AP23,0)</f>
        <v>0</v>
      </c>
      <c r="BG23" s="245">
        <f t="shared" ref="BG23" si="179">IF($L23&gt;0,AP23*L23,0)</f>
        <v>0</v>
      </c>
      <c r="BH23" s="245">
        <f t="shared" ref="BH23" si="180">IF($L23&gt;0,AR23,0)</f>
        <v>0</v>
      </c>
      <c r="BI23" s="245">
        <f t="shared" ref="BI23" si="181">IF($L23&gt;0,AR23*L23,0)</f>
        <v>0</v>
      </c>
      <c r="BJ23" s="245">
        <f>IF($L23&gt;0,AT23,0)</f>
        <v>0</v>
      </c>
      <c r="BK23" s="308">
        <f>BJ23*L23</f>
        <v>0</v>
      </c>
      <c r="BL23" s="250">
        <f>IF(F23="EÚ-úplná harmonizácia","1",0)</f>
        <v>0</v>
      </c>
      <c r="BM23" s="260">
        <f t="shared" ref="BM23:CB23" si="182">IF($BL23="1",AF23,0)</f>
        <v>0</v>
      </c>
      <c r="BN23" s="256">
        <f t="shared" si="182"/>
        <v>0</v>
      </c>
      <c r="BO23" s="256">
        <f t="shared" si="182"/>
        <v>0</v>
      </c>
      <c r="BP23" s="256">
        <f t="shared" si="182"/>
        <v>0</v>
      </c>
      <c r="BQ23" s="256">
        <f t="shared" si="182"/>
        <v>0</v>
      </c>
      <c r="BR23" s="256">
        <f t="shared" si="182"/>
        <v>0</v>
      </c>
      <c r="BS23" s="256">
        <f t="shared" si="182"/>
        <v>0</v>
      </c>
      <c r="BT23" s="306">
        <f t="shared" si="182"/>
        <v>0</v>
      </c>
      <c r="BU23" s="260">
        <f t="shared" si="182"/>
        <v>0</v>
      </c>
      <c r="BV23" s="256">
        <f t="shared" si="182"/>
        <v>0</v>
      </c>
      <c r="BW23" s="256">
        <f t="shared" si="182"/>
        <v>0</v>
      </c>
      <c r="BX23" s="256">
        <f t="shared" si="182"/>
        <v>0</v>
      </c>
      <c r="BY23" s="256">
        <f t="shared" si="182"/>
        <v>0</v>
      </c>
      <c r="BZ23" s="256">
        <f t="shared" si="182"/>
        <v>0</v>
      </c>
      <c r="CA23" s="256">
        <f t="shared" si="182"/>
        <v>0</v>
      </c>
      <c r="CB23" s="248">
        <f t="shared" si="182"/>
        <v>0</v>
      </c>
      <c r="CC23" s="247">
        <f t="shared" ref="CC23" si="183">IF(AND(X23="N/A",Z23="N/A"),AB23+AD23,X23+Z23+AB23+AD23)</f>
        <v>0</v>
      </c>
      <c r="CD23" s="247">
        <f>Y23+AA23+AC23+AE23</f>
        <v>0</v>
      </c>
      <c r="CE23" s="247">
        <f>IF(AND(G23=2021,M23="In (zvyšuje náklady)"),AM23+AK23+AG23,0)</f>
        <v>0</v>
      </c>
      <c r="CF23" s="247">
        <f>IF(AND(G23=2021,M23="Out (znižuje náklady)",BL23=0),AO23+AS23+AU23,0)</f>
        <v>0</v>
      </c>
      <c r="CG23" s="247">
        <f t="shared" ref="CG23" si="184">IF(AND($BL23=0),CE23,0)</f>
        <v>0</v>
      </c>
      <c r="CH23" s="247">
        <f t="shared" ref="CH23" si="185">IF(AND($BL23=0),CF23,0)</f>
        <v>0</v>
      </c>
    </row>
    <row r="24" spans="1:86" s="20" customFormat="1" x14ac:dyDescent="0.2">
      <c r="B24" s="328"/>
      <c r="C24" s="288"/>
      <c r="D24" s="288"/>
      <c r="E24" s="288"/>
      <c r="F24" s="258"/>
      <c r="G24" s="258"/>
      <c r="H24" s="258"/>
      <c r="I24" s="258"/>
      <c r="J24" s="258"/>
      <c r="K24" s="258"/>
      <c r="L24" s="258"/>
      <c r="M24" s="258"/>
      <c r="N24" s="258"/>
      <c r="O24" s="258"/>
      <c r="P24" s="267"/>
      <c r="Q24" s="265"/>
      <c r="R24" s="232"/>
      <c r="S24" s="258"/>
      <c r="T24" s="95" t="s">
        <v>50</v>
      </c>
      <c r="U24" s="97">
        <f>IFERROR(VLOOKUP(T24,vstupy!$B$2:$C$12,2,FALSE),0)</f>
        <v>0</v>
      </c>
      <c r="V24" s="295"/>
      <c r="W24" s="297"/>
      <c r="X24" s="260"/>
      <c r="Y24" s="253"/>
      <c r="Z24" s="260"/>
      <c r="AA24" s="248"/>
      <c r="AB24" s="323"/>
      <c r="AC24" s="253"/>
      <c r="AD24" s="325"/>
      <c r="AE24" s="326"/>
      <c r="AF24" s="246"/>
      <c r="AG24" s="256"/>
      <c r="AH24" s="256"/>
      <c r="AI24" s="256"/>
      <c r="AJ24" s="256"/>
      <c r="AK24" s="256"/>
      <c r="AL24" s="256"/>
      <c r="AM24" s="306"/>
      <c r="AN24" s="260"/>
      <c r="AO24" s="256"/>
      <c r="AP24" s="256"/>
      <c r="AQ24" s="256"/>
      <c r="AR24" s="256"/>
      <c r="AS24" s="256"/>
      <c r="AT24" s="256"/>
      <c r="AU24" s="248"/>
      <c r="AV24" s="246"/>
      <c r="AW24" s="246"/>
      <c r="AX24" s="246"/>
      <c r="AY24" s="246"/>
      <c r="AZ24" s="246"/>
      <c r="BA24" s="246"/>
      <c r="BB24" s="246"/>
      <c r="BC24" s="309"/>
      <c r="BD24" s="260"/>
      <c r="BE24" s="246"/>
      <c r="BF24" s="246"/>
      <c r="BG24" s="246"/>
      <c r="BH24" s="246"/>
      <c r="BI24" s="246"/>
      <c r="BJ24" s="246"/>
      <c r="BK24" s="309"/>
      <c r="BL24" s="250"/>
      <c r="BM24" s="260"/>
      <c r="BN24" s="256"/>
      <c r="BO24" s="256"/>
      <c r="BP24" s="256"/>
      <c r="BQ24" s="256"/>
      <c r="BR24" s="256"/>
      <c r="BS24" s="256"/>
      <c r="BT24" s="306"/>
      <c r="BU24" s="260"/>
      <c r="BV24" s="256"/>
      <c r="BW24" s="256"/>
      <c r="BX24" s="256"/>
      <c r="BY24" s="256"/>
      <c r="BZ24" s="256"/>
      <c r="CA24" s="256"/>
      <c r="CB24" s="248"/>
      <c r="CC24" s="248"/>
      <c r="CD24" s="248"/>
      <c r="CE24" s="248"/>
      <c r="CF24" s="248"/>
      <c r="CG24" s="248"/>
      <c r="CH24" s="248"/>
    </row>
    <row r="25" spans="1:86" s="20" customFormat="1" x14ac:dyDescent="0.2">
      <c r="B25" s="329"/>
      <c r="C25" s="289"/>
      <c r="D25" s="289"/>
      <c r="E25" s="289"/>
      <c r="F25" s="259"/>
      <c r="G25" s="259"/>
      <c r="H25" s="259"/>
      <c r="I25" s="259"/>
      <c r="J25" s="259"/>
      <c r="K25" s="259"/>
      <c r="L25" s="259"/>
      <c r="M25" s="259"/>
      <c r="N25" s="259"/>
      <c r="O25" s="259"/>
      <c r="P25" s="267"/>
      <c r="Q25" s="264"/>
      <c r="R25" s="232"/>
      <c r="S25" s="259"/>
      <c r="T25" s="95" t="s">
        <v>50</v>
      </c>
      <c r="U25" s="97">
        <f>IFERROR(VLOOKUP(T25,vstupy!$B$2:$C$12,2,FALSE),0)</f>
        <v>0</v>
      </c>
      <c r="V25" s="294"/>
      <c r="W25" s="297"/>
      <c r="X25" s="260"/>
      <c r="Y25" s="253"/>
      <c r="Z25" s="260"/>
      <c r="AA25" s="248"/>
      <c r="AB25" s="323"/>
      <c r="AC25" s="253"/>
      <c r="AD25" s="325"/>
      <c r="AE25" s="326"/>
      <c r="AF25" s="246"/>
      <c r="AG25" s="256"/>
      <c r="AH25" s="256"/>
      <c r="AI25" s="256"/>
      <c r="AJ25" s="256"/>
      <c r="AK25" s="256"/>
      <c r="AL25" s="256"/>
      <c r="AM25" s="306"/>
      <c r="AN25" s="260"/>
      <c r="AO25" s="256"/>
      <c r="AP25" s="256"/>
      <c r="AQ25" s="256"/>
      <c r="AR25" s="256"/>
      <c r="AS25" s="256"/>
      <c r="AT25" s="256"/>
      <c r="AU25" s="248"/>
      <c r="AV25" s="246"/>
      <c r="AW25" s="246"/>
      <c r="AX25" s="246"/>
      <c r="AY25" s="246"/>
      <c r="AZ25" s="246"/>
      <c r="BA25" s="246"/>
      <c r="BB25" s="246"/>
      <c r="BC25" s="309"/>
      <c r="BD25" s="260"/>
      <c r="BE25" s="246"/>
      <c r="BF25" s="246"/>
      <c r="BG25" s="246"/>
      <c r="BH25" s="246"/>
      <c r="BI25" s="246"/>
      <c r="BJ25" s="246"/>
      <c r="BK25" s="309"/>
      <c r="BL25" s="250"/>
      <c r="BM25" s="260"/>
      <c r="BN25" s="256"/>
      <c r="BO25" s="256"/>
      <c r="BP25" s="256"/>
      <c r="BQ25" s="256"/>
      <c r="BR25" s="256"/>
      <c r="BS25" s="256"/>
      <c r="BT25" s="306"/>
      <c r="BU25" s="260"/>
      <c r="BV25" s="256"/>
      <c r="BW25" s="256"/>
      <c r="BX25" s="256"/>
      <c r="BY25" s="256"/>
      <c r="BZ25" s="256"/>
      <c r="CA25" s="256"/>
      <c r="CB25" s="248"/>
      <c r="CC25" s="248"/>
      <c r="CD25" s="248"/>
      <c r="CE25" s="248"/>
      <c r="CF25" s="248"/>
      <c r="CG25" s="248"/>
      <c r="CH25" s="248"/>
    </row>
    <row r="26" spans="1:86" ht="12.75" customHeight="1" x14ac:dyDescent="0.2">
      <c r="B26" s="327">
        <v>7</v>
      </c>
      <c r="C26" s="287"/>
      <c r="D26" s="287"/>
      <c r="E26" s="287"/>
      <c r="F26" s="258" t="s">
        <v>154</v>
      </c>
      <c r="G26" s="266"/>
      <c r="H26" s="258"/>
      <c r="I26" s="266"/>
      <c r="J26" s="266">
        <f t="shared" ref="J26:L26" si="186">IF(I26="N/A",0,I26)</f>
        <v>0</v>
      </c>
      <c r="K26" s="266"/>
      <c r="L26" s="266">
        <f t="shared" si="186"/>
        <v>0</v>
      </c>
      <c r="M26" s="258" t="s">
        <v>154</v>
      </c>
      <c r="N26" s="258"/>
      <c r="O26" s="258"/>
      <c r="P26" s="267"/>
      <c r="Q26" s="264" t="s">
        <v>49</v>
      </c>
      <c r="R26" s="257">
        <f>VLOOKUP(Q26,vstupy!$B$17:$C$27,2,FALSE)</f>
        <v>0</v>
      </c>
      <c r="S26" s="258"/>
      <c r="T26" s="95" t="s">
        <v>50</v>
      </c>
      <c r="U26" s="97">
        <f>IFERROR(VLOOKUP(T26,vstupy!$B$2:$C$12,2,FALSE),0)</f>
        <v>0</v>
      </c>
      <c r="V26" s="294" t="s">
        <v>49</v>
      </c>
      <c r="W26" s="296">
        <f>VLOOKUP(V26,vstupy!$B$17:$C$27,2,FALSE)</f>
        <v>0</v>
      </c>
      <c r="X26" s="260" t="str">
        <f>IF(J26=0,"N/A",N26/I26)</f>
        <v>N/A</v>
      </c>
      <c r="Y26" s="253">
        <f t="shared" ref="Y26" si="187">N26</f>
        <v>0</v>
      </c>
      <c r="Z26" s="260" t="str">
        <f t="shared" ref="Z26:Z86" si="188">IF(J26=0,"N/A",O26/I26)</f>
        <v>N/A</v>
      </c>
      <c r="AA26" s="248">
        <f t="shared" ref="AA26" si="189">O26</f>
        <v>0</v>
      </c>
      <c r="AB26" s="323">
        <f t="shared" ref="AB26" si="190">P26*R26</f>
        <v>0</v>
      </c>
      <c r="AC26" s="253">
        <f>AB26*J26</f>
        <v>0</v>
      </c>
      <c r="AD26" s="324">
        <f t="shared" ref="AD26" si="191">IF(S26&gt;0,IF(W26&gt;0,($G$5/160)*(S26/60)*W26,0),IF(W26&gt;0,($G$5/160)*((U26+U27+U28)/60)*W26,0))</f>
        <v>0</v>
      </c>
      <c r="AE26" s="326">
        <f>AD26*J26</f>
        <v>0</v>
      </c>
      <c r="AF26" s="246">
        <f t="shared" ref="AF26" si="192">IF($M26="In (zvyšuje náklady)",-AD26,0)</f>
        <v>0</v>
      </c>
      <c r="AG26" s="256">
        <f t="shared" ref="AG26" si="193">IF($M26="In (zvyšuje náklady)",-AE26,0)</f>
        <v>0</v>
      </c>
      <c r="AH26" s="256">
        <f t="shared" ref="AH26:AH86" si="194">IF($M26="In (zvyšuje náklady)",-X26,0)</f>
        <v>0</v>
      </c>
      <c r="AI26" s="256">
        <f t="shared" ref="AI26" si="195">IF($M26="In (zvyšuje náklady)",-Y26,0)</f>
        <v>0</v>
      </c>
      <c r="AJ26" s="256">
        <f t="shared" ref="AJ26" si="196">IF($M26="In (zvyšuje náklady)",-Z26,0)</f>
        <v>0</v>
      </c>
      <c r="AK26" s="256">
        <f t="shared" ref="AK26" si="197">IF($M26="In (zvyšuje náklady)",-AA26,0)</f>
        <v>0</v>
      </c>
      <c r="AL26" s="256">
        <f t="shared" ref="AL26" si="198">IF($M26="In (zvyšuje náklady)",-AB26,0)</f>
        <v>0</v>
      </c>
      <c r="AM26" s="306">
        <f t="shared" ref="AM26" si="199">IF($M26="In (zvyšuje náklady)",-AC26,0)</f>
        <v>0</v>
      </c>
      <c r="AN26" s="260">
        <f t="shared" ref="AN26" si="200">IF($M26="In (zvyšuje náklady)",0,AD26)</f>
        <v>0</v>
      </c>
      <c r="AO26" s="256">
        <f t="shared" ref="AO26" si="201">IF($M26="In (zvyšuje náklady)",0,AE26)</f>
        <v>0</v>
      </c>
      <c r="AP26" s="256" t="str">
        <f t="shared" ref="AP26" si="202">IF($M26="In (zvyšuje náklady)",0,X26)</f>
        <v>N/A</v>
      </c>
      <c r="AQ26" s="256">
        <f t="shared" ref="AQ26" si="203">IF($M26="In (zvyšuje náklady)",0,Y26)</f>
        <v>0</v>
      </c>
      <c r="AR26" s="256" t="str">
        <f t="shared" ref="AR26" si="204">IF($M26="In (zvyšuje náklady)",0,Z26)</f>
        <v>N/A</v>
      </c>
      <c r="AS26" s="256">
        <f t="shared" ref="AS26" si="205">IF($M26="In (zvyšuje náklady)",0,AA26)</f>
        <v>0</v>
      </c>
      <c r="AT26" s="256">
        <f t="shared" ref="AT26" si="206">IF($M26="In (zvyšuje náklady)",0,AB26)</f>
        <v>0</v>
      </c>
      <c r="AU26" s="248">
        <f>IF($M26="In (zvyšuje náklady)",0,AC26)</f>
        <v>0</v>
      </c>
      <c r="AV26" s="245">
        <f t="shared" ref="AV26" si="207">IF($L26&gt;0,AF26,0)</f>
        <v>0</v>
      </c>
      <c r="AW26" s="245">
        <f t="shared" ref="AW26" si="208">IF($L26&gt;0,AV26*L26,0)</f>
        <v>0</v>
      </c>
      <c r="AX26" s="245">
        <f t="shared" ref="AX26" si="209">IF($L26&gt;0,AH26,0)</f>
        <v>0</v>
      </c>
      <c r="AY26" s="245">
        <f t="shared" ref="AY26" si="210">IF($L26&gt;0,AX26*L26,0)</f>
        <v>0</v>
      </c>
      <c r="AZ26" s="245">
        <f t="shared" ref="AZ26" si="211">IF($L26&gt;0,AJ26,0)</f>
        <v>0</v>
      </c>
      <c r="BA26" s="245">
        <f t="shared" ref="BA26" si="212">IF($L26&gt;0,AZ26*L26,0)</f>
        <v>0</v>
      </c>
      <c r="BB26" s="245">
        <f t="shared" ref="BB26" si="213">IF($L26&gt;0,AL26,0)</f>
        <v>0</v>
      </c>
      <c r="BC26" s="308">
        <f t="shared" ref="BC26" si="214">BB26*L26</f>
        <v>0</v>
      </c>
      <c r="BD26" s="314">
        <f>IF($L26&gt;0,AN26,0)</f>
        <v>0</v>
      </c>
      <c r="BE26" s="245">
        <f t="shared" ref="BE26" si="215">IF($L26&gt;0,BD26*L26,0)</f>
        <v>0</v>
      </c>
      <c r="BF26" s="245">
        <f t="shared" ref="BF26" si="216">IF($L26&gt;0,AP26,0)</f>
        <v>0</v>
      </c>
      <c r="BG26" s="245">
        <f t="shared" ref="BG26" si="217">IF($L26&gt;0,AP26*L26,0)</f>
        <v>0</v>
      </c>
      <c r="BH26" s="245">
        <f t="shared" ref="BH26" si="218">IF($L26&gt;0,AR26,0)</f>
        <v>0</v>
      </c>
      <c r="BI26" s="245">
        <f t="shared" ref="BI26" si="219">IF($L26&gt;0,AR26*L26,0)</f>
        <v>0</v>
      </c>
      <c r="BJ26" s="245">
        <f>IF($L26&gt;0,AT26,0)</f>
        <v>0</v>
      </c>
      <c r="BK26" s="308">
        <f>BJ26*L26</f>
        <v>0</v>
      </c>
      <c r="BL26" s="250">
        <f>IF(F26="EÚ-úplná harmonizácia","1",0)</f>
        <v>0</v>
      </c>
      <c r="BM26" s="260">
        <f t="shared" ref="BM26:CB26" si="220">IF($BL26="1",AF26,0)</f>
        <v>0</v>
      </c>
      <c r="BN26" s="256">
        <f t="shared" si="220"/>
        <v>0</v>
      </c>
      <c r="BO26" s="256">
        <f t="shared" si="220"/>
        <v>0</v>
      </c>
      <c r="BP26" s="256">
        <f t="shared" si="220"/>
        <v>0</v>
      </c>
      <c r="BQ26" s="256">
        <f t="shared" si="220"/>
        <v>0</v>
      </c>
      <c r="BR26" s="256">
        <f t="shared" si="220"/>
        <v>0</v>
      </c>
      <c r="BS26" s="256">
        <f t="shared" si="220"/>
        <v>0</v>
      </c>
      <c r="BT26" s="306">
        <f t="shared" si="220"/>
        <v>0</v>
      </c>
      <c r="BU26" s="260">
        <f t="shared" si="220"/>
        <v>0</v>
      </c>
      <c r="BV26" s="256">
        <f t="shared" si="220"/>
        <v>0</v>
      </c>
      <c r="BW26" s="256">
        <f t="shared" si="220"/>
        <v>0</v>
      </c>
      <c r="BX26" s="256">
        <f t="shared" si="220"/>
        <v>0</v>
      </c>
      <c r="BY26" s="256">
        <f t="shared" si="220"/>
        <v>0</v>
      </c>
      <c r="BZ26" s="256">
        <f t="shared" si="220"/>
        <v>0</v>
      </c>
      <c r="CA26" s="256">
        <f t="shared" si="220"/>
        <v>0</v>
      </c>
      <c r="CB26" s="248">
        <f t="shared" si="220"/>
        <v>0</v>
      </c>
      <c r="CC26" s="247">
        <f t="shared" ref="CC26" si="221">IF(AND(X26="N/A",Z26="N/A"),AB26+AD26,X26+Z26+AB26+AD26)</f>
        <v>0</v>
      </c>
      <c r="CD26" s="247">
        <f>Y26+AA26+AC26+AE26</f>
        <v>0</v>
      </c>
      <c r="CE26" s="247">
        <f>IF(AND(G26=2021,M26="In (zvyšuje náklady)"),AM26+AK26+AG26,0)</f>
        <v>0</v>
      </c>
      <c r="CF26" s="247">
        <f>IF(AND(G26=2021,M26="Out (znižuje náklady)",BL26=0),AO26+AS26+AU26,0)</f>
        <v>0</v>
      </c>
      <c r="CG26" s="247">
        <f t="shared" ref="CG26" si="222">IF(AND($BL26=0),CE26,0)</f>
        <v>0</v>
      </c>
      <c r="CH26" s="247">
        <f t="shared" ref="CH26" si="223">IF(AND($BL26=0),CF26,0)</f>
        <v>0</v>
      </c>
    </row>
    <row r="27" spans="1:86" x14ac:dyDescent="0.2">
      <c r="B27" s="328"/>
      <c r="C27" s="288"/>
      <c r="D27" s="288"/>
      <c r="E27" s="288"/>
      <c r="F27" s="258"/>
      <c r="G27" s="258"/>
      <c r="H27" s="258"/>
      <c r="I27" s="258"/>
      <c r="J27" s="258"/>
      <c r="K27" s="258"/>
      <c r="L27" s="258"/>
      <c r="M27" s="258"/>
      <c r="N27" s="258"/>
      <c r="O27" s="258"/>
      <c r="P27" s="267"/>
      <c r="Q27" s="265"/>
      <c r="R27" s="232"/>
      <c r="S27" s="258"/>
      <c r="T27" s="95" t="s">
        <v>50</v>
      </c>
      <c r="U27" s="97">
        <f>IFERROR(VLOOKUP(T27,vstupy!$B$2:$C$12,2,FALSE),0)</f>
        <v>0</v>
      </c>
      <c r="V27" s="295"/>
      <c r="W27" s="297"/>
      <c r="X27" s="260"/>
      <c r="Y27" s="253"/>
      <c r="Z27" s="260"/>
      <c r="AA27" s="248"/>
      <c r="AB27" s="323"/>
      <c r="AC27" s="253"/>
      <c r="AD27" s="325"/>
      <c r="AE27" s="326"/>
      <c r="AF27" s="246"/>
      <c r="AG27" s="256"/>
      <c r="AH27" s="256"/>
      <c r="AI27" s="256"/>
      <c r="AJ27" s="256"/>
      <c r="AK27" s="256"/>
      <c r="AL27" s="256"/>
      <c r="AM27" s="306"/>
      <c r="AN27" s="260"/>
      <c r="AO27" s="256"/>
      <c r="AP27" s="256"/>
      <c r="AQ27" s="256"/>
      <c r="AR27" s="256"/>
      <c r="AS27" s="256"/>
      <c r="AT27" s="256"/>
      <c r="AU27" s="248"/>
      <c r="AV27" s="246"/>
      <c r="AW27" s="246"/>
      <c r="AX27" s="246"/>
      <c r="AY27" s="246"/>
      <c r="AZ27" s="246"/>
      <c r="BA27" s="246"/>
      <c r="BB27" s="246"/>
      <c r="BC27" s="309"/>
      <c r="BD27" s="260"/>
      <c r="BE27" s="246"/>
      <c r="BF27" s="246"/>
      <c r="BG27" s="246"/>
      <c r="BH27" s="246"/>
      <c r="BI27" s="246"/>
      <c r="BJ27" s="246"/>
      <c r="BK27" s="309"/>
      <c r="BL27" s="250"/>
      <c r="BM27" s="260"/>
      <c r="BN27" s="256"/>
      <c r="BO27" s="256"/>
      <c r="BP27" s="256"/>
      <c r="BQ27" s="256"/>
      <c r="BR27" s="256"/>
      <c r="BS27" s="256"/>
      <c r="BT27" s="306"/>
      <c r="BU27" s="260"/>
      <c r="BV27" s="256"/>
      <c r="BW27" s="256"/>
      <c r="BX27" s="256"/>
      <c r="BY27" s="256"/>
      <c r="BZ27" s="256"/>
      <c r="CA27" s="256"/>
      <c r="CB27" s="248"/>
      <c r="CC27" s="248"/>
      <c r="CD27" s="248"/>
      <c r="CE27" s="248"/>
      <c r="CF27" s="248"/>
      <c r="CG27" s="248"/>
      <c r="CH27" s="248"/>
    </row>
    <row r="28" spans="1:86" x14ac:dyDescent="0.2">
      <c r="B28" s="329"/>
      <c r="C28" s="289"/>
      <c r="D28" s="289"/>
      <c r="E28" s="289"/>
      <c r="F28" s="259"/>
      <c r="G28" s="259"/>
      <c r="H28" s="259"/>
      <c r="I28" s="259"/>
      <c r="J28" s="259"/>
      <c r="K28" s="259"/>
      <c r="L28" s="259"/>
      <c r="M28" s="259"/>
      <c r="N28" s="259"/>
      <c r="O28" s="259"/>
      <c r="P28" s="267"/>
      <c r="Q28" s="264"/>
      <c r="R28" s="232"/>
      <c r="S28" s="259"/>
      <c r="T28" s="95" t="s">
        <v>50</v>
      </c>
      <c r="U28" s="97">
        <f>IFERROR(VLOOKUP(T28,vstupy!$B$2:$C$12,2,FALSE),0)</f>
        <v>0</v>
      </c>
      <c r="V28" s="294"/>
      <c r="W28" s="297"/>
      <c r="X28" s="260"/>
      <c r="Y28" s="253"/>
      <c r="Z28" s="260"/>
      <c r="AA28" s="248"/>
      <c r="AB28" s="323"/>
      <c r="AC28" s="253"/>
      <c r="AD28" s="325"/>
      <c r="AE28" s="326"/>
      <c r="AF28" s="246"/>
      <c r="AG28" s="256"/>
      <c r="AH28" s="256"/>
      <c r="AI28" s="256"/>
      <c r="AJ28" s="256"/>
      <c r="AK28" s="256"/>
      <c r="AL28" s="256"/>
      <c r="AM28" s="306"/>
      <c r="AN28" s="260"/>
      <c r="AO28" s="256"/>
      <c r="AP28" s="256"/>
      <c r="AQ28" s="256"/>
      <c r="AR28" s="256"/>
      <c r="AS28" s="256"/>
      <c r="AT28" s="256"/>
      <c r="AU28" s="248"/>
      <c r="AV28" s="246"/>
      <c r="AW28" s="246"/>
      <c r="AX28" s="246"/>
      <c r="AY28" s="246"/>
      <c r="AZ28" s="246"/>
      <c r="BA28" s="246"/>
      <c r="BB28" s="246"/>
      <c r="BC28" s="309"/>
      <c r="BD28" s="260"/>
      <c r="BE28" s="246"/>
      <c r="BF28" s="246"/>
      <c r="BG28" s="246"/>
      <c r="BH28" s="246"/>
      <c r="BI28" s="246"/>
      <c r="BJ28" s="246"/>
      <c r="BK28" s="309"/>
      <c r="BL28" s="250"/>
      <c r="BM28" s="260"/>
      <c r="BN28" s="256"/>
      <c r="BO28" s="256"/>
      <c r="BP28" s="256"/>
      <c r="BQ28" s="256"/>
      <c r="BR28" s="256"/>
      <c r="BS28" s="256"/>
      <c r="BT28" s="306"/>
      <c r="BU28" s="260"/>
      <c r="BV28" s="256"/>
      <c r="BW28" s="256"/>
      <c r="BX28" s="256"/>
      <c r="BY28" s="256"/>
      <c r="BZ28" s="256"/>
      <c r="CA28" s="256"/>
      <c r="CB28" s="248"/>
      <c r="CC28" s="248"/>
      <c r="CD28" s="248"/>
      <c r="CE28" s="248"/>
      <c r="CF28" s="248"/>
      <c r="CG28" s="248"/>
      <c r="CH28" s="248"/>
    </row>
    <row r="29" spans="1:86" ht="12.75" customHeight="1" x14ac:dyDescent="0.2">
      <c r="A29" s="20"/>
      <c r="B29" s="327">
        <v>8</v>
      </c>
      <c r="C29" s="287"/>
      <c r="D29" s="287"/>
      <c r="E29" s="287"/>
      <c r="F29" s="258" t="s">
        <v>154</v>
      </c>
      <c r="G29" s="266"/>
      <c r="H29" s="258"/>
      <c r="I29" s="266"/>
      <c r="J29" s="266">
        <f t="shared" ref="J29:L29" si="224">IF(I29="N/A",0,I29)</f>
        <v>0</v>
      </c>
      <c r="K29" s="266"/>
      <c r="L29" s="266">
        <f t="shared" si="224"/>
        <v>0</v>
      </c>
      <c r="M29" s="258" t="s">
        <v>154</v>
      </c>
      <c r="N29" s="258"/>
      <c r="O29" s="258"/>
      <c r="P29" s="267"/>
      <c r="Q29" s="264" t="s">
        <v>49</v>
      </c>
      <c r="R29" s="257">
        <f>VLOOKUP(Q29,vstupy!$B$17:$C$27,2,FALSE)</f>
        <v>0</v>
      </c>
      <c r="S29" s="258"/>
      <c r="T29" s="95" t="s">
        <v>50</v>
      </c>
      <c r="U29" s="97">
        <f>IFERROR(VLOOKUP(T29,vstupy!$B$2:$C$12,2,FALSE),0)</f>
        <v>0</v>
      </c>
      <c r="V29" s="294" t="s">
        <v>49</v>
      </c>
      <c r="W29" s="296">
        <f>VLOOKUP(V29,vstupy!$B$17:$C$27,2,FALSE)</f>
        <v>0</v>
      </c>
      <c r="X29" s="260" t="str">
        <f>IF(J29=0,"N/A",N29/I29)</f>
        <v>N/A</v>
      </c>
      <c r="Y29" s="253">
        <f t="shared" ref="Y29" si="225">N29</f>
        <v>0</v>
      </c>
      <c r="Z29" s="260" t="str">
        <f t="shared" ref="Z29:Z89" si="226">IF(J29=0,"N/A",O29/I29)</f>
        <v>N/A</v>
      </c>
      <c r="AA29" s="248">
        <f t="shared" ref="AA29" si="227">O29</f>
        <v>0</v>
      </c>
      <c r="AB29" s="323">
        <f t="shared" ref="AB29" si="228">P29*R29</f>
        <v>0</v>
      </c>
      <c r="AC29" s="253">
        <f>AB29*J29</f>
        <v>0</v>
      </c>
      <c r="AD29" s="324">
        <f t="shared" ref="AD29" si="229">IF(S29&gt;0,IF(W29&gt;0,($G$5/160)*(S29/60)*W29,0),IF(W29&gt;0,($G$5/160)*((U29+U30+U31)/60)*W29,0))</f>
        <v>0</v>
      </c>
      <c r="AE29" s="326">
        <f>AD29*J29</f>
        <v>0</v>
      </c>
      <c r="AF29" s="246">
        <f t="shared" ref="AF29" si="230">IF($M29="In (zvyšuje náklady)",-AD29,0)</f>
        <v>0</v>
      </c>
      <c r="AG29" s="256">
        <f t="shared" ref="AG29" si="231">IF($M29="In (zvyšuje náklady)",-AE29,0)</f>
        <v>0</v>
      </c>
      <c r="AH29" s="256">
        <f t="shared" ref="AH29:AH89" si="232">IF($M29="In (zvyšuje náklady)",-X29,0)</f>
        <v>0</v>
      </c>
      <c r="AI29" s="256">
        <f t="shared" ref="AI29" si="233">IF($M29="In (zvyšuje náklady)",-Y29,0)</f>
        <v>0</v>
      </c>
      <c r="AJ29" s="256">
        <f t="shared" ref="AJ29" si="234">IF($M29="In (zvyšuje náklady)",-Z29,0)</f>
        <v>0</v>
      </c>
      <c r="AK29" s="256">
        <f t="shared" ref="AK29" si="235">IF($M29="In (zvyšuje náklady)",-AA29,0)</f>
        <v>0</v>
      </c>
      <c r="AL29" s="256">
        <f t="shared" ref="AL29" si="236">IF($M29="In (zvyšuje náklady)",-AB29,0)</f>
        <v>0</v>
      </c>
      <c r="AM29" s="306">
        <f t="shared" ref="AM29" si="237">IF($M29="In (zvyšuje náklady)",-AC29,0)</f>
        <v>0</v>
      </c>
      <c r="AN29" s="260">
        <f t="shared" ref="AN29" si="238">IF($M29="In (zvyšuje náklady)",0,AD29)</f>
        <v>0</v>
      </c>
      <c r="AO29" s="256">
        <f t="shared" ref="AO29" si="239">IF($M29="In (zvyšuje náklady)",0,AE29)</f>
        <v>0</v>
      </c>
      <c r="AP29" s="256" t="str">
        <f t="shared" ref="AP29" si="240">IF($M29="In (zvyšuje náklady)",0,X29)</f>
        <v>N/A</v>
      </c>
      <c r="AQ29" s="256">
        <f t="shared" ref="AQ29" si="241">IF($M29="In (zvyšuje náklady)",0,Y29)</f>
        <v>0</v>
      </c>
      <c r="AR29" s="256" t="str">
        <f t="shared" ref="AR29" si="242">IF($M29="In (zvyšuje náklady)",0,Z29)</f>
        <v>N/A</v>
      </c>
      <c r="AS29" s="256">
        <f t="shared" ref="AS29" si="243">IF($M29="In (zvyšuje náklady)",0,AA29)</f>
        <v>0</v>
      </c>
      <c r="AT29" s="256">
        <f t="shared" ref="AT29" si="244">IF($M29="In (zvyšuje náklady)",0,AB29)</f>
        <v>0</v>
      </c>
      <c r="AU29" s="248">
        <f>IF($M29="In (zvyšuje náklady)",0,AC29)</f>
        <v>0</v>
      </c>
      <c r="AV29" s="245">
        <f t="shared" ref="AV29" si="245">IF($L29&gt;0,AF29,0)</f>
        <v>0</v>
      </c>
      <c r="AW29" s="245">
        <f t="shared" ref="AW29" si="246">IF($L29&gt;0,AV29*L29,0)</f>
        <v>0</v>
      </c>
      <c r="AX29" s="245">
        <f t="shared" ref="AX29" si="247">IF($L29&gt;0,AH29,0)</f>
        <v>0</v>
      </c>
      <c r="AY29" s="245">
        <f t="shared" ref="AY29" si="248">IF($L29&gt;0,AX29*L29,0)</f>
        <v>0</v>
      </c>
      <c r="AZ29" s="245">
        <f t="shared" ref="AZ29" si="249">IF($L29&gt;0,AJ29,0)</f>
        <v>0</v>
      </c>
      <c r="BA29" s="245">
        <f t="shared" ref="BA29" si="250">IF($L29&gt;0,AZ29*L29,0)</f>
        <v>0</v>
      </c>
      <c r="BB29" s="245">
        <f t="shared" ref="BB29" si="251">IF($L29&gt;0,AL29,0)</f>
        <v>0</v>
      </c>
      <c r="BC29" s="308">
        <f t="shared" ref="BC29" si="252">BB29*L29</f>
        <v>0</v>
      </c>
      <c r="BD29" s="314">
        <f>IF($L29&gt;0,AN29,0)</f>
        <v>0</v>
      </c>
      <c r="BE29" s="245">
        <f t="shared" ref="BE29" si="253">IF($L29&gt;0,BD29*L29,0)</f>
        <v>0</v>
      </c>
      <c r="BF29" s="245">
        <f t="shared" ref="BF29" si="254">IF($L29&gt;0,AP29,0)</f>
        <v>0</v>
      </c>
      <c r="BG29" s="245">
        <f t="shared" ref="BG29" si="255">IF($L29&gt;0,AP29*L29,0)</f>
        <v>0</v>
      </c>
      <c r="BH29" s="245">
        <f t="shared" ref="BH29" si="256">IF($L29&gt;0,AR29,0)</f>
        <v>0</v>
      </c>
      <c r="BI29" s="245">
        <f t="shared" ref="BI29" si="257">IF($L29&gt;0,AR29*L29,0)</f>
        <v>0</v>
      </c>
      <c r="BJ29" s="245">
        <f>IF($L29&gt;0,AT29,0)</f>
        <v>0</v>
      </c>
      <c r="BK29" s="308">
        <f>BJ29*L29</f>
        <v>0</v>
      </c>
      <c r="BL29" s="250">
        <f>IF(F29="EÚ-úplná harmonizácia","1",0)</f>
        <v>0</v>
      </c>
      <c r="BM29" s="260">
        <f t="shared" ref="BM29:CB29" si="258">IF($BL29="1",AF29,0)</f>
        <v>0</v>
      </c>
      <c r="BN29" s="256">
        <f t="shared" si="258"/>
        <v>0</v>
      </c>
      <c r="BO29" s="256">
        <f t="shared" si="258"/>
        <v>0</v>
      </c>
      <c r="BP29" s="256">
        <f t="shared" si="258"/>
        <v>0</v>
      </c>
      <c r="BQ29" s="256">
        <f t="shared" si="258"/>
        <v>0</v>
      </c>
      <c r="BR29" s="256">
        <f t="shared" si="258"/>
        <v>0</v>
      </c>
      <c r="BS29" s="256">
        <f t="shared" si="258"/>
        <v>0</v>
      </c>
      <c r="BT29" s="306">
        <f t="shared" si="258"/>
        <v>0</v>
      </c>
      <c r="BU29" s="260">
        <f t="shared" si="258"/>
        <v>0</v>
      </c>
      <c r="BV29" s="256">
        <f t="shared" si="258"/>
        <v>0</v>
      </c>
      <c r="BW29" s="256">
        <f t="shared" si="258"/>
        <v>0</v>
      </c>
      <c r="BX29" s="256">
        <f t="shared" si="258"/>
        <v>0</v>
      </c>
      <c r="BY29" s="256">
        <f t="shared" si="258"/>
        <v>0</v>
      </c>
      <c r="BZ29" s="256">
        <f t="shared" si="258"/>
        <v>0</v>
      </c>
      <c r="CA29" s="256">
        <f t="shared" si="258"/>
        <v>0</v>
      </c>
      <c r="CB29" s="248">
        <f t="shared" si="258"/>
        <v>0</v>
      </c>
      <c r="CC29" s="247">
        <f t="shared" ref="CC29" si="259">IF(AND(X29="N/A",Z29="N/A"),AB29+AD29,X29+Z29+AB29+AD29)</f>
        <v>0</v>
      </c>
      <c r="CD29" s="247">
        <f>Y29+AA29+AC29+AE29</f>
        <v>0</v>
      </c>
      <c r="CE29" s="247">
        <f>IF(AND(G29=2021,M29="In (zvyšuje náklady)"),AM29+AK29+AG29,0)</f>
        <v>0</v>
      </c>
      <c r="CF29" s="247">
        <f>IF(AND(G29=2021,M29="Out (znižuje náklady)",BL29=0),AO29+AS29+AU29,0)</f>
        <v>0</v>
      </c>
      <c r="CG29" s="247">
        <f t="shared" ref="CG29" si="260">IF(AND($BL29=0),CE29,0)</f>
        <v>0</v>
      </c>
      <c r="CH29" s="247">
        <f t="shared" ref="CH29" si="261">IF(AND($BL29=0),CF29,0)</f>
        <v>0</v>
      </c>
    </row>
    <row r="30" spans="1:86" x14ac:dyDescent="0.2">
      <c r="A30" s="20"/>
      <c r="B30" s="328"/>
      <c r="C30" s="288"/>
      <c r="D30" s="288"/>
      <c r="E30" s="288"/>
      <c r="F30" s="258"/>
      <c r="G30" s="258"/>
      <c r="H30" s="258"/>
      <c r="I30" s="258"/>
      <c r="J30" s="258"/>
      <c r="K30" s="258"/>
      <c r="L30" s="258"/>
      <c r="M30" s="258"/>
      <c r="N30" s="258"/>
      <c r="O30" s="258"/>
      <c r="P30" s="267"/>
      <c r="Q30" s="265"/>
      <c r="R30" s="232"/>
      <c r="S30" s="258"/>
      <c r="T30" s="95" t="s">
        <v>50</v>
      </c>
      <c r="U30" s="97">
        <f>IFERROR(VLOOKUP(T30,vstupy!$B$2:$C$12,2,FALSE),0)</f>
        <v>0</v>
      </c>
      <c r="V30" s="295"/>
      <c r="W30" s="297"/>
      <c r="X30" s="260"/>
      <c r="Y30" s="253"/>
      <c r="Z30" s="260"/>
      <c r="AA30" s="248"/>
      <c r="AB30" s="323"/>
      <c r="AC30" s="253"/>
      <c r="AD30" s="325"/>
      <c r="AE30" s="326"/>
      <c r="AF30" s="246"/>
      <c r="AG30" s="256"/>
      <c r="AH30" s="256"/>
      <c r="AI30" s="256"/>
      <c r="AJ30" s="256"/>
      <c r="AK30" s="256"/>
      <c r="AL30" s="256"/>
      <c r="AM30" s="306"/>
      <c r="AN30" s="260"/>
      <c r="AO30" s="256"/>
      <c r="AP30" s="256"/>
      <c r="AQ30" s="256"/>
      <c r="AR30" s="256"/>
      <c r="AS30" s="256"/>
      <c r="AT30" s="256"/>
      <c r="AU30" s="248"/>
      <c r="AV30" s="246"/>
      <c r="AW30" s="246"/>
      <c r="AX30" s="246"/>
      <c r="AY30" s="246"/>
      <c r="AZ30" s="246"/>
      <c r="BA30" s="246"/>
      <c r="BB30" s="246"/>
      <c r="BC30" s="309"/>
      <c r="BD30" s="260"/>
      <c r="BE30" s="246"/>
      <c r="BF30" s="246"/>
      <c r="BG30" s="246"/>
      <c r="BH30" s="246"/>
      <c r="BI30" s="246"/>
      <c r="BJ30" s="246"/>
      <c r="BK30" s="309"/>
      <c r="BL30" s="250"/>
      <c r="BM30" s="260"/>
      <c r="BN30" s="256"/>
      <c r="BO30" s="256"/>
      <c r="BP30" s="256"/>
      <c r="BQ30" s="256"/>
      <c r="BR30" s="256"/>
      <c r="BS30" s="256"/>
      <c r="BT30" s="306"/>
      <c r="BU30" s="260"/>
      <c r="BV30" s="256"/>
      <c r="BW30" s="256"/>
      <c r="BX30" s="256"/>
      <c r="BY30" s="256"/>
      <c r="BZ30" s="256"/>
      <c r="CA30" s="256"/>
      <c r="CB30" s="248"/>
      <c r="CC30" s="248"/>
      <c r="CD30" s="248"/>
      <c r="CE30" s="248"/>
      <c r="CF30" s="248"/>
      <c r="CG30" s="248"/>
      <c r="CH30" s="248"/>
    </row>
    <row r="31" spans="1:86" x14ac:dyDescent="0.2">
      <c r="A31" s="20"/>
      <c r="B31" s="329"/>
      <c r="C31" s="289"/>
      <c r="D31" s="289"/>
      <c r="E31" s="289"/>
      <c r="F31" s="259"/>
      <c r="G31" s="259"/>
      <c r="H31" s="259"/>
      <c r="I31" s="259"/>
      <c r="J31" s="259"/>
      <c r="K31" s="259"/>
      <c r="L31" s="259"/>
      <c r="M31" s="259"/>
      <c r="N31" s="259"/>
      <c r="O31" s="259"/>
      <c r="P31" s="267"/>
      <c r="Q31" s="264"/>
      <c r="R31" s="232"/>
      <c r="S31" s="259"/>
      <c r="T31" s="95" t="s">
        <v>50</v>
      </c>
      <c r="U31" s="97">
        <f>IFERROR(VLOOKUP(T31,vstupy!$B$2:$C$12,2,FALSE),0)</f>
        <v>0</v>
      </c>
      <c r="V31" s="294"/>
      <c r="W31" s="297"/>
      <c r="X31" s="260"/>
      <c r="Y31" s="253"/>
      <c r="Z31" s="260"/>
      <c r="AA31" s="248"/>
      <c r="AB31" s="323"/>
      <c r="AC31" s="253"/>
      <c r="AD31" s="325"/>
      <c r="AE31" s="326"/>
      <c r="AF31" s="246"/>
      <c r="AG31" s="256"/>
      <c r="AH31" s="256"/>
      <c r="AI31" s="256"/>
      <c r="AJ31" s="256"/>
      <c r="AK31" s="256"/>
      <c r="AL31" s="256"/>
      <c r="AM31" s="306"/>
      <c r="AN31" s="260"/>
      <c r="AO31" s="256"/>
      <c r="AP31" s="256"/>
      <c r="AQ31" s="256"/>
      <c r="AR31" s="256"/>
      <c r="AS31" s="256"/>
      <c r="AT31" s="256"/>
      <c r="AU31" s="248"/>
      <c r="AV31" s="246"/>
      <c r="AW31" s="246"/>
      <c r="AX31" s="246"/>
      <c r="AY31" s="246"/>
      <c r="AZ31" s="246"/>
      <c r="BA31" s="246"/>
      <c r="BB31" s="246"/>
      <c r="BC31" s="309"/>
      <c r="BD31" s="260"/>
      <c r="BE31" s="246"/>
      <c r="BF31" s="246"/>
      <c r="BG31" s="246"/>
      <c r="BH31" s="246"/>
      <c r="BI31" s="246"/>
      <c r="BJ31" s="246"/>
      <c r="BK31" s="309"/>
      <c r="BL31" s="250"/>
      <c r="BM31" s="260"/>
      <c r="BN31" s="256"/>
      <c r="BO31" s="256"/>
      <c r="BP31" s="256"/>
      <c r="BQ31" s="256"/>
      <c r="BR31" s="256"/>
      <c r="BS31" s="256"/>
      <c r="BT31" s="306"/>
      <c r="BU31" s="260"/>
      <c r="BV31" s="256"/>
      <c r="BW31" s="256"/>
      <c r="BX31" s="256"/>
      <c r="BY31" s="256"/>
      <c r="BZ31" s="256"/>
      <c r="CA31" s="256"/>
      <c r="CB31" s="248"/>
      <c r="CC31" s="248"/>
      <c r="CD31" s="248"/>
      <c r="CE31" s="248"/>
      <c r="CF31" s="248"/>
      <c r="CG31" s="248"/>
      <c r="CH31" s="248"/>
    </row>
    <row r="32" spans="1:86" ht="12.75" customHeight="1" x14ac:dyDescent="0.2">
      <c r="B32" s="327">
        <v>9</v>
      </c>
      <c r="C32" s="287"/>
      <c r="D32" s="287"/>
      <c r="E32" s="287"/>
      <c r="F32" s="258" t="s">
        <v>154</v>
      </c>
      <c r="G32" s="266"/>
      <c r="H32" s="258"/>
      <c r="I32" s="266"/>
      <c r="J32" s="266">
        <f t="shared" ref="J32:L32" si="262">IF(I32="N/A",0,I32)</f>
        <v>0</v>
      </c>
      <c r="K32" s="266"/>
      <c r="L32" s="266">
        <f t="shared" si="262"/>
        <v>0</v>
      </c>
      <c r="M32" s="258" t="s">
        <v>154</v>
      </c>
      <c r="N32" s="258"/>
      <c r="O32" s="258"/>
      <c r="P32" s="267"/>
      <c r="Q32" s="264" t="s">
        <v>49</v>
      </c>
      <c r="R32" s="257">
        <f>VLOOKUP(Q32,vstupy!$B$17:$C$27,2,FALSE)</f>
        <v>0</v>
      </c>
      <c r="S32" s="258"/>
      <c r="T32" s="95" t="s">
        <v>50</v>
      </c>
      <c r="U32" s="97">
        <f>IFERROR(VLOOKUP(T32,vstupy!$B$2:$C$12,2,FALSE),0)</f>
        <v>0</v>
      </c>
      <c r="V32" s="294" t="s">
        <v>49</v>
      </c>
      <c r="W32" s="296">
        <f>VLOOKUP(V32,vstupy!$B$17:$C$27,2,FALSE)</f>
        <v>0</v>
      </c>
      <c r="X32" s="260" t="str">
        <f>IF(J32=0,"N/A",N32/I32)</f>
        <v>N/A</v>
      </c>
      <c r="Y32" s="253">
        <f t="shared" ref="Y32" si="263">N32</f>
        <v>0</v>
      </c>
      <c r="Z32" s="260" t="str">
        <f t="shared" ref="Z32" si="264">IF(J32=0,"N/A",O32/I32)</f>
        <v>N/A</v>
      </c>
      <c r="AA32" s="248">
        <f t="shared" ref="AA32" si="265">O32</f>
        <v>0</v>
      </c>
      <c r="AB32" s="323">
        <f t="shared" ref="AB32" si="266">P32*R32</f>
        <v>0</v>
      </c>
      <c r="AC32" s="253">
        <f>AB32*J32</f>
        <v>0</v>
      </c>
      <c r="AD32" s="324">
        <f t="shared" ref="AD32" si="267">IF(S32&gt;0,IF(W32&gt;0,($G$5/160)*(S32/60)*W32,0),IF(W32&gt;0,($G$5/160)*((U32+U33+U34)/60)*W32,0))</f>
        <v>0</v>
      </c>
      <c r="AE32" s="326">
        <f>AD32*J32</f>
        <v>0</v>
      </c>
      <c r="AF32" s="246">
        <f t="shared" ref="AF32" si="268">IF($M32="In (zvyšuje náklady)",-AD32,0)</f>
        <v>0</v>
      </c>
      <c r="AG32" s="256">
        <f t="shared" ref="AG32" si="269">IF($M32="In (zvyšuje náklady)",-AE32,0)</f>
        <v>0</v>
      </c>
      <c r="AH32" s="256">
        <f t="shared" ref="AH32:AH92" si="270">IF($M32="In (zvyšuje náklady)",-X32,0)</f>
        <v>0</v>
      </c>
      <c r="AI32" s="256">
        <f t="shared" ref="AI32" si="271">IF($M32="In (zvyšuje náklady)",-Y32,0)</f>
        <v>0</v>
      </c>
      <c r="AJ32" s="256">
        <f t="shared" ref="AJ32" si="272">IF($M32="In (zvyšuje náklady)",-Z32,0)</f>
        <v>0</v>
      </c>
      <c r="AK32" s="256">
        <f t="shared" ref="AK32" si="273">IF($M32="In (zvyšuje náklady)",-AA32,0)</f>
        <v>0</v>
      </c>
      <c r="AL32" s="256">
        <f t="shared" ref="AL32" si="274">IF($M32="In (zvyšuje náklady)",-AB32,0)</f>
        <v>0</v>
      </c>
      <c r="AM32" s="306">
        <f t="shared" ref="AM32" si="275">IF($M32="In (zvyšuje náklady)",-AC32,0)</f>
        <v>0</v>
      </c>
      <c r="AN32" s="260">
        <f t="shared" ref="AN32" si="276">IF($M32="In (zvyšuje náklady)",0,AD32)</f>
        <v>0</v>
      </c>
      <c r="AO32" s="256">
        <f t="shared" ref="AO32" si="277">IF($M32="In (zvyšuje náklady)",0,AE32)</f>
        <v>0</v>
      </c>
      <c r="AP32" s="256" t="str">
        <f t="shared" ref="AP32" si="278">IF($M32="In (zvyšuje náklady)",0,X32)</f>
        <v>N/A</v>
      </c>
      <c r="AQ32" s="256">
        <f t="shared" ref="AQ32" si="279">IF($M32="In (zvyšuje náklady)",0,Y32)</f>
        <v>0</v>
      </c>
      <c r="AR32" s="256" t="str">
        <f t="shared" ref="AR32" si="280">IF($M32="In (zvyšuje náklady)",0,Z32)</f>
        <v>N/A</v>
      </c>
      <c r="AS32" s="256">
        <f t="shared" ref="AS32" si="281">IF($M32="In (zvyšuje náklady)",0,AA32)</f>
        <v>0</v>
      </c>
      <c r="AT32" s="256">
        <f t="shared" ref="AT32" si="282">IF($M32="In (zvyšuje náklady)",0,AB32)</f>
        <v>0</v>
      </c>
      <c r="AU32" s="248">
        <f>IF($M32="In (zvyšuje náklady)",0,AC32)</f>
        <v>0</v>
      </c>
      <c r="AV32" s="245">
        <f t="shared" ref="AV32" si="283">IF($L32&gt;0,AF32,0)</f>
        <v>0</v>
      </c>
      <c r="AW32" s="245">
        <f t="shared" ref="AW32" si="284">IF($L32&gt;0,AV32*L32,0)</f>
        <v>0</v>
      </c>
      <c r="AX32" s="245">
        <f t="shared" ref="AX32" si="285">IF($L32&gt;0,AH32,0)</f>
        <v>0</v>
      </c>
      <c r="AY32" s="245">
        <f t="shared" ref="AY32" si="286">IF($L32&gt;0,AX32*L32,0)</f>
        <v>0</v>
      </c>
      <c r="AZ32" s="245">
        <f t="shared" ref="AZ32" si="287">IF($L32&gt;0,AJ32,0)</f>
        <v>0</v>
      </c>
      <c r="BA32" s="245">
        <f t="shared" ref="BA32" si="288">IF($L32&gt;0,AZ32*L32,0)</f>
        <v>0</v>
      </c>
      <c r="BB32" s="245">
        <f t="shared" ref="BB32" si="289">IF($L32&gt;0,AL32,0)</f>
        <v>0</v>
      </c>
      <c r="BC32" s="308">
        <f t="shared" ref="BC32" si="290">BB32*L32</f>
        <v>0</v>
      </c>
      <c r="BD32" s="314">
        <f>IF($L32&gt;0,AN32,0)</f>
        <v>0</v>
      </c>
      <c r="BE32" s="245">
        <f t="shared" ref="BE32" si="291">IF($L32&gt;0,BD32*L32,0)</f>
        <v>0</v>
      </c>
      <c r="BF32" s="245">
        <f t="shared" ref="BF32" si="292">IF($L32&gt;0,AP32,0)</f>
        <v>0</v>
      </c>
      <c r="BG32" s="245">
        <f t="shared" ref="BG32" si="293">IF($L32&gt;0,AP32*L32,0)</f>
        <v>0</v>
      </c>
      <c r="BH32" s="245">
        <f t="shared" ref="BH32" si="294">IF($L32&gt;0,AR32,0)</f>
        <v>0</v>
      </c>
      <c r="BI32" s="245">
        <f t="shared" ref="BI32" si="295">IF($L32&gt;0,AR32*L32,0)</f>
        <v>0</v>
      </c>
      <c r="BJ32" s="245">
        <f>IF($L32&gt;0,AT32,0)</f>
        <v>0</v>
      </c>
      <c r="BK32" s="308">
        <f>BJ32*L32</f>
        <v>0</v>
      </c>
      <c r="BL32" s="250">
        <f>IF(F32="EÚ-úplná harmonizácia","1",0)</f>
        <v>0</v>
      </c>
      <c r="BM32" s="260">
        <f t="shared" ref="BM32:CB32" si="296">IF($BL32="1",AF32,0)</f>
        <v>0</v>
      </c>
      <c r="BN32" s="256">
        <f t="shared" si="296"/>
        <v>0</v>
      </c>
      <c r="BO32" s="256">
        <f t="shared" si="296"/>
        <v>0</v>
      </c>
      <c r="BP32" s="256">
        <f t="shared" si="296"/>
        <v>0</v>
      </c>
      <c r="BQ32" s="256">
        <f t="shared" si="296"/>
        <v>0</v>
      </c>
      <c r="BR32" s="256">
        <f t="shared" si="296"/>
        <v>0</v>
      </c>
      <c r="BS32" s="256">
        <f t="shared" si="296"/>
        <v>0</v>
      </c>
      <c r="BT32" s="306">
        <f t="shared" si="296"/>
        <v>0</v>
      </c>
      <c r="BU32" s="260">
        <f t="shared" si="296"/>
        <v>0</v>
      </c>
      <c r="BV32" s="256">
        <f t="shared" si="296"/>
        <v>0</v>
      </c>
      <c r="BW32" s="256">
        <f t="shared" si="296"/>
        <v>0</v>
      </c>
      <c r="BX32" s="256">
        <f t="shared" si="296"/>
        <v>0</v>
      </c>
      <c r="BY32" s="256">
        <f t="shared" si="296"/>
        <v>0</v>
      </c>
      <c r="BZ32" s="256">
        <f t="shared" si="296"/>
        <v>0</v>
      </c>
      <c r="CA32" s="256">
        <f t="shared" si="296"/>
        <v>0</v>
      </c>
      <c r="CB32" s="248">
        <f t="shared" si="296"/>
        <v>0</v>
      </c>
      <c r="CC32" s="247">
        <f t="shared" ref="CC32" si="297">IF(AND(X32="N/A",Z32="N/A"),AB32+AD32,X32+Z32+AB32+AD32)</f>
        <v>0</v>
      </c>
      <c r="CD32" s="247">
        <f>Y32+AA32+AC32+AE32</f>
        <v>0</v>
      </c>
      <c r="CE32" s="247">
        <f>IF(AND(G32=2021,M32="In (zvyšuje náklady)"),AM32+AK32+AG32,0)</f>
        <v>0</v>
      </c>
      <c r="CF32" s="247">
        <f>IF(AND(G32=2021,M32="Out (znižuje náklady)",BL32=0),AO32+AS32+AU32,0)</f>
        <v>0</v>
      </c>
      <c r="CG32" s="247">
        <f t="shared" ref="CG32" si="298">IF(AND($BL32=0),CE32,0)</f>
        <v>0</v>
      </c>
      <c r="CH32" s="247">
        <f t="shared" ref="CH32" si="299">IF(AND($BL32=0),CF32,0)</f>
        <v>0</v>
      </c>
    </row>
    <row r="33" spans="2:86" x14ac:dyDescent="0.2">
      <c r="B33" s="328"/>
      <c r="C33" s="288"/>
      <c r="D33" s="288"/>
      <c r="E33" s="288"/>
      <c r="F33" s="258"/>
      <c r="G33" s="258"/>
      <c r="H33" s="258"/>
      <c r="I33" s="258"/>
      <c r="J33" s="258"/>
      <c r="K33" s="258"/>
      <c r="L33" s="258"/>
      <c r="M33" s="258"/>
      <c r="N33" s="258"/>
      <c r="O33" s="258"/>
      <c r="P33" s="267"/>
      <c r="Q33" s="265"/>
      <c r="R33" s="232"/>
      <c r="S33" s="258"/>
      <c r="T33" s="95" t="s">
        <v>50</v>
      </c>
      <c r="U33" s="97">
        <f>IFERROR(VLOOKUP(T33,vstupy!$B$2:$C$12,2,FALSE),0)</f>
        <v>0</v>
      </c>
      <c r="V33" s="295"/>
      <c r="W33" s="297"/>
      <c r="X33" s="260"/>
      <c r="Y33" s="253"/>
      <c r="Z33" s="260"/>
      <c r="AA33" s="248"/>
      <c r="AB33" s="323"/>
      <c r="AC33" s="253"/>
      <c r="AD33" s="325"/>
      <c r="AE33" s="326"/>
      <c r="AF33" s="246"/>
      <c r="AG33" s="256"/>
      <c r="AH33" s="256"/>
      <c r="AI33" s="256"/>
      <c r="AJ33" s="256"/>
      <c r="AK33" s="256"/>
      <c r="AL33" s="256"/>
      <c r="AM33" s="306"/>
      <c r="AN33" s="260"/>
      <c r="AO33" s="256"/>
      <c r="AP33" s="256"/>
      <c r="AQ33" s="256"/>
      <c r="AR33" s="256"/>
      <c r="AS33" s="256"/>
      <c r="AT33" s="256"/>
      <c r="AU33" s="248"/>
      <c r="AV33" s="246"/>
      <c r="AW33" s="246"/>
      <c r="AX33" s="246"/>
      <c r="AY33" s="246"/>
      <c r="AZ33" s="246"/>
      <c r="BA33" s="246"/>
      <c r="BB33" s="246"/>
      <c r="BC33" s="309"/>
      <c r="BD33" s="260"/>
      <c r="BE33" s="246"/>
      <c r="BF33" s="246"/>
      <c r="BG33" s="246"/>
      <c r="BH33" s="246"/>
      <c r="BI33" s="246"/>
      <c r="BJ33" s="246"/>
      <c r="BK33" s="309"/>
      <c r="BL33" s="250"/>
      <c r="BM33" s="260"/>
      <c r="BN33" s="256"/>
      <c r="BO33" s="256"/>
      <c r="BP33" s="256"/>
      <c r="BQ33" s="256"/>
      <c r="BR33" s="256"/>
      <c r="BS33" s="256"/>
      <c r="BT33" s="306"/>
      <c r="BU33" s="260"/>
      <c r="BV33" s="256"/>
      <c r="BW33" s="256"/>
      <c r="BX33" s="256"/>
      <c r="BY33" s="256"/>
      <c r="BZ33" s="256"/>
      <c r="CA33" s="256"/>
      <c r="CB33" s="248"/>
      <c r="CC33" s="248"/>
      <c r="CD33" s="248"/>
      <c r="CE33" s="248"/>
      <c r="CF33" s="248"/>
      <c r="CG33" s="248"/>
      <c r="CH33" s="248"/>
    </row>
    <row r="34" spans="2:86" x14ac:dyDescent="0.2">
      <c r="B34" s="329"/>
      <c r="C34" s="289"/>
      <c r="D34" s="289"/>
      <c r="E34" s="289"/>
      <c r="F34" s="259"/>
      <c r="G34" s="259"/>
      <c r="H34" s="259"/>
      <c r="I34" s="259"/>
      <c r="J34" s="259"/>
      <c r="K34" s="259"/>
      <c r="L34" s="259"/>
      <c r="M34" s="259"/>
      <c r="N34" s="259"/>
      <c r="O34" s="259"/>
      <c r="P34" s="267"/>
      <c r="Q34" s="264"/>
      <c r="R34" s="232"/>
      <c r="S34" s="259"/>
      <c r="T34" s="95" t="s">
        <v>50</v>
      </c>
      <c r="U34" s="97">
        <f>IFERROR(VLOOKUP(T34,vstupy!$B$2:$C$12,2,FALSE),0)</f>
        <v>0</v>
      </c>
      <c r="V34" s="294"/>
      <c r="W34" s="297"/>
      <c r="X34" s="260"/>
      <c r="Y34" s="253"/>
      <c r="Z34" s="260"/>
      <c r="AA34" s="248"/>
      <c r="AB34" s="323"/>
      <c r="AC34" s="253"/>
      <c r="AD34" s="325"/>
      <c r="AE34" s="326"/>
      <c r="AF34" s="246"/>
      <c r="AG34" s="256"/>
      <c r="AH34" s="256"/>
      <c r="AI34" s="256"/>
      <c r="AJ34" s="256"/>
      <c r="AK34" s="256"/>
      <c r="AL34" s="256"/>
      <c r="AM34" s="306"/>
      <c r="AN34" s="260"/>
      <c r="AO34" s="256"/>
      <c r="AP34" s="256"/>
      <c r="AQ34" s="256"/>
      <c r="AR34" s="256"/>
      <c r="AS34" s="256"/>
      <c r="AT34" s="256"/>
      <c r="AU34" s="248"/>
      <c r="AV34" s="246"/>
      <c r="AW34" s="246"/>
      <c r="AX34" s="246"/>
      <c r="AY34" s="246"/>
      <c r="AZ34" s="246"/>
      <c r="BA34" s="246"/>
      <c r="BB34" s="246"/>
      <c r="BC34" s="309"/>
      <c r="BD34" s="260"/>
      <c r="BE34" s="246"/>
      <c r="BF34" s="246"/>
      <c r="BG34" s="246"/>
      <c r="BH34" s="246"/>
      <c r="BI34" s="246"/>
      <c r="BJ34" s="246"/>
      <c r="BK34" s="309"/>
      <c r="BL34" s="250"/>
      <c r="BM34" s="260"/>
      <c r="BN34" s="256"/>
      <c r="BO34" s="256"/>
      <c r="BP34" s="256"/>
      <c r="BQ34" s="256"/>
      <c r="BR34" s="256"/>
      <c r="BS34" s="256"/>
      <c r="BT34" s="306"/>
      <c r="BU34" s="260"/>
      <c r="BV34" s="256"/>
      <c r="BW34" s="256"/>
      <c r="BX34" s="256"/>
      <c r="BY34" s="256"/>
      <c r="BZ34" s="256"/>
      <c r="CA34" s="256"/>
      <c r="CB34" s="248"/>
      <c r="CC34" s="248"/>
      <c r="CD34" s="248"/>
      <c r="CE34" s="248"/>
      <c r="CF34" s="248"/>
      <c r="CG34" s="248"/>
      <c r="CH34" s="248"/>
    </row>
    <row r="35" spans="2:86" s="20" customFormat="1" ht="12.75" customHeight="1" x14ac:dyDescent="0.2">
      <c r="B35" s="327">
        <v>10</v>
      </c>
      <c r="C35" s="287"/>
      <c r="D35" s="287"/>
      <c r="E35" s="287"/>
      <c r="F35" s="258" t="s">
        <v>154</v>
      </c>
      <c r="G35" s="266"/>
      <c r="H35" s="258"/>
      <c r="I35" s="266"/>
      <c r="J35" s="266">
        <f t="shared" ref="J35:L35" si="300">IF(I35="N/A",0,I35)</f>
        <v>0</v>
      </c>
      <c r="K35" s="266"/>
      <c r="L35" s="266">
        <f t="shared" si="300"/>
        <v>0</v>
      </c>
      <c r="M35" s="258" t="s">
        <v>154</v>
      </c>
      <c r="N35" s="258"/>
      <c r="O35" s="258"/>
      <c r="P35" s="267"/>
      <c r="Q35" s="264" t="s">
        <v>49</v>
      </c>
      <c r="R35" s="257">
        <f>VLOOKUP(Q35,vstupy!$B$17:$C$27,2,FALSE)</f>
        <v>0</v>
      </c>
      <c r="S35" s="258"/>
      <c r="T35" s="95" t="s">
        <v>50</v>
      </c>
      <c r="U35" s="97">
        <f>IFERROR(VLOOKUP(T35,vstupy!$B$2:$C$12,2,FALSE),0)</f>
        <v>0</v>
      </c>
      <c r="V35" s="294" t="s">
        <v>49</v>
      </c>
      <c r="W35" s="296">
        <f>VLOOKUP(V35,vstupy!$B$17:$C$27,2,FALSE)</f>
        <v>0</v>
      </c>
      <c r="X35" s="260" t="str">
        <f>IF(J35=0,"N/A",N35/I35)</f>
        <v>N/A</v>
      </c>
      <c r="Y35" s="253">
        <f t="shared" ref="Y35" si="301">N35</f>
        <v>0</v>
      </c>
      <c r="Z35" s="260" t="str">
        <f t="shared" si="150"/>
        <v>N/A</v>
      </c>
      <c r="AA35" s="248">
        <f t="shared" ref="AA35" si="302">O35</f>
        <v>0</v>
      </c>
      <c r="AB35" s="323">
        <f t="shared" ref="AB35" si="303">P35*R35</f>
        <v>0</v>
      </c>
      <c r="AC35" s="253">
        <f>AB35*J35</f>
        <v>0</v>
      </c>
      <c r="AD35" s="324">
        <f t="shared" ref="AD35" si="304">IF(S35&gt;0,IF(W35&gt;0,($G$5/160)*(S35/60)*W35,0),IF(W35&gt;0,($G$5/160)*((U35+U36+U37)/60)*W35,0))</f>
        <v>0</v>
      </c>
      <c r="AE35" s="326">
        <f>AD35*J35</f>
        <v>0</v>
      </c>
      <c r="AF35" s="246">
        <f t="shared" ref="AF35" si="305">IF($M35="In (zvyšuje náklady)",-AD35,0)</f>
        <v>0</v>
      </c>
      <c r="AG35" s="256">
        <f t="shared" ref="AG35" si="306">IF($M35="In (zvyšuje náklady)",-AE35,0)</f>
        <v>0</v>
      </c>
      <c r="AH35" s="256">
        <f t="shared" ref="AH35:AH95" si="307">IF($M35="In (zvyšuje náklady)",-X35,0)</f>
        <v>0</v>
      </c>
      <c r="AI35" s="256">
        <f t="shared" ref="AI35" si="308">IF($M35="In (zvyšuje náklady)",-Y35,0)</f>
        <v>0</v>
      </c>
      <c r="AJ35" s="256">
        <f t="shared" ref="AJ35" si="309">IF($M35="In (zvyšuje náklady)",-Z35,0)</f>
        <v>0</v>
      </c>
      <c r="AK35" s="256">
        <f t="shared" ref="AK35" si="310">IF($M35="In (zvyšuje náklady)",-AA35,0)</f>
        <v>0</v>
      </c>
      <c r="AL35" s="256">
        <f t="shared" ref="AL35" si="311">IF($M35="In (zvyšuje náklady)",-AB35,0)</f>
        <v>0</v>
      </c>
      <c r="AM35" s="306">
        <f t="shared" ref="AM35" si="312">IF($M35="In (zvyšuje náklady)",-AC35,0)</f>
        <v>0</v>
      </c>
      <c r="AN35" s="260">
        <f t="shared" ref="AN35" si="313">IF($M35="In (zvyšuje náklady)",0,AD35)</f>
        <v>0</v>
      </c>
      <c r="AO35" s="256">
        <f t="shared" ref="AO35" si="314">IF($M35="In (zvyšuje náklady)",0,AE35)</f>
        <v>0</v>
      </c>
      <c r="AP35" s="256" t="str">
        <f t="shared" ref="AP35" si="315">IF($M35="In (zvyšuje náklady)",0,X35)</f>
        <v>N/A</v>
      </c>
      <c r="AQ35" s="256">
        <f t="shared" ref="AQ35" si="316">IF($M35="In (zvyšuje náklady)",0,Y35)</f>
        <v>0</v>
      </c>
      <c r="AR35" s="256" t="str">
        <f t="shared" ref="AR35" si="317">IF($M35="In (zvyšuje náklady)",0,Z35)</f>
        <v>N/A</v>
      </c>
      <c r="AS35" s="256">
        <f t="shared" ref="AS35" si="318">IF($M35="In (zvyšuje náklady)",0,AA35)</f>
        <v>0</v>
      </c>
      <c r="AT35" s="256">
        <f t="shared" ref="AT35" si="319">IF($M35="In (zvyšuje náklady)",0,AB35)</f>
        <v>0</v>
      </c>
      <c r="AU35" s="248">
        <f>IF($M35="In (zvyšuje náklady)",0,AC35)</f>
        <v>0</v>
      </c>
      <c r="AV35" s="245">
        <f t="shared" ref="AV35" si="320">IF($L35&gt;0,AF35,0)</f>
        <v>0</v>
      </c>
      <c r="AW35" s="245">
        <f t="shared" ref="AW35" si="321">IF($L35&gt;0,AV35*L35,0)</f>
        <v>0</v>
      </c>
      <c r="AX35" s="245">
        <f t="shared" ref="AX35" si="322">IF($L35&gt;0,AH35,0)</f>
        <v>0</v>
      </c>
      <c r="AY35" s="245">
        <f t="shared" ref="AY35" si="323">IF($L35&gt;0,AX35*L35,0)</f>
        <v>0</v>
      </c>
      <c r="AZ35" s="245">
        <f t="shared" ref="AZ35" si="324">IF($L35&gt;0,AJ35,0)</f>
        <v>0</v>
      </c>
      <c r="BA35" s="245">
        <f t="shared" ref="BA35" si="325">IF($L35&gt;0,AZ35*L35,0)</f>
        <v>0</v>
      </c>
      <c r="BB35" s="245">
        <f t="shared" ref="BB35" si="326">IF($L35&gt;0,AL35,0)</f>
        <v>0</v>
      </c>
      <c r="BC35" s="308">
        <f t="shared" ref="BC35" si="327">BB35*L35</f>
        <v>0</v>
      </c>
      <c r="BD35" s="314">
        <f>IF($L35&gt;0,AN35,0)</f>
        <v>0</v>
      </c>
      <c r="BE35" s="245">
        <f t="shared" ref="BE35" si="328">IF($L35&gt;0,BD35*L35,0)</f>
        <v>0</v>
      </c>
      <c r="BF35" s="245">
        <f t="shared" ref="BF35" si="329">IF($L35&gt;0,AP35,0)</f>
        <v>0</v>
      </c>
      <c r="BG35" s="245">
        <f t="shared" ref="BG35" si="330">IF($L35&gt;0,AP35*L35,0)</f>
        <v>0</v>
      </c>
      <c r="BH35" s="245">
        <f t="shared" ref="BH35" si="331">IF($L35&gt;0,AR35,0)</f>
        <v>0</v>
      </c>
      <c r="BI35" s="245">
        <f t="shared" ref="BI35" si="332">IF($L35&gt;0,AR35*L35,0)</f>
        <v>0</v>
      </c>
      <c r="BJ35" s="245">
        <f>IF($L35&gt;0,AT35,0)</f>
        <v>0</v>
      </c>
      <c r="BK35" s="308">
        <f>BJ35*L35</f>
        <v>0</v>
      </c>
      <c r="BL35" s="250">
        <f>IF(F35="EÚ-úplná harmonizácia","1",0)</f>
        <v>0</v>
      </c>
      <c r="BM35" s="260">
        <f t="shared" ref="BM35:CB35" si="333">IF($BL35="1",AF35,0)</f>
        <v>0</v>
      </c>
      <c r="BN35" s="256">
        <f t="shared" si="333"/>
        <v>0</v>
      </c>
      <c r="BO35" s="256">
        <f t="shared" si="333"/>
        <v>0</v>
      </c>
      <c r="BP35" s="256">
        <f t="shared" si="333"/>
        <v>0</v>
      </c>
      <c r="BQ35" s="256">
        <f t="shared" si="333"/>
        <v>0</v>
      </c>
      <c r="BR35" s="256">
        <f t="shared" si="333"/>
        <v>0</v>
      </c>
      <c r="BS35" s="256">
        <f t="shared" si="333"/>
        <v>0</v>
      </c>
      <c r="BT35" s="306">
        <f t="shared" si="333"/>
        <v>0</v>
      </c>
      <c r="BU35" s="260">
        <f t="shared" si="333"/>
        <v>0</v>
      </c>
      <c r="BV35" s="256">
        <f t="shared" si="333"/>
        <v>0</v>
      </c>
      <c r="BW35" s="256">
        <f t="shared" si="333"/>
        <v>0</v>
      </c>
      <c r="BX35" s="256">
        <f t="shared" si="333"/>
        <v>0</v>
      </c>
      <c r="BY35" s="256">
        <f t="shared" si="333"/>
        <v>0</v>
      </c>
      <c r="BZ35" s="256">
        <f t="shared" si="333"/>
        <v>0</v>
      </c>
      <c r="CA35" s="256">
        <f t="shared" si="333"/>
        <v>0</v>
      </c>
      <c r="CB35" s="248">
        <f t="shared" si="333"/>
        <v>0</v>
      </c>
      <c r="CC35" s="247">
        <f t="shared" ref="CC35" si="334">IF(AND(X35="N/A",Z35="N/A"),AB35+AD35,X35+Z35+AB35+AD35)</f>
        <v>0</v>
      </c>
      <c r="CD35" s="247">
        <f>Y35+AA35+AC35+AE35</f>
        <v>0</v>
      </c>
      <c r="CE35" s="247">
        <f>IF(AND(G35=2021,M35="In (zvyšuje náklady)"),AM35+AK35+AG35,0)</f>
        <v>0</v>
      </c>
      <c r="CF35" s="247">
        <f>IF(AND(G35=2021,M35="Out (znižuje náklady)",BL35=0),AO35+AS35+AU35,0)</f>
        <v>0</v>
      </c>
      <c r="CG35" s="247">
        <f t="shared" ref="CG35" si="335">IF(AND($BL35=0),CE35,0)</f>
        <v>0</v>
      </c>
      <c r="CH35" s="247">
        <f t="shared" ref="CH35" si="336">IF(AND($BL35=0),CF35,0)</f>
        <v>0</v>
      </c>
    </row>
    <row r="36" spans="2:86" s="20" customFormat="1" x14ac:dyDescent="0.2">
      <c r="B36" s="328"/>
      <c r="C36" s="288"/>
      <c r="D36" s="288"/>
      <c r="E36" s="288"/>
      <c r="F36" s="258"/>
      <c r="G36" s="258"/>
      <c r="H36" s="258"/>
      <c r="I36" s="258"/>
      <c r="J36" s="258"/>
      <c r="K36" s="258"/>
      <c r="L36" s="258"/>
      <c r="M36" s="258"/>
      <c r="N36" s="258"/>
      <c r="O36" s="258"/>
      <c r="P36" s="267"/>
      <c r="Q36" s="265"/>
      <c r="R36" s="232"/>
      <c r="S36" s="258"/>
      <c r="T36" s="95" t="s">
        <v>50</v>
      </c>
      <c r="U36" s="97">
        <f>IFERROR(VLOOKUP(T36,vstupy!$B$2:$C$12,2,FALSE),0)</f>
        <v>0</v>
      </c>
      <c r="V36" s="295"/>
      <c r="W36" s="297"/>
      <c r="X36" s="260"/>
      <c r="Y36" s="253"/>
      <c r="Z36" s="260"/>
      <c r="AA36" s="248"/>
      <c r="AB36" s="323"/>
      <c r="AC36" s="253"/>
      <c r="AD36" s="325"/>
      <c r="AE36" s="326"/>
      <c r="AF36" s="246"/>
      <c r="AG36" s="256"/>
      <c r="AH36" s="256"/>
      <c r="AI36" s="256"/>
      <c r="AJ36" s="256"/>
      <c r="AK36" s="256"/>
      <c r="AL36" s="256"/>
      <c r="AM36" s="306"/>
      <c r="AN36" s="260"/>
      <c r="AO36" s="256"/>
      <c r="AP36" s="256"/>
      <c r="AQ36" s="256"/>
      <c r="AR36" s="256"/>
      <c r="AS36" s="256"/>
      <c r="AT36" s="256"/>
      <c r="AU36" s="248"/>
      <c r="AV36" s="246"/>
      <c r="AW36" s="246"/>
      <c r="AX36" s="246"/>
      <c r="AY36" s="246"/>
      <c r="AZ36" s="246"/>
      <c r="BA36" s="246"/>
      <c r="BB36" s="246"/>
      <c r="BC36" s="309"/>
      <c r="BD36" s="260"/>
      <c r="BE36" s="246"/>
      <c r="BF36" s="246"/>
      <c r="BG36" s="246"/>
      <c r="BH36" s="246"/>
      <c r="BI36" s="246"/>
      <c r="BJ36" s="246"/>
      <c r="BK36" s="309"/>
      <c r="BL36" s="250"/>
      <c r="BM36" s="260"/>
      <c r="BN36" s="256"/>
      <c r="BO36" s="256"/>
      <c r="BP36" s="256"/>
      <c r="BQ36" s="256"/>
      <c r="BR36" s="256"/>
      <c r="BS36" s="256"/>
      <c r="BT36" s="306"/>
      <c r="BU36" s="260"/>
      <c r="BV36" s="256"/>
      <c r="BW36" s="256"/>
      <c r="BX36" s="256"/>
      <c r="BY36" s="256"/>
      <c r="BZ36" s="256"/>
      <c r="CA36" s="256"/>
      <c r="CB36" s="248"/>
      <c r="CC36" s="248"/>
      <c r="CD36" s="248"/>
      <c r="CE36" s="248"/>
      <c r="CF36" s="248"/>
      <c r="CG36" s="248"/>
      <c r="CH36" s="248"/>
    </row>
    <row r="37" spans="2:86" s="20" customFormat="1" x14ac:dyDescent="0.2">
      <c r="B37" s="329"/>
      <c r="C37" s="289"/>
      <c r="D37" s="289"/>
      <c r="E37" s="289"/>
      <c r="F37" s="259"/>
      <c r="G37" s="259"/>
      <c r="H37" s="259"/>
      <c r="I37" s="259"/>
      <c r="J37" s="259"/>
      <c r="K37" s="259"/>
      <c r="L37" s="259"/>
      <c r="M37" s="259"/>
      <c r="N37" s="259"/>
      <c r="O37" s="259"/>
      <c r="P37" s="267"/>
      <c r="Q37" s="264"/>
      <c r="R37" s="232"/>
      <c r="S37" s="259"/>
      <c r="T37" s="95" t="s">
        <v>50</v>
      </c>
      <c r="U37" s="97">
        <f>IFERROR(VLOOKUP(T37,vstupy!$B$2:$C$12,2,FALSE),0)</f>
        <v>0</v>
      </c>
      <c r="V37" s="294"/>
      <c r="W37" s="297"/>
      <c r="X37" s="260"/>
      <c r="Y37" s="253"/>
      <c r="Z37" s="260"/>
      <c r="AA37" s="248"/>
      <c r="AB37" s="323"/>
      <c r="AC37" s="253"/>
      <c r="AD37" s="325"/>
      <c r="AE37" s="326"/>
      <c r="AF37" s="246"/>
      <c r="AG37" s="256"/>
      <c r="AH37" s="256"/>
      <c r="AI37" s="256"/>
      <c r="AJ37" s="256"/>
      <c r="AK37" s="256"/>
      <c r="AL37" s="256"/>
      <c r="AM37" s="306"/>
      <c r="AN37" s="260"/>
      <c r="AO37" s="256"/>
      <c r="AP37" s="256"/>
      <c r="AQ37" s="256"/>
      <c r="AR37" s="256"/>
      <c r="AS37" s="256"/>
      <c r="AT37" s="256"/>
      <c r="AU37" s="248"/>
      <c r="AV37" s="246"/>
      <c r="AW37" s="246"/>
      <c r="AX37" s="246"/>
      <c r="AY37" s="246"/>
      <c r="AZ37" s="246"/>
      <c r="BA37" s="246"/>
      <c r="BB37" s="246"/>
      <c r="BC37" s="309"/>
      <c r="BD37" s="260"/>
      <c r="BE37" s="246"/>
      <c r="BF37" s="246"/>
      <c r="BG37" s="246"/>
      <c r="BH37" s="246"/>
      <c r="BI37" s="246"/>
      <c r="BJ37" s="246"/>
      <c r="BK37" s="309"/>
      <c r="BL37" s="250"/>
      <c r="BM37" s="260"/>
      <c r="BN37" s="256"/>
      <c r="BO37" s="256"/>
      <c r="BP37" s="256"/>
      <c r="BQ37" s="256"/>
      <c r="BR37" s="256"/>
      <c r="BS37" s="256"/>
      <c r="BT37" s="306"/>
      <c r="BU37" s="260"/>
      <c r="BV37" s="256"/>
      <c r="BW37" s="256"/>
      <c r="BX37" s="256"/>
      <c r="BY37" s="256"/>
      <c r="BZ37" s="256"/>
      <c r="CA37" s="256"/>
      <c r="CB37" s="248"/>
      <c r="CC37" s="248"/>
      <c r="CD37" s="248"/>
      <c r="CE37" s="248"/>
      <c r="CF37" s="248"/>
      <c r="CG37" s="248"/>
      <c r="CH37" s="248"/>
    </row>
    <row r="38" spans="2:86" s="20" customFormat="1" ht="12.75" customHeight="1" x14ac:dyDescent="0.2">
      <c r="B38" s="327">
        <v>11</v>
      </c>
      <c r="C38" s="287"/>
      <c r="D38" s="287"/>
      <c r="E38" s="287"/>
      <c r="F38" s="258" t="s">
        <v>154</v>
      </c>
      <c r="G38" s="266"/>
      <c r="H38" s="258"/>
      <c r="I38" s="266"/>
      <c r="J38" s="266">
        <f t="shared" ref="J38:L38" si="337">IF(I38="N/A",0,I38)</f>
        <v>0</v>
      </c>
      <c r="K38" s="266"/>
      <c r="L38" s="266">
        <f t="shared" si="337"/>
        <v>0</v>
      </c>
      <c r="M38" s="258" t="s">
        <v>154</v>
      </c>
      <c r="N38" s="258"/>
      <c r="O38" s="258"/>
      <c r="P38" s="267"/>
      <c r="Q38" s="264" t="s">
        <v>49</v>
      </c>
      <c r="R38" s="257">
        <f>VLOOKUP(Q38,vstupy!$B$17:$C$27,2,FALSE)</f>
        <v>0</v>
      </c>
      <c r="S38" s="258"/>
      <c r="T38" s="95" t="s">
        <v>50</v>
      </c>
      <c r="U38" s="97">
        <f>IFERROR(VLOOKUP(T38,vstupy!$B$2:$C$12,2,FALSE),0)</f>
        <v>0</v>
      </c>
      <c r="V38" s="294" t="s">
        <v>49</v>
      </c>
      <c r="W38" s="296">
        <f>VLOOKUP(V38,vstupy!$B$17:$C$27,2,FALSE)</f>
        <v>0</v>
      </c>
      <c r="X38" s="260" t="str">
        <f>IF(J38=0,"N/A",N38/I38)</f>
        <v>N/A</v>
      </c>
      <c r="Y38" s="253">
        <f t="shared" ref="Y38" si="338">N38</f>
        <v>0</v>
      </c>
      <c r="Z38" s="260" t="str">
        <f t="shared" si="188"/>
        <v>N/A</v>
      </c>
      <c r="AA38" s="248">
        <f t="shared" ref="AA38" si="339">O38</f>
        <v>0</v>
      </c>
      <c r="AB38" s="323">
        <f t="shared" ref="AB38" si="340">P38*R38</f>
        <v>0</v>
      </c>
      <c r="AC38" s="253">
        <f>AB38*J38</f>
        <v>0</v>
      </c>
      <c r="AD38" s="324">
        <f t="shared" ref="AD38" si="341">IF(S38&gt;0,IF(W38&gt;0,($G$5/160)*(S38/60)*W38,0),IF(W38&gt;0,($G$5/160)*((U38+U39+U40)/60)*W38,0))</f>
        <v>0</v>
      </c>
      <c r="AE38" s="326">
        <f>AD38*J38</f>
        <v>0</v>
      </c>
      <c r="AF38" s="246">
        <f t="shared" ref="AF38" si="342">IF($M38="In (zvyšuje náklady)",-AD38,0)</f>
        <v>0</v>
      </c>
      <c r="AG38" s="256">
        <f t="shared" ref="AG38" si="343">IF($M38="In (zvyšuje náklady)",-AE38,0)</f>
        <v>0</v>
      </c>
      <c r="AH38" s="256">
        <f t="shared" ref="AH38" si="344">IF($M38="In (zvyšuje náklady)",-X38,0)</f>
        <v>0</v>
      </c>
      <c r="AI38" s="256">
        <f t="shared" ref="AI38" si="345">IF($M38="In (zvyšuje náklady)",-Y38,0)</f>
        <v>0</v>
      </c>
      <c r="AJ38" s="256">
        <f t="shared" ref="AJ38" si="346">IF($M38="In (zvyšuje náklady)",-Z38,0)</f>
        <v>0</v>
      </c>
      <c r="AK38" s="256">
        <f t="shared" ref="AK38" si="347">IF($M38="In (zvyšuje náklady)",-AA38,0)</f>
        <v>0</v>
      </c>
      <c r="AL38" s="256">
        <f t="shared" ref="AL38" si="348">IF($M38="In (zvyšuje náklady)",-AB38,0)</f>
        <v>0</v>
      </c>
      <c r="AM38" s="306">
        <f t="shared" ref="AM38" si="349">IF($M38="In (zvyšuje náklady)",-AC38,0)</f>
        <v>0</v>
      </c>
      <c r="AN38" s="260">
        <f t="shared" ref="AN38" si="350">IF($M38="In (zvyšuje náklady)",0,AD38)</f>
        <v>0</v>
      </c>
      <c r="AO38" s="256">
        <f t="shared" ref="AO38" si="351">IF($M38="In (zvyšuje náklady)",0,AE38)</f>
        <v>0</v>
      </c>
      <c r="AP38" s="256" t="str">
        <f t="shared" ref="AP38" si="352">IF($M38="In (zvyšuje náklady)",0,X38)</f>
        <v>N/A</v>
      </c>
      <c r="AQ38" s="256">
        <f t="shared" ref="AQ38" si="353">IF($M38="In (zvyšuje náklady)",0,Y38)</f>
        <v>0</v>
      </c>
      <c r="AR38" s="256" t="str">
        <f t="shared" ref="AR38" si="354">IF($M38="In (zvyšuje náklady)",0,Z38)</f>
        <v>N/A</v>
      </c>
      <c r="AS38" s="256">
        <f t="shared" ref="AS38" si="355">IF($M38="In (zvyšuje náklady)",0,AA38)</f>
        <v>0</v>
      </c>
      <c r="AT38" s="256">
        <f t="shared" ref="AT38" si="356">IF($M38="In (zvyšuje náklady)",0,AB38)</f>
        <v>0</v>
      </c>
      <c r="AU38" s="248">
        <f>IF($M38="In (zvyšuje náklady)",0,AC38)</f>
        <v>0</v>
      </c>
      <c r="AV38" s="245">
        <f t="shared" ref="AV38" si="357">IF($L38&gt;0,AF38,0)</f>
        <v>0</v>
      </c>
      <c r="AW38" s="245">
        <f t="shared" ref="AW38" si="358">IF($L38&gt;0,AV38*L38,0)</f>
        <v>0</v>
      </c>
      <c r="AX38" s="245">
        <f t="shared" ref="AX38" si="359">IF($L38&gt;0,AH38,0)</f>
        <v>0</v>
      </c>
      <c r="AY38" s="245">
        <f t="shared" ref="AY38" si="360">IF($L38&gt;0,AX38*L38,0)</f>
        <v>0</v>
      </c>
      <c r="AZ38" s="245">
        <f t="shared" ref="AZ38" si="361">IF($L38&gt;0,AJ38,0)</f>
        <v>0</v>
      </c>
      <c r="BA38" s="245">
        <f t="shared" ref="BA38" si="362">IF($L38&gt;0,AZ38*L38,0)</f>
        <v>0</v>
      </c>
      <c r="BB38" s="245">
        <f t="shared" ref="BB38" si="363">IF($L38&gt;0,AL38,0)</f>
        <v>0</v>
      </c>
      <c r="BC38" s="308">
        <f t="shared" ref="BC38" si="364">BB38*L38</f>
        <v>0</v>
      </c>
      <c r="BD38" s="314">
        <f>IF($L38&gt;0,AN38,0)</f>
        <v>0</v>
      </c>
      <c r="BE38" s="245">
        <f t="shared" ref="BE38" si="365">IF($L38&gt;0,BD38*L38,0)</f>
        <v>0</v>
      </c>
      <c r="BF38" s="245">
        <f t="shared" ref="BF38" si="366">IF($L38&gt;0,AP38,0)</f>
        <v>0</v>
      </c>
      <c r="BG38" s="245">
        <f t="shared" ref="BG38" si="367">IF($L38&gt;0,AP38*L38,0)</f>
        <v>0</v>
      </c>
      <c r="BH38" s="245">
        <f t="shared" ref="BH38" si="368">IF($L38&gt;0,AR38,0)</f>
        <v>0</v>
      </c>
      <c r="BI38" s="245">
        <f t="shared" ref="BI38" si="369">IF($L38&gt;0,AR38*L38,0)</f>
        <v>0</v>
      </c>
      <c r="BJ38" s="245">
        <f>IF($L38&gt;0,AT38,0)</f>
        <v>0</v>
      </c>
      <c r="BK38" s="308">
        <f>BJ38*L38</f>
        <v>0</v>
      </c>
      <c r="BL38" s="250">
        <f>IF(F38="EÚ-úplná harmonizácia","1",0)</f>
        <v>0</v>
      </c>
      <c r="BM38" s="260">
        <f t="shared" ref="BM38:CB38" si="370">IF($BL38="1",AF38,0)</f>
        <v>0</v>
      </c>
      <c r="BN38" s="256">
        <f t="shared" si="370"/>
        <v>0</v>
      </c>
      <c r="BO38" s="256">
        <f t="shared" si="370"/>
        <v>0</v>
      </c>
      <c r="BP38" s="256">
        <f t="shared" si="370"/>
        <v>0</v>
      </c>
      <c r="BQ38" s="256">
        <f t="shared" si="370"/>
        <v>0</v>
      </c>
      <c r="BR38" s="256">
        <f t="shared" si="370"/>
        <v>0</v>
      </c>
      <c r="BS38" s="256">
        <f t="shared" si="370"/>
        <v>0</v>
      </c>
      <c r="BT38" s="306">
        <f t="shared" si="370"/>
        <v>0</v>
      </c>
      <c r="BU38" s="260">
        <f t="shared" si="370"/>
        <v>0</v>
      </c>
      <c r="BV38" s="256">
        <f t="shared" si="370"/>
        <v>0</v>
      </c>
      <c r="BW38" s="256">
        <f t="shared" si="370"/>
        <v>0</v>
      </c>
      <c r="BX38" s="256">
        <f t="shared" si="370"/>
        <v>0</v>
      </c>
      <c r="BY38" s="256">
        <f t="shared" si="370"/>
        <v>0</v>
      </c>
      <c r="BZ38" s="256">
        <f t="shared" si="370"/>
        <v>0</v>
      </c>
      <c r="CA38" s="256">
        <f t="shared" si="370"/>
        <v>0</v>
      </c>
      <c r="CB38" s="248">
        <f t="shared" si="370"/>
        <v>0</v>
      </c>
      <c r="CC38" s="247">
        <f t="shared" ref="CC38" si="371">IF(AND(X38="N/A",Z38="N/A"),AB38+AD38,X38+Z38+AB38+AD38)</f>
        <v>0</v>
      </c>
      <c r="CD38" s="247">
        <f>Y38+AA38+AC38+AE38</f>
        <v>0</v>
      </c>
      <c r="CE38" s="247">
        <f>IF(AND(G38=2021,M38="In (zvyšuje náklady)"),AM38+AK38+AG38,0)</f>
        <v>0</v>
      </c>
      <c r="CF38" s="247">
        <f>IF(AND(G38=2021,M38="Out (znižuje náklady)",BL38=0),AO38+AS38+AU38,0)</f>
        <v>0</v>
      </c>
      <c r="CG38" s="247">
        <f t="shared" ref="CG38" si="372">IF(AND($BL38=0),CE38,0)</f>
        <v>0</v>
      </c>
      <c r="CH38" s="247">
        <f t="shared" ref="CH38" si="373">IF(AND($BL38=0),CF38,0)</f>
        <v>0</v>
      </c>
    </row>
    <row r="39" spans="2:86" s="20" customFormat="1" x14ac:dyDescent="0.2">
      <c r="B39" s="328"/>
      <c r="C39" s="288"/>
      <c r="D39" s="288"/>
      <c r="E39" s="288"/>
      <c r="F39" s="258"/>
      <c r="G39" s="258"/>
      <c r="H39" s="258"/>
      <c r="I39" s="258"/>
      <c r="J39" s="258"/>
      <c r="K39" s="258"/>
      <c r="L39" s="258"/>
      <c r="M39" s="258"/>
      <c r="N39" s="258"/>
      <c r="O39" s="258"/>
      <c r="P39" s="267"/>
      <c r="Q39" s="265"/>
      <c r="R39" s="232"/>
      <c r="S39" s="258"/>
      <c r="T39" s="95" t="s">
        <v>50</v>
      </c>
      <c r="U39" s="97">
        <f>IFERROR(VLOOKUP(T39,vstupy!$B$2:$C$12,2,FALSE),0)</f>
        <v>0</v>
      </c>
      <c r="V39" s="295"/>
      <c r="W39" s="297"/>
      <c r="X39" s="260"/>
      <c r="Y39" s="253"/>
      <c r="Z39" s="260"/>
      <c r="AA39" s="248"/>
      <c r="AB39" s="323"/>
      <c r="AC39" s="253"/>
      <c r="AD39" s="325"/>
      <c r="AE39" s="326"/>
      <c r="AF39" s="246"/>
      <c r="AG39" s="256"/>
      <c r="AH39" s="256"/>
      <c r="AI39" s="256"/>
      <c r="AJ39" s="256"/>
      <c r="AK39" s="256"/>
      <c r="AL39" s="256"/>
      <c r="AM39" s="306"/>
      <c r="AN39" s="260"/>
      <c r="AO39" s="256"/>
      <c r="AP39" s="256"/>
      <c r="AQ39" s="256"/>
      <c r="AR39" s="256"/>
      <c r="AS39" s="256"/>
      <c r="AT39" s="256"/>
      <c r="AU39" s="248"/>
      <c r="AV39" s="246"/>
      <c r="AW39" s="246"/>
      <c r="AX39" s="246"/>
      <c r="AY39" s="246"/>
      <c r="AZ39" s="246"/>
      <c r="BA39" s="246"/>
      <c r="BB39" s="246"/>
      <c r="BC39" s="309"/>
      <c r="BD39" s="260"/>
      <c r="BE39" s="246"/>
      <c r="BF39" s="246"/>
      <c r="BG39" s="246"/>
      <c r="BH39" s="246"/>
      <c r="BI39" s="246"/>
      <c r="BJ39" s="246"/>
      <c r="BK39" s="309"/>
      <c r="BL39" s="250"/>
      <c r="BM39" s="260"/>
      <c r="BN39" s="256"/>
      <c r="BO39" s="256"/>
      <c r="BP39" s="256"/>
      <c r="BQ39" s="256"/>
      <c r="BR39" s="256"/>
      <c r="BS39" s="256"/>
      <c r="BT39" s="306"/>
      <c r="BU39" s="260"/>
      <c r="BV39" s="256"/>
      <c r="BW39" s="256"/>
      <c r="BX39" s="256"/>
      <c r="BY39" s="256"/>
      <c r="BZ39" s="256"/>
      <c r="CA39" s="256"/>
      <c r="CB39" s="248"/>
      <c r="CC39" s="248"/>
      <c r="CD39" s="248"/>
      <c r="CE39" s="248"/>
      <c r="CF39" s="248"/>
      <c r="CG39" s="248"/>
      <c r="CH39" s="248"/>
    </row>
    <row r="40" spans="2:86" s="20" customFormat="1" x14ac:dyDescent="0.2">
      <c r="B40" s="329"/>
      <c r="C40" s="289"/>
      <c r="D40" s="289"/>
      <c r="E40" s="289"/>
      <c r="F40" s="259"/>
      <c r="G40" s="259"/>
      <c r="H40" s="259"/>
      <c r="I40" s="259"/>
      <c r="J40" s="259"/>
      <c r="K40" s="259"/>
      <c r="L40" s="259"/>
      <c r="M40" s="259"/>
      <c r="N40" s="259"/>
      <c r="O40" s="259"/>
      <c r="P40" s="267"/>
      <c r="Q40" s="264"/>
      <c r="R40" s="232"/>
      <c r="S40" s="259"/>
      <c r="T40" s="95" t="s">
        <v>50</v>
      </c>
      <c r="U40" s="97">
        <f>IFERROR(VLOOKUP(T40,vstupy!$B$2:$C$12,2,FALSE),0)</f>
        <v>0</v>
      </c>
      <c r="V40" s="294"/>
      <c r="W40" s="297"/>
      <c r="X40" s="260"/>
      <c r="Y40" s="253"/>
      <c r="Z40" s="260"/>
      <c r="AA40" s="248"/>
      <c r="AB40" s="323"/>
      <c r="AC40" s="253"/>
      <c r="AD40" s="325"/>
      <c r="AE40" s="326"/>
      <c r="AF40" s="246"/>
      <c r="AG40" s="256"/>
      <c r="AH40" s="256"/>
      <c r="AI40" s="256"/>
      <c r="AJ40" s="256"/>
      <c r="AK40" s="256"/>
      <c r="AL40" s="256"/>
      <c r="AM40" s="306"/>
      <c r="AN40" s="260"/>
      <c r="AO40" s="256"/>
      <c r="AP40" s="256"/>
      <c r="AQ40" s="256"/>
      <c r="AR40" s="256"/>
      <c r="AS40" s="256"/>
      <c r="AT40" s="256"/>
      <c r="AU40" s="248"/>
      <c r="AV40" s="246"/>
      <c r="AW40" s="246"/>
      <c r="AX40" s="246"/>
      <c r="AY40" s="246"/>
      <c r="AZ40" s="246"/>
      <c r="BA40" s="246"/>
      <c r="BB40" s="246"/>
      <c r="BC40" s="309"/>
      <c r="BD40" s="260"/>
      <c r="BE40" s="246"/>
      <c r="BF40" s="246"/>
      <c r="BG40" s="246"/>
      <c r="BH40" s="246"/>
      <c r="BI40" s="246"/>
      <c r="BJ40" s="246"/>
      <c r="BK40" s="309"/>
      <c r="BL40" s="250"/>
      <c r="BM40" s="260"/>
      <c r="BN40" s="256"/>
      <c r="BO40" s="256"/>
      <c r="BP40" s="256"/>
      <c r="BQ40" s="256"/>
      <c r="BR40" s="256"/>
      <c r="BS40" s="256"/>
      <c r="BT40" s="306"/>
      <c r="BU40" s="260"/>
      <c r="BV40" s="256"/>
      <c r="BW40" s="256"/>
      <c r="BX40" s="256"/>
      <c r="BY40" s="256"/>
      <c r="BZ40" s="256"/>
      <c r="CA40" s="256"/>
      <c r="CB40" s="248"/>
      <c r="CC40" s="248"/>
      <c r="CD40" s="248"/>
      <c r="CE40" s="248"/>
      <c r="CF40" s="248"/>
      <c r="CG40" s="248"/>
      <c r="CH40" s="248"/>
    </row>
    <row r="41" spans="2:86" ht="12.75" customHeight="1" x14ac:dyDescent="0.2">
      <c r="B41" s="327">
        <v>12</v>
      </c>
      <c r="C41" s="287"/>
      <c r="D41" s="287"/>
      <c r="E41" s="287"/>
      <c r="F41" s="258" t="s">
        <v>154</v>
      </c>
      <c r="G41" s="266"/>
      <c r="H41" s="258"/>
      <c r="I41" s="266"/>
      <c r="J41" s="266">
        <f t="shared" ref="J41:L41" si="374">IF(I41="N/A",0,I41)</f>
        <v>0</v>
      </c>
      <c r="K41" s="266"/>
      <c r="L41" s="266">
        <f t="shared" si="374"/>
        <v>0</v>
      </c>
      <c r="M41" s="258" t="s">
        <v>154</v>
      </c>
      <c r="N41" s="258"/>
      <c r="O41" s="258"/>
      <c r="P41" s="267"/>
      <c r="Q41" s="264" t="s">
        <v>49</v>
      </c>
      <c r="R41" s="257">
        <f>VLOOKUP(Q41,vstupy!$B$17:$C$27,2,FALSE)</f>
        <v>0</v>
      </c>
      <c r="S41" s="258"/>
      <c r="T41" s="95" t="s">
        <v>50</v>
      </c>
      <c r="U41" s="97">
        <f>IFERROR(VLOOKUP(T41,vstupy!$B$2:$C$12,2,FALSE),0)</f>
        <v>0</v>
      </c>
      <c r="V41" s="294" t="s">
        <v>49</v>
      </c>
      <c r="W41" s="296">
        <f>VLOOKUP(V41,vstupy!$B$17:$C$27,2,FALSE)</f>
        <v>0</v>
      </c>
      <c r="X41" s="260" t="str">
        <f>IF(J41=0,"N/A",N41/I41)</f>
        <v>N/A</v>
      </c>
      <c r="Y41" s="253">
        <f t="shared" ref="Y41" si="375">N41</f>
        <v>0</v>
      </c>
      <c r="Z41" s="260" t="str">
        <f t="shared" si="226"/>
        <v>N/A</v>
      </c>
      <c r="AA41" s="248">
        <f t="shared" ref="AA41" si="376">O41</f>
        <v>0</v>
      </c>
      <c r="AB41" s="323">
        <f t="shared" ref="AB41" si="377">P41*R41</f>
        <v>0</v>
      </c>
      <c r="AC41" s="253">
        <f>AB41*J41</f>
        <v>0</v>
      </c>
      <c r="AD41" s="324">
        <f t="shared" ref="AD41" si="378">IF(S41&gt;0,IF(W41&gt;0,($G$5/160)*(S41/60)*W41,0),IF(W41&gt;0,($G$5/160)*((U41+U42+U43)/60)*W41,0))</f>
        <v>0</v>
      </c>
      <c r="AE41" s="326">
        <f>AD41*J41</f>
        <v>0</v>
      </c>
      <c r="AF41" s="246">
        <f t="shared" ref="AF41" si="379">IF($M41="In (zvyšuje náklady)",-AD41,0)</f>
        <v>0</v>
      </c>
      <c r="AG41" s="256">
        <f t="shared" ref="AG41" si="380">IF($M41="In (zvyšuje náklady)",-AE41,0)</f>
        <v>0</v>
      </c>
      <c r="AH41" s="256">
        <f t="shared" si="194"/>
        <v>0</v>
      </c>
      <c r="AI41" s="256">
        <f t="shared" ref="AI41" si="381">IF($M41="In (zvyšuje náklady)",-Y41,0)</f>
        <v>0</v>
      </c>
      <c r="AJ41" s="256">
        <f t="shared" ref="AJ41" si="382">IF($M41="In (zvyšuje náklady)",-Z41,0)</f>
        <v>0</v>
      </c>
      <c r="AK41" s="256">
        <f t="shared" ref="AK41" si="383">IF($M41="In (zvyšuje náklady)",-AA41,0)</f>
        <v>0</v>
      </c>
      <c r="AL41" s="256">
        <f t="shared" ref="AL41" si="384">IF($M41="In (zvyšuje náklady)",-AB41,0)</f>
        <v>0</v>
      </c>
      <c r="AM41" s="306">
        <f t="shared" ref="AM41" si="385">IF($M41="In (zvyšuje náklady)",-AC41,0)</f>
        <v>0</v>
      </c>
      <c r="AN41" s="260">
        <f t="shared" ref="AN41" si="386">IF($M41="In (zvyšuje náklady)",0,AD41)</f>
        <v>0</v>
      </c>
      <c r="AO41" s="256">
        <f t="shared" ref="AO41" si="387">IF($M41="In (zvyšuje náklady)",0,AE41)</f>
        <v>0</v>
      </c>
      <c r="AP41" s="256" t="str">
        <f t="shared" ref="AP41" si="388">IF($M41="In (zvyšuje náklady)",0,X41)</f>
        <v>N/A</v>
      </c>
      <c r="AQ41" s="256">
        <f t="shared" ref="AQ41" si="389">IF($M41="In (zvyšuje náklady)",0,Y41)</f>
        <v>0</v>
      </c>
      <c r="AR41" s="256" t="str">
        <f t="shared" ref="AR41" si="390">IF($M41="In (zvyšuje náklady)",0,Z41)</f>
        <v>N/A</v>
      </c>
      <c r="AS41" s="256">
        <f t="shared" ref="AS41" si="391">IF($M41="In (zvyšuje náklady)",0,AA41)</f>
        <v>0</v>
      </c>
      <c r="AT41" s="256">
        <f t="shared" ref="AT41" si="392">IF($M41="In (zvyšuje náklady)",0,AB41)</f>
        <v>0</v>
      </c>
      <c r="AU41" s="248">
        <f>IF($M41="In (zvyšuje náklady)",0,AC41)</f>
        <v>0</v>
      </c>
      <c r="AV41" s="245">
        <f t="shared" ref="AV41" si="393">IF($L41&gt;0,AF41,0)</f>
        <v>0</v>
      </c>
      <c r="AW41" s="245">
        <f t="shared" ref="AW41" si="394">IF($L41&gt;0,AV41*L41,0)</f>
        <v>0</v>
      </c>
      <c r="AX41" s="245">
        <f t="shared" ref="AX41" si="395">IF($L41&gt;0,AH41,0)</f>
        <v>0</v>
      </c>
      <c r="AY41" s="245">
        <f t="shared" ref="AY41" si="396">IF($L41&gt;0,AX41*L41,0)</f>
        <v>0</v>
      </c>
      <c r="AZ41" s="245">
        <f t="shared" ref="AZ41" si="397">IF($L41&gt;0,AJ41,0)</f>
        <v>0</v>
      </c>
      <c r="BA41" s="245">
        <f t="shared" ref="BA41" si="398">IF($L41&gt;0,AZ41*L41,0)</f>
        <v>0</v>
      </c>
      <c r="BB41" s="245">
        <f t="shared" ref="BB41" si="399">IF($L41&gt;0,AL41,0)</f>
        <v>0</v>
      </c>
      <c r="BC41" s="308">
        <f t="shared" ref="BC41" si="400">BB41*L41</f>
        <v>0</v>
      </c>
      <c r="BD41" s="314">
        <f>IF($L41&gt;0,AN41,0)</f>
        <v>0</v>
      </c>
      <c r="BE41" s="245">
        <f t="shared" ref="BE41" si="401">IF($L41&gt;0,BD41*L41,0)</f>
        <v>0</v>
      </c>
      <c r="BF41" s="245">
        <f t="shared" ref="BF41" si="402">IF($L41&gt;0,AP41,0)</f>
        <v>0</v>
      </c>
      <c r="BG41" s="245">
        <f t="shared" ref="BG41" si="403">IF($L41&gt;0,AP41*L41,0)</f>
        <v>0</v>
      </c>
      <c r="BH41" s="245">
        <f t="shared" ref="BH41" si="404">IF($L41&gt;0,AR41,0)</f>
        <v>0</v>
      </c>
      <c r="BI41" s="245">
        <f t="shared" ref="BI41" si="405">IF($L41&gt;0,AR41*L41,0)</f>
        <v>0</v>
      </c>
      <c r="BJ41" s="245">
        <f>IF($L41&gt;0,AT41,0)</f>
        <v>0</v>
      </c>
      <c r="BK41" s="308">
        <f>BJ41*L41</f>
        <v>0</v>
      </c>
      <c r="BL41" s="250">
        <f>IF(F41="EÚ-úplná harmonizácia","1",0)</f>
        <v>0</v>
      </c>
      <c r="BM41" s="260">
        <f t="shared" ref="BM41:CB41" si="406">IF($BL41="1",AF41,0)</f>
        <v>0</v>
      </c>
      <c r="BN41" s="256">
        <f t="shared" si="406"/>
        <v>0</v>
      </c>
      <c r="BO41" s="256">
        <f t="shared" si="406"/>
        <v>0</v>
      </c>
      <c r="BP41" s="256">
        <f t="shared" si="406"/>
        <v>0</v>
      </c>
      <c r="BQ41" s="256">
        <f t="shared" si="406"/>
        <v>0</v>
      </c>
      <c r="BR41" s="256">
        <f t="shared" si="406"/>
        <v>0</v>
      </c>
      <c r="BS41" s="256">
        <f t="shared" si="406"/>
        <v>0</v>
      </c>
      <c r="BT41" s="306">
        <f t="shared" si="406"/>
        <v>0</v>
      </c>
      <c r="BU41" s="260">
        <f t="shared" si="406"/>
        <v>0</v>
      </c>
      <c r="BV41" s="256">
        <f t="shared" si="406"/>
        <v>0</v>
      </c>
      <c r="BW41" s="256">
        <f t="shared" si="406"/>
        <v>0</v>
      </c>
      <c r="BX41" s="256">
        <f t="shared" si="406"/>
        <v>0</v>
      </c>
      <c r="BY41" s="256">
        <f t="shared" si="406"/>
        <v>0</v>
      </c>
      <c r="BZ41" s="256">
        <f t="shared" si="406"/>
        <v>0</v>
      </c>
      <c r="CA41" s="256">
        <f t="shared" si="406"/>
        <v>0</v>
      </c>
      <c r="CB41" s="248">
        <f t="shared" si="406"/>
        <v>0</v>
      </c>
      <c r="CC41" s="247">
        <f t="shared" ref="CC41" si="407">IF(AND(X41="N/A",Z41="N/A"),AB41+AD41,X41+Z41+AB41+AD41)</f>
        <v>0</v>
      </c>
      <c r="CD41" s="247">
        <f>Y41+AA41+AC41+AE41</f>
        <v>0</v>
      </c>
      <c r="CE41" s="247">
        <f>IF(AND(G41=2021,M41="In (zvyšuje náklady)"),AM41+AK41+AG41,0)</f>
        <v>0</v>
      </c>
      <c r="CF41" s="247">
        <f>IF(AND(G41=2021,M41="Out (znižuje náklady)",BL41=0),AO41+AS41+AU41,0)</f>
        <v>0</v>
      </c>
      <c r="CG41" s="247">
        <f t="shared" ref="CG41" si="408">IF(AND($BL41=0),CE41,0)</f>
        <v>0</v>
      </c>
      <c r="CH41" s="247">
        <f t="shared" ref="CH41" si="409">IF(AND($BL41=0),CF41,0)</f>
        <v>0</v>
      </c>
    </row>
    <row r="42" spans="2:86" x14ac:dyDescent="0.2">
      <c r="B42" s="328"/>
      <c r="C42" s="288"/>
      <c r="D42" s="288"/>
      <c r="E42" s="288"/>
      <c r="F42" s="258"/>
      <c r="G42" s="258"/>
      <c r="H42" s="258"/>
      <c r="I42" s="258"/>
      <c r="J42" s="258"/>
      <c r="K42" s="258"/>
      <c r="L42" s="258"/>
      <c r="M42" s="258"/>
      <c r="N42" s="258"/>
      <c r="O42" s="258"/>
      <c r="P42" s="267"/>
      <c r="Q42" s="265"/>
      <c r="R42" s="232"/>
      <c r="S42" s="258"/>
      <c r="T42" s="95" t="s">
        <v>50</v>
      </c>
      <c r="U42" s="97">
        <f>IFERROR(VLOOKUP(T42,vstupy!$B$2:$C$12,2,FALSE),0)</f>
        <v>0</v>
      </c>
      <c r="V42" s="295"/>
      <c r="W42" s="297"/>
      <c r="X42" s="260"/>
      <c r="Y42" s="253"/>
      <c r="Z42" s="260"/>
      <c r="AA42" s="248"/>
      <c r="AB42" s="323"/>
      <c r="AC42" s="253"/>
      <c r="AD42" s="325"/>
      <c r="AE42" s="326"/>
      <c r="AF42" s="246"/>
      <c r="AG42" s="256"/>
      <c r="AH42" s="256"/>
      <c r="AI42" s="256"/>
      <c r="AJ42" s="256"/>
      <c r="AK42" s="256"/>
      <c r="AL42" s="256"/>
      <c r="AM42" s="306"/>
      <c r="AN42" s="260"/>
      <c r="AO42" s="256"/>
      <c r="AP42" s="256"/>
      <c r="AQ42" s="256"/>
      <c r="AR42" s="256"/>
      <c r="AS42" s="256"/>
      <c r="AT42" s="256"/>
      <c r="AU42" s="248"/>
      <c r="AV42" s="246"/>
      <c r="AW42" s="246"/>
      <c r="AX42" s="246"/>
      <c r="AY42" s="246"/>
      <c r="AZ42" s="246"/>
      <c r="BA42" s="246"/>
      <c r="BB42" s="246"/>
      <c r="BC42" s="309"/>
      <c r="BD42" s="260"/>
      <c r="BE42" s="246"/>
      <c r="BF42" s="246"/>
      <c r="BG42" s="246"/>
      <c r="BH42" s="246"/>
      <c r="BI42" s="246"/>
      <c r="BJ42" s="246"/>
      <c r="BK42" s="309"/>
      <c r="BL42" s="250"/>
      <c r="BM42" s="260"/>
      <c r="BN42" s="256"/>
      <c r="BO42" s="256"/>
      <c r="BP42" s="256"/>
      <c r="BQ42" s="256"/>
      <c r="BR42" s="256"/>
      <c r="BS42" s="256"/>
      <c r="BT42" s="306"/>
      <c r="BU42" s="260"/>
      <c r="BV42" s="256"/>
      <c r="BW42" s="256"/>
      <c r="BX42" s="256"/>
      <c r="BY42" s="256"/>
      <c r="BZ42" s="256"/>
      <c r="CA42" s="256"/>
      <c r="CB42" s="248"/>
      <c r="CC42" s="248"/>
      <c r="CD42" s="248"/>
      <c r="CE42" s="248"/>
      <c r="CF42" s="248"/>
      <c r="CG42" s="248"/>
      <c r="CH42" s="248"/>
    </row>
    <row r="43" spans="2:86" x14ac:dyDescent="0.2">
      <c r="B43" s="329"/>
      <c r="C43" s="289"/>
      <c r="D43" s="289"/>
      <c r="E43" s="289"/>
      <c r="F43" s="259"/>
      <c r="G43" s="259"/>
      <c r="H43" s="259"/>
      <c r="I43" s="259"/>
      <c r="J43" s="259"/>
      <c r="K43" s="259"/>
      <c r="L43" s="259"/>
      <c r="M43" s="259"/>
      <c r="N43" s="259"/>
      <c r="O43" s="259"/>
      <c r="P43" s="267"/>
      <c r="Q43" s="264"/>
      <c r="R43" s="232"/>
      <c r="S43" s="259"/>
      <c r="T43" s="95" t="s">
        <v>50</v>
      </c>
      <c r="U43" s="97">
        <f>IFERROR(VLOOKUP(T43,vstupy!$B$2:$C$12,2,FALSE),0)</f>
        <v>0</v>
      </c>
      <c r="V43" s="294"/>
      <c r="W43" s="297"/>
      <c r="X43" s="260"/>
      <c r="Y43" s="253"/>
      <c r="Z43" s="260"/>
      <c r="AA43" s="248"/>
      <c r="AB43" s="323"/>
      <c r="AC43" s="253"/>
      <c r="AD43" s="325"/>
      <c r="AE43" s="326"/>
      <c r="AF43" s="246"/>
      <c r="AG43" s="256"/>
      <c r="AH43" s="256"/>
      <c r="AI43" s="256"/>
      <c r="AJ43" s="256"/>
      <c r="AK43" s="256"/>
      <c r="AL43" s="256"/>
      <c r="AM43" s="306"/>
      <c r="AN43" s="260"/>
      <c r="AO43" s="256"/>
      <c r="AP43" s="256"/>
      <c r="AQ43" s="256"/>
      <c r="AR43" s="256"/>
      <c r="AS43" s="256"/>
      <c r="AT43" s="256"/>
      <c r="AU43" s="248"/>
      <c r="AV43" s="246"/>
      <c r="AW43" s="246"/>
      <c r="AX43" s="246"/>
      <c r="AY43" s="246"/>
      <c r="AZ43" s="246"/>
      <c r="BA43" s="246"/>
      <c r="BB43" s="246"/>
      <c r="BC43" s="309"/>
      <c r="BD43" s="260"/>
      <c r="BE43" s="246"/>
      <c r="BF43" s="246"/>
      <c r="BG43" s="246"/>
      <c r="BH43" s="246"/>
      <c r="BI43" s="246"/>
      <c r="BJ43" s="246"/>
      <c r="BK43" s="309"/>
      <c r="BL43" s="250"/>
      <c r="BM43" s="260"/>
      <c r="BN43" s="256"/>
      <c r="BO43" s="256"/>
      <c r="BP43" s="256"/>
      <c r="BQ43" s="256"/>
      <c r="BR43" s="256"/>
      <c r="BS43" s="256"/>
      <c r="BT43" s="306"/>
      <c r="BU43" s="260"/>
      <c r="BV43" s="256"/>
      <c r="BW43" s="256"/>
      <c r="BX43" s="256"/>
      <c r="BY43" s="256"/>
      <c r="BZ43" s="256"/>
      <c r="CA43" s="256"/>
      <c r="CB43" s="248"/>
      <c r="CC43" s="248"/>
      <c r="CD43" s="248"/>
      <c r="CE43" s="248"/>
      <c r="CF43" s="248"/>
      <c r="CG43" s="248"/>
      <c r="CH43" s="248"/>
    </row>
    <row r="44" spans="2:86" s="20" customFormat="1" ht="12.75" customHeight="1" x14ac:dyDescent="0.2">
      <c r="B44" s="327">
        <v>13</v>
      </c>
      <c r="C44" s="287"/>
      <c r="D44" s="287"/>
      <c r="E44" s="287"/>
      <c r="F44" s="258" t="s">
        <v>154</v>
      </c>
      <c r="G44" s="266"/>
      <c r="H44" s="258"/>
      <c r="I44" s="266"/>
      <c r="J44" s="266">
        <f t="shared" ref="J44:L44" si="410">IF(I44="N/A",0,I44)</f>
        <v>0</v>
      </c>
      <c r="K44" s="266"/>
      <c r="L44" s="266">
        <f t="shared" si="410"/>
        <v>0</v>
      </c>
      <c r="M44" s="258" t="s">
        <v>154</v>
      </c>
      <c r="N44" s="258"/>
      <c r="O44" s="258"/>
      <c r="P44" s="267"/>
      <c r="Q44" s="264" t="s">
        <v>49</v>
      </c>
      <c r="R44" s="257">
        <f>VLOOKUP(Q44,vstupy!$B$17:$C$27,2,FALSE)</f>
        <v>0</v>
      </c>
      <c r="S44" s="258"/>
      <c r="T44" s="95" t="s">
        <v>50</v>
      </c>
      <c r="U44" s="97">
        <f>IFERROR(VLOOKUP(T44,vstupy!$B$2:$C$12,2,FALSE),0)</f>
        <v>0</v>
      </c>
      <c r="V44" s="294" t="s">
        <v>49</v>
      </c>
      <c r="W44" s="296">
        <f>VLOOKUP(V44,vstupy!$B$17:$C$27,2,FALSE)</f>
        <v>0</v>
      </c>
      <c r="X44" s="260" t="str">
        <f>IF(J44=0,"N/A",N44/I44)</f>
        <v>N/A</v>
      </c>
      <c r="Y44" s="253">
        <f t="shared" ref="Y44" si="411">N44</f>
        <v>0</v>
      </c>
      <c r="Z44" s="260" t="str">
        <f t="shared" ref="Z44" si="412">IF(J44=0,"N/A",O44/I44)</f>
        <v>N/A</v>
      </c>
      <c r="AA44" s="248">
        <f t="shared" ref="AA44" si="413">O44</f>
        <v>0</v>
      </c>
      <c r="AB44" s="323">
        <f t="shared" ref="AB44" si="414">P44*R44</f>
        <v>0</v>
      </c>
      <c r="AC44" s="253">
        <f>AB44*J44</f>
        <v>0</v>
      </c>
      <c r="AD44" s="324">
        <f t="shared" ref="AD44" si="415">IF(S44&gt;0,IF(W44&gt;0,($G$5/160)*(S44/60)*W44,0),IF(W44&gt;0,($G$5/160)*((U44+U45+U46)/60)*W44,0))</f>
        <v>0</v>
      </c>
      <c r="AE44" s="326">
        <f>AD44*J44</f>
        <v>0</v>
      </c>
      <c r="AF44" s="246">
        <f t="shared" ref="AF44" si="416">IF($M44="In (zvyšuje náklady)",-AD44,0)</f>
        <v>0</v>
      </c>
      <c r="AG44" s="256">
        <f t="shared" ref="AG44" si="417">IF($M44="In (zvyšuje náklady)",-AE44,0)</f>
        <v>0</v>
      </c>
      <c r="AH44" s="256">
        <f t="shared" si="232"/>
        <v>0</v>
      </c>
      <c r="AI44" s="256">
        <f t="shared" ref="AI44" si="418">IF($M44="In (zvyšuje náklady)",-Y44,0)</f>
        <v>0</v>
      </c>
      <c r="AJ44" s="256">
        <f t="shared" ref="AJ44" si="419">IF($M44="In (zvyšuje náklady)",-Z44,0)</f>
        <v>0</v>
      </c>
      <c r="AK44" s="256">
        <f t="shared" ref="AK44" si="420">IF($M44="In (zvyšuje náklady)",-AA44,0)</f>
        <v>0</v>
      </c>
      <c r="AL44" s="256">
        <f t="shared" ref="AL44" si="421">IF($M44="In (zvyšuje náklady)",-AB44,0)</f>
        <v>0</v>
      </c>
      <c r="AM44" s="306">
        <f t="shared" ref="AM44" si="422">IF($M44="In (zvyšuje náklady)",-AC44,0)</f>
        <v>0</v>
      </c>
      <c r="AN44" s="260">
        <f t="shared" ref="AN44" si="423">IF($M44="In (zvyšuje náklady)",0,AD44)</f>
        <v>0</v>
      </c>
      <c r="AO44" s="256">
        <f t="shared" ref="AO44" si="424">IF($M44="In (zvyšuje náklady)",0,AE44)</f>
        <v>0</v>
      </c>
      <c r="AP44" s="256" t="str">
        <f t="shared" ref="AP44" si="425">IF($M44="In (zvyšuje náklady)",0,X44)</f>
        <v>N/A</v>
      </c>
      <c r="AQ44" s="256">
        <f t="shared" ref="AQ44" si="426">IF($M44="In (zvyšuje náklady)",0,Y44)</f>
        <v>0</v>
      </c>
      <c r="AR44" s="256" t="str">
        <f t="shared" ref="AR44" si="427">IF($M44="In (zvyšuje náklady)",0,Z44)</f>
        <v>N/A</v>
      </c>
      <c r="AS44" s="256">
        <f t="shared" ref="AS44" si="428">IF($M44="In (zvyšuje náklady)",0,AA44)</f>
        <v>0</v>
      </c>
      <c r="AT44" s="256">
        <f t="shared" ref="AT44" si="429">IF($M44="In (zvyšuje náklady)",0,AB44)</f>
        <v>0</v>
      </c>
      <c r="AU44" s="248">
        <f>IF($M44="In (zvyšuje náklady)",0,AC44)</f>
        <v>0</v>
      </c>
      <c r="AV44" s="245">
        <f t="shared" ref="AV44" si="430">IF($L44&gt;0,AF44,0)</f>
        <v>0</v>
      </c>
      <c r="AW44" s="245">
        <f t="shared" ref="AW44" si="431">IF($L44&gt;0,AV44*L44,0)</f>
        <v>0</v>
      </c>
      <c r="AX44" s="245">
        <f t="shared" ref="AX44" si="432">IF($L44&gt;0,AH44,0)</f>
        <v>0</v>
      </c>
      <c r="AY44" s="245">
        <f t="shared" ref="AY44" si="433">IF($L44&gt;0,AX44*L44,0)</f>
        <v>0</v>
      </c>
      <c r="AZ44" s="245">
        <f t="shared" ref="AZ44" si="434">IF($L44&gt;0,AJ44,0)</f>
        <v>0</v>
      </c>
      <c r="BA44" s="245">
        <f t="shared" ref="BA44" si="435">IF($L44&gt;0,AZ44*L44,0)</f>
        <v>0</v>
      </c>
      <c r="BB44" s="245">
        <f t="shared" ref="BB44" si="436">IF($L44&gt;0,AL44,0)</f>
        <v>0</v>
      </c>
      <c r="BC44" s="308">
        <f t="shared" ref="BC44" si="437">BB44*L44</f>
        <v>0</v>
      </c>
      <c r="BD44" s="314">
        <f>IF($L44&gt;0,AN44,0)</f>
        <v>0</v>
      </c>
      <c r="BE44" s="245">
        <f t="shared" ref="BE44" si="438">IF($L44&gt;0,BD44*L44,0)</f>
        <v>0</v>
      </c>
      <c r="BF44" s="245">
        <f t="shared" ref="BF44" si="439">IF($L44&gt;0,AP44,0)</f>
        <v>0</v>
      </c>
      <c r="BG44" s="245">
        <f t="shared" ref="BG44" si="440">IF($L44&gt;0,AP44*L44,0)</f>
        <v>0</v>
      </c>
      <c r="BH44" s="245">
        <f t="shared" ref="BH44" si="441">IF($L44&gt;0,AR44,0)</f>
        <v>0</v>
      </c>
      <c r="BI44" s="245">
        <f t="shared" ref="BI44" si="442">IF($L44&gt;0,AR44*L44,0)</f>
        <v>0</v>
      </c>
      <c r="BJ44" s="245">
        <f>IF($L44&gt;0,AT44,0)</f>
        <v>0</v>
      </c>
      <c r="BK44" s="308">
        <f>BJ44*L44</f>
        <v>0</v>
      </c>
      <c r="BL44" s="250">
        <f>IF(F44="EÚ-úplná harmonizácia","1",0)</f>
        <v>0</v>
      </c>
      <c r="BM44" s="260">
        <f t="shared" ref="BM44:CB44" si="443">IF($BL44="1",AF44,0)</f>
        <v>0</v>
      </c>
      <c r="BN44" s="256">
        <f t="shared" si="443"/>
        <v>0</v>
      </c>
      <c r="BO44" s="256">
        <f t="shared" si="443"/>
        <v>0</v>
      </c>
      <c r="BP44" s="256">
        <f t="shared" si="443"/>
        <v>0</v>
      </c>
      <c r="BQ44" s="256">
        <f t="shared" si="443"/>
        <v>0</v>
      </c>
      <c r="BR44" s="256">
        <f t="shared" si="443"/>
        <v>0</v>
      </c>
      <c r="BS44" s="256">
        <f t="shared" si="443"/>
        <v>0</v>
      </c>
      <c r="BT44" s="306">
        <f t="shared" si="443"/>
        <v>0</v>
      </c>
      <c r="BU44" s="260">
        <f t="shared" si="443"/>
        <v>0</v>
      </c>
      <c r="BV44" s="256">
        <f t="shared" si="443"/>
        <v>0</v>
      </c>
      <c r="BW44" s="256">
        <f t="shared" si="443"/>
        <v>0</v>
      </c>
      <c r="BX44" s="256">
        <f t="shared" si="443"/>
        <v>0</v>
      </c>
      <c r="BY44" s="256">
        <f t="shared" si="443"/>
        <v>0</v>
      </c>
      <c r="BZ44" s="256">
        <f t="shared" si="443"/>
        <v>0</v>
      </c>
      <c r="CA44" s="256">
        <f t="shared" si="443"/>
        <v>0</v>
      </c>
      <c r="CB44" s="248">
        <f t="shared" si="443"/>
        <v>0</v>
      </c>
      <c r="CC44" s="247">
        <f t="shared" ref="CC44" si="444">IF(AND(X44="N/A",Z44="N/A"),AB44+AD44,X44+Z44+AB44+AD44)</f>
        <v>0</v>
      </c>
      <c r="CD44" s="247">
        <f>Y44+AA44+AC44+AE44</f>
        <v>0</v>
      </c>
      <c r="CE44" s="247">
        <f>IF(AND(G44=2021,M44="In (zvyšuje náklady)"),AM44+AK44+AG44,0)</f>
        <v>0</v>
      </c>
      <c r="CF44" s="247">
        <f>IF(AND(G44=2021,M44="Out (znižuje náklady)",BL44=0),AO44+AS44+AU44,0)</f>
        <v>0</v>
      </c>
      <c r="CG44" s="247">
        <f t="shared" ref="CG44" si="445">IF(AND($BL44=0),CE44,0)</f>
        <v>0</v>
      </c>
      <c r="CH44" s="247">
        <f t="shared" ref="CH44" si="446">IF(AND($BL44=0),CF44,0)</f>
        <v>0</v>
      </c>
    </row>
    <row r="45" spans="2:86" s="20" customFormat="1" x14ac:dyDescent="0.2">
      <c r="B45" s="328"/>
      <c r="C45" s="288"/>
      <c r="D45" s="288"/>
      <c r="E45" s="288"/>
      <c r="F45" s="258"/>
      <c r="G45" s="258"/>
      <c r="H45" s="258"/>
      <c r="I45" s="258"/>
      <c r="J45" s="258"/>
      <c r="K45" s="258"/>
      <c r="L45" s="258"/>
      <c r="M45" s="258"/>
      <c r="N45" s="258"/>
      <c r="O45" s="258"/>
      <c r="P45" s="267"/>
      <c r="Q45" s="265"/>
      <c r="R45" s="232"/>
      <c r="S45" s="258"/>
      <c r="T45" s="95" t="s">
        <v>50</v>
      </c>
      <c r="U45" s="97">
        <f>IFERROR(VLOOKUP(T45,vstupy!$B$2:$C$12,2,FALSE),0)</f>
        <v>0</v>
      </c>
      <c r="V45" s="295"/>
      <c r="W45" s="297"/>
      <c r="X45" s="260"/>
      <c r="Y45" s="253"/>
      <c r="Z45" s="260"/>
      <c r="AA45" s="248"/>
      <c r="AB45" s="323"/>
      <c r="AC45" s="253"/>
      <c r="AD45" s="325"/>
      <c r="AE45" s="326"/>
      <c r="AF45" s="246"/>
      <c r="AG45" s="256"/>
      <c r="AH45" s="256"/>
      <c r="AI45" s="256"/>
      <c r="AJ45" s="256"/>
      <c r="AK45" s="256"/>
      <c r="AL45" s="256"/>
      <c r="AM45" s="306"/>
      <c r="AN45" s="260"/>
      <c r="AO45" s="256"/>
      <c r="AP45" s="256"/>
      <c r="AQ45" s="256"/>
      <c r="AR45" s="256"/>
      <c r="AS45" s="256"/>
      <c r="AT45" s="256"/>
      <c r="AU45" s="248"/>
      <c r="AV45" s="246"/>
      <c r="AW45" s="246"/>
      <c r="AX45" s="246"/>
      <c r="AY45" s="246"/>
      <c r="AZ45" s="246"/>
      <c r="BA45" s="246"/>
      <c r="BB45" s="246"/>
      <c r="BC45" s="309"/>
      <c r="BD45" s="260"/>
      <c r="BE45" s="246"/>
      <c r="BF45" s="246"/>
      <c r="BG45" s="246"/>
      <c r="BH45" s="246"/>
      <c r="BI45" s="246"/>
      <c r="BJ45" s="246"/>
      <c r="BK45" s="309"/>
      <c r="BL45" s="250"/>
      <c r="BM45" s="260"/>
      <c r="BN45" s="256"/>
      <c r="BO45" s="256"/>
      <c r="BP45" s="256"/>
      <c r="BQ45" s="256"/>
      <c r="BR45" s="256"/>
      <c r="BS45" s="256"/>
      <c r="BT45" s="306"/>
      <c r="BU45" s="260"/>
      <c r="BV45" s="256"/>
      <c r="BW45" s="256"/>
      <c r="BX45" s="256"/>
      <c r="BY45" s="256"/>
      <c r="BZ45" s="256"/>
      <c r="CA45" s="256"/>
      <c r="CB45" s="248"/>
      <c r="CC45" s="248"/>
      <c r="CD45" s="248"/>
      <c r="CE45" s="248"/>
      <c r="CF45" s="248"/>
      <c r="CG45" s="248"/>
      <c r="CH45" s="248"/>
    </row>
    <row r="46" spans="2:86" s="20" customFormat="1" x14ac:dyDescent="0.2">
      <c r="B46" s="329"/>
      <c r="C46" s="289"/>
      <c r="D46" s="289"/>
      <c r="E46" s="289"/>
      <c r="F46" s="259"/>
      <c r="G46" s="259"/>
      <c r="H46" s="259"/>
      <c r="I46" s="259"/>
      <c r="J46" s="259"/>
      <c r="K46" s="259"/>
      <c r="L46" s="259"/>
      <c r="M46" s="259"/>
      <c r="N46" s="259"/>
      <c r="O46" s="259"/>
      <c r="P46" s="267"/>
      <c r="Q46" s="264"/>
      <c r="R46" s="232"/>
      <c r="S46" s="259"/>
      <c r="T46" s="95" t="s">
        <v>50</v>
      </c>
      <c r="U46" s="97">
        <f>IFERROR(VLOOKUP(T46,vstupy!$B$2:$C$12,2,FALSE),0)</f>
        <v>0</v>
      </c>
      <c r="V46" s="294"/>
      <c r="W46" s="297"/>
      <c r="X46" s="260"/>
      <c r="Y46" s="253"/>
      <c r="Z46" s="260"/>
      <c r="AA46" s="248"/>
      <c r="AB46" s="323"/>
      <c r="AC46" s="253"/>
      <c r="AD46" s="325"/>
      <c r="AE46" s="326"/>
      <c r="AF46" s="246"/>
      <c r="AG46" s="256"/>
      <c r="AH46" s="256"/>
      <c r="AI46" s="256"/>
      <c r="AJ46" s="256"/>
      <c r="AK46" s="256"/>
      <c r="AL46" s="256"/>
      <c r="AM46" s="306"/>
      <c r="AN46" s="260"/>
      <c r="AO46" s="256"/>
      <c r="AP46" s="256"/>
      <c r="AQ46" s="256"/>
      <c r="AR46" s="256"/>
      <c r="AS46" s="256"/>
      <c r="AT46" s="256"/>
      <c r="AU46" s="248"/>
      <c r="AV46" s="246"/>
      <c r="AW46" s="246"/>
      <c r="AX46" s="246"/>
      <c r="AY46" s="246"/>
      <c r="AZ46" s="246"/>
      <c r="BA46" s="246"/>
      <c r="BB46" s="246"/>
      <c r="BC46" s="309"/>
      <c r="BD46" s="260"/>
      <c r="BE46" s="246"/>
      <c r="BF46" s="246"/>
      <c r="BG46" s="246"/>
      <c r="BH46" s="246"/>
      <c r="BI46" s="246"/>
      <c r="BJ46" s="246"/>
      <c r="BK46" s="309"/>
      <c r="BL46" s="250"/>
      <c r="BM46" s="260"/>
      <c r="BN46" s="256"/>
      <c r="BO46" s="256"/>
      <c r="BP46" s="256"/>
      <c r="BQ46" s="256"/>
      <c r="BR46" s="256"/>
      <c r="BS46" s="256"/>
      <c r="BT46" s="306"/>
      <c r="BU46" s="260"/>
      <c r="BV46" s="256"/>
      <c r="BW46" s="256"/>
      <c r="BX46" s="256"/>
      <c r="BY46" s="256"/>
      <c r="BZ46" s="256"/>
      <c r="CA46" s="256"/>
      <c r="CB46" s="248"/>
      <c r="CC46" s="248"/>
      <c r="CD46" s="248"/>
      <c r="CE46" s="248"/>
      <c r="CF46" s="248"/>
      <c r="CG46" s="248"/>
      <c r="CH46" s="248"/>
    </row>
    <row r="47" spans="2:86" ht="12.75" customHeight="1" x14ac:dyDescent="0.2">
      <c r="B47" s="327">
        <v>14</v>
      </c>
      <c r="C47" s="287"/>
      <c r="D47" s="287"/>
      <c r="E47" s="287"/>
      <c r="F47" s="258" t="s">
        <v>154</v>
      </c>
      <c r="G47" s="266"/>
      <c r="H47" s="258"/>
      <c r="I47" s="266"/>
      <c r="J47" s="266">
        <f t="shared" ref="J47:L47" si="447">IF(I47="N/A",0,I47)</f>
        <v>0</v>
      </c>
      <c r="K47" s="266"/>
      <c r="L47" s="266">
        <f t="shared" si="447"/>
        <v>0</v>
      </c>
      <c r="M47" s="258" t="s">
        <v>154</v>
      </c>
      <c r="N47" s="258"/>
      <c r="O47" s="258"/>
      <c r="P47" s="267"/>
      <c r="Q47" s="264" t="s">
        <v>49</v>
      </c>
      <c r="R47" s="257">
        <f>VLOOKUP(Q47,vstupy!$B$17:$C$27,2,FALSE)</f>
        <v>0</v>
      </c>
      <c r="S47" s="258"/>
      <c r="T47" s="95" t="s">
        <v>50</v>
      </c>
      <c r="U47" s="97">
        <f>IFERROR(VLOOKUP(T47,vstupy!$B$2:$C$12,2,FALSE),0)</f>
        <v>0</v>
      </c>
      <c r="V47" s="294" t="s">
        <v>49</v>
      </c>
      <c r="W47" s="296">
        <f>VLOOKUP(V47,vstupy!$B$17:$C$27,2,FALSE)</f>
        <v>0</v>
      </c>
      <c r="X47" s="260" t="str">
        <f>IF(J47=0,"N/A",N47/I47)</f>
        <v>N/A</v>
      </c>
      <c r="Y47" s="253">
        <f t="shared" ref="Y47" si="448">N47</f>
        <v>0</v>
      </c>
      <c r="Z47" s="260" t="str">
        <f t="shared" si="150"/>
        <v>N/A</v>
      </c>
      <c r="AA47" s="248">
        <f t="shared" ref="AA47" si="449">O47</f>
        <v>0</v>
      </c>
      <c r="AB47" s="323">
        <f t="shared" ref="AB47" si="450">P47*R47</f>
        <v>0</v>
      </c>
      <c r="AC47" s="253">
        <f>AB47*J47</f>
        <v>0</v>
      </c>
      <c r="AD47" s="324">
        <f t="shared" ref="AD47" si="451">IF(S47&gt;0,IF(W47&gt;0,($G$5/160)*(S47/60)*W47,0),IF(W47&gt;0,($G$5/160)*((U47+U48+U49)/60)*W47,0))</f>
        <v>0</v>
      </c>
      <c r="AE47" s="326">
        <f>AD47*J47</f>
        <v>0</v>
      </c>
      <c r="AF47" s="246">
        <f t="shared" ref="AF47" si="452">IF($M47="In (zvyšuje náklady)",-AD47,0)</f>
        <v>0</v>
      </c>
      <c r="AG47" s="256">
        <f t="shared" ref="AG47" si="453">IF($M47="In (zvyšuje náklady)",-AE47,0)</f>
        <v>0</v>
      </c>
      <c r="AH47" s="256">
        <f t="shared" si="270"/>
        <v>0</v>
      </c>
      <c r="AI47" s="256">
        <f t="shared" ref="AI47" si="454">IF($M47="In (zvyšuje náklady)",-Y47,0)</f>
        <v>0</v>
      </c>
      <c r="AJ47" s="256">
        <f t="shared" ref="AJ47" si="455">IF($M47="In (zvyšuje náklady)",-Z47,0)</f>
        <v>0</v>
      </c>
      <c r="AK47" s="256">
        <f t="shared" ref="AK47" si="456">IF($M47="In (zvyšuje náklady)",-AA47,0)</f>
        <v>0</v>
      </c>
      <c r="AL47" s="256">
        <f t="shared" ref="AL47" si="457">IF($M47="In (zvyšuje náklady)",-AB47,0)</f>
        <v>0</v>
      </c>
      <c r="AM47" s="306">
        <f t="shared" ref="AM47" si="458">IF($M47="In (zvyšuje náklady)",-AC47,0)</f>
        <v>0</v>
      </c>
      <c r="AN47" s="260">
        <f t="shared" ref="AN47" si="459">IF($M47="In (zvyšuje náklady)",0,AD47)</f>
        <v>0</v>
      </c>
      <c r="AO47" s="256">
        <f t="shared" ref="AO47" si="460">IF($M47="In (zvyšuje náklady)",0,AE47)</f>
        <v>0</v>
      </c>
      <c r="AP47" s="256" t="str">
        <f t="shared" ref="AP47" si="461">IF($M47="In (zvyšuje náklady)",0,X47)</f>
        <v>N/A</v>
      </c>
      <c r="AQ47" s="256">
        <f t="shared" ref="AQ47" si="462">IF($M47="In (zvyšuje náklady)",0,Y47)</f>
        <v>0</v>
      </c>
      <c r="AR47" s="256" t="str">
        <f t="shared" ref="AR47" si="463">IF($M47="In (zvyšuje náklady)",0,Z47)</f>
        <v>N/A</v>
      </c>
      <c r="AS47" s="256">
        <f t="shared" ref="AS47" si="464">IF($M47="In (zvyšuje náklady)",0,AA47)</f>
        <v>0</v>
      </c>
      <c r="AT47" s="256">
        <f t="shared" ref="AT47" si="465">IF($M47="In (zvyšuje náklady)",0,AB47)</f>
        <v>0</v>
      </c>
      <c r="AU47" s="248">
        <f>IF($M47="In (zvyšuje náklady)",0,AC47)</f>
        <v>0</v>
      </c>
      <c r="AV47" s="245">
        <f t="shared" ref="AV47" si="466">IF($L47&gt;0,AF47,0)</f>
        <v>0</v>
      </c>
      <c r="AW47" s="245">
        <f t="shared" ref="AW47" si="467">IF($L47&gt;0,AV47*L47,0)</f>
        <v>0</v>
      </c>
      <c r="AX47" s="245">
        <f t="shared" ref="AX47" si="468">IF($L47&gt;0,AH47,0)</f>
        <v>0</v>
      </c>
      <c r="AY47" s="245">
        <f t="shared" ref="AY47" si="469">IF($L47&gt;0,AX47*L47,0)</f>
        <v>0</v>
      </c>
      <c r="AZ47" s="245">
        <f t="shared" ref="AZ47" si="470">IF($L47&gt;0,AJ47,0)</f>
        <v>0</v>
      </c>
      <c r="BA47" s="245">
        <f t="shared" ref="BA47" si="471">IF($L47&gt;0,AZ47*L47,0)</f>
        <v>0</v>
      </c>
      <c r="BB47" s="245">
        <f t="shared" ref="BB47" si="472">IF($L47&gt;0,AL47,0)</f>
        <v>0</v>
      </c>
      <c r="BC47" s="308">
        <f t="shared" ref="BC47" si="473">BB47*L47</f>
        <v>0</v>
      </c>
      <c r="BD47" s="314">
        <f>IF($L47&gt;0,AN47,0)</f>
        <v>0</v>
      </c>
      <c r="BE47" s="245">
        <f t="shared" ref="BE47" si="474">IF($L47&gt;0,BD47*L47,0)</f>
        <v>0</v>
      </c>
      <c r="BF47" s="245">
        <f t="shared" ref="BF47" si="475">IF($L47&gt;0,AP47,0)</f>
        <v>0</v>
      </c>
      <c r="BG47" s="245">
        <f t="shared" ref="BG47" si="476">IF($L47&gt;0,AP47*L47,0)</f>
        <v>0</v>
      </c>
      <c r="BH47" s="245">
        <f t="shared" ref="BH47" si="477">IF($L47&gt;0,AR47,0)</f>
        <v>0</v>
      </c>
      <c r="BI47" s="245">
        <f t="shared" ref="BI47" si="478">IF($L47&gt;0,AR47*L47,0)</f>
        <v>0</v>
      </c>
      <c r="BJ47" s="245">
        <f>IF($L47&gt;0,AT47,0)</f>
        <v>0</v>
      </c>
      <c r="BK47" s="308">
        <f>BJ47*L47</f>
        <v>0</v>
      </c>
      <c r="BL47" s="250">
        <f>IF(F47="EÚ-úplná harmonizácia","1",0)</f>
        <v>0</v>
      </c>
      <c r="BM47" s="260">
        <f t="shared" ref="BM47:CB47" si="479">IF($BL47="1",AF47,0)</f>
        <v>0</v>
      </c>
      <c r="BN47" s="256">
        <f t="shared" si="479"/>
        <v>0</v>
      </c>
      <c r="BO47" s="256">
        <f t="shared" si="479"/>
        <v>0</v>
      </c>
      <c r="BP47" s="256">
        <f t="shared" si="479"/>
        <v>0</v>
      </c>
      <c r="BQ47" s="256">
        <f t="shared" si="479"/>
        <v>0</v>
      </c>
      <c r="BR47" s="256">
        <f t="shared" si="479"/>
        <v>0</v>
      </c>
      <c r="BS47" s="256">
        <f t="shared" si="479"/>
        <v>0</v>
      </c>
      <c r="BT47" s="306">
        <f t="shared" si="479"/>
        <v>0</v>
      </c>
      <c r="BU47" s="260">
        <f t="shared" si="479"/>
        <v>0</v>
      </c>
      <c r="BV47" s="256">
        <f t="shared" si="479"/>
        <v>0</v>
      </c>
      <c r="BW47" s="256">
        <f t="shared" si="479"/>
        <v>0</v>
      </c>
      <c r="BX47" s="256">
        <f t="shared" si="479"/>
        <v>0</v>
      </c>
      <c r="BY47" s="256">
        <f t="shared" si="479"/>
        <v>0</v>
      </c>
      <c r="BZ47" s="256">
        <f t="shared" si="479"/>
        <v>0</v>
      </c>
      <c r="CA47" s="256">
        <f t="shared" si="479"/>
        <v>0</v>
      </c>
      <c r="CB47" s="248">
        <f t="shared" si="479"/>
        <v>0</v>
      </c>
      <c r="CC47" s="247">
        <f t="shared" ref="CC47" si="480">IF(AND(X47="N/A",Z47="N/A"),AB47+AD47,X47+Z47+AB47+AD47)</f>
        <v>0</v>
      </c>
      <c r="CD47" s="247">
        <f>Y47+AA47+AC47+AE47</f>
        <v>0</v>
      </c>
      <c r="CE47" s="247">
        <f>IF(AND(G47=2021,M47="In (zvyšuje náklady)"),AM47+AK47+AG47,0)</f>
        <v>0</v>
      </c>
      <c r="CF47" s="247">
        <f>IF(AND(G47=2021,M47="Out (znižuje náklady)",BL47=0),AO47+AS47+AU47,0)</f>
        <v>0</v>
      </c>
      <c r="CG47" s="247">
        <f t="shared" ref="CG47" si="481">IF(AND($BL47=0),CE47,0)</f>
        <v>0</v>
      </c>
      <c r="CH47" s="247">
        <f t="shared" ref="CH47" si="482">IF(AND($BL47=0),CF47,0)</f>
        <v>0</v>
      </c>
    </row>
    <row r="48" spans="2:86" x14ac:dyDescent="0.2">
      <c r="B48" s="328"/>
      <c r="C48" s="288"/>
      <c r="D48" s="288"/>
      <c r="E48" s="288"/>
      <c r="F48" s="258"/>
      <c r="G48" s="258"/>
      <c r="H48" s="258"/>
      <c r="I48" s="258"/>
      <c r="J48" s="258"/>
      <c r="K48" s="258"/>
      <c r="L48" s="258"/>
      <c r="M48" s="258"/>
      <c r="N48" s="258"/>
      <c r="O48" s="258"/>
      <c r="P48" s="267"/>
      <c r="Q48" s="265"/>
      <c r="R48" s="232"/>
      <c r="S48" s="258"/>
      <c r="T48" s="95" t="s">
        <v>50</v>
      </c>
      <c r="U48" s="97">
        <f>IFERROR(VLOOKUP(T48,vstupy!$B$2:$C$12,2,FALSE),0)</f>
        <v>0</v>
      </c>
      <c r="V48" s="295"/>
      <c r="W48" s="297"/>
      <c r="X48" s="260"/>
      <c r="Y48" s="253"/>
      <c r="Z48" s="260"/>
      <c r="AA48" s="248"/>
      <c r="AB48" s="323"/>
      <c r="AC48" s="253"/>
      <c r="AD48" s="325"/>
      <c r="AE48" s="326"/>
      <c r="AF48" s="246"/>
      <c r="AG48" s="256"/>
      <c r="AH48" s="256"/>
      <c r="AI48" s="256"/>
      <c r="AJ48" s="256"/>
      <c r="AK48" s="256"/>
      <c r="AL48" s="256"/>
      <c r="AM48" s="306"/>
      <c r="AN48" s="260"/>
      <c r="AO48" s="256"/>
      <c r="AP48" s="256"/>
      <c r="AQ48" s="256"/>
      <c r="AR48" s="256"/>
      <c r="AS48" s="256"/>
      <c r="AT48" s="256"/>
      <c r="AU48" s="248"/>
      <c r="AV48" s="246"/>
      <c r="AW48" s="246"/>
      <c r="AX48" s="246"/>
      <c r="AY48" s="246"/>
      <c r="AZ48" s="246"/>
      <c r="BA48" s="246"/>
      <c r="BB48" s="246"/>
      <c r="BC48" s="309"/>
      <c r="BD48" s="260"/>
      <c r="BE48" s="246"/>
      <c r="BF48" s="246"/>
      <c r="BG48" s="246"/>
      <c r="BH48" s="246"/>
      <c r="BI48" s="246"/>
      <c r="BJ48" s="246"/>
      <c r="BK48" s="309"/>
      <c r="BL48" s="250"/>
      <c r="BM48" s="260"/>
      <c r="BN48" s="256"/>
      <c r="BO48" s="256"/>
      <c r="BP48" s="256"/>
      <c r="BQ48" s="256"/>
      <c r="BR48" s="256"/>
      <c r="BS48" s="256"/>
      <c r="BT48" s="306"/>
      <c r="BU48" s="260"/>
      <c r="BV48" s="256"/>
      <c r="BW48" s="256"/>
      <c r="BX48" s="256"/>
      <c r="BY48" s="256"/>
      <c r="BZ48" s="256"/>
      <c r="CA48" s="256"/>
      <c r="CB48" s="248"/>
      <c r="CC48" s="248"/>
      <c r="CD48" s="248"/>
      <c r="CE48" s="248"/>
      <c r="CF48" s="248"/>
      <c r="CG48" s="248"/>
      <c r="CH48" s="248"/>
    </row>
    <row r="49" spans="1:86" x14ac:dyDescent="0.2">
      <c r="B49" s="329"/>
      <c r="C49" s="289"/>
      <c r="D49" s="289"/>
      <c r="E49" s="289"/>
      <c r="F49" s="259"/>
      <c r="G49" s="259"/>
      <c r="H49" s="259"/>
      <c r="I49" s="259"/>
      <c r="J49" s="259"/>
      <c r="K49" s="259"/>
      <c r="L49" s="259"/>
      <c r="M49" s="259"/>
      <c r="N49" s="259"/>
      <c r="O49" s="259"/>
      <c r="P49" s="267"/>
      <c r="Q49" s="264"/>
      <c r="R49" s="232"/>
      <c r="S49" s="259"/>
      <c r="T49" s="95" t="s">
        <v>50</v>
      </c>
      <c r="U49" s="97">
        <f>IFERROR(VLOOKUP(T49,vstupy!$B$2:$C$12,2,FALSE),0)</f>
        <v>0</v>
      </c>
      <c r="V49" s="294"/>
      <c r="W49" s="297"/>
      <c r="X49" s="260"/>
      <c r="Y49" s="253"/>
      <c r="Z49" s="260"/>
      <c r="AA49" s="248"/>
      <c r="AB49" s="323"/>
      <c r="AC49" s="253"/>
      <c r="AD49" s="325"/>
      <c r="AE49" s="326"/>
      <c r="AF49" s="246"/>
      <c r="AG49" s="256"/>
      <c r="AH49" s="256"/>
      <c r="AI49" s="256"/>
      <c r="AJ49" s="256"/>
      <c r="AK49" s="256"/>
      <c r="AL49" s="256"/>
      <c r="AM49" s="306"/>
      <c r="AN49" s="260"/>
      <c r="AO49" s="256"/>
      <c r="AP49" s="256"/>
      <c r="AQ49" s="256"/>
      <c r="AR49" s="256"/>
      <c r="AS49" s="256"/>
      <c r="AT49" s="256"/>
      <c r="AU49" s="248"/>
      <c r="AV49" s="246"/>
      <c r="AW49" s="246"/>
      <c r="AX49" s="246"/>
      <c r="AY49" s="246"/>
      <c r="AZ49" s="246"/>
      <c r="BA49" s="246"/>
      <c r="BB49" s="246"/>
      <c r="BC49" s="309"/>
      <c r="BD49" s="260"/>
      <c r="BE49" s="246"/>
      <c r="BF49" s="246"/>
      <c r="BG49" s="246"/>
      <c r="BH49" s="246"/>
      <c r="BI49" s="246"/>
      <c r="BJ49" s="246"/>
      <c r="BK49" s="309"/>
      <c r="BL49" s="250"/>
      <c r="BM49" s="260"/>
      <c r="BN49" s="256"/>
      <c r="BO49" s="256"/>
      <c r="BP49" s="256"/>
      <c r="BQ49" s="256"/>
      <c r="BR49" s="256"/>
      <c r="BS49" s="256"/>
      <c r="BT49" s="306"/>
      <c r="BU49" s="260"/>
      <c r="BV49" s="256"/>
      <c r="BW49" s="256"/>
      <c r="BX49" s="256"/>
      <c r="BY49" s="256"/>
      <c r="BZ49" s="256"/>
      <c r="CA49" s="256"/>
      <c r="CB49" s="248"/>
      <c r="CC49" s="248"/>
      <c r="CD49" s="248"/>
      <c r="CE49" s="248"/>
      <c r="CF49" s="248"/>
      <c r="CG49" s="248"/>
      <c r="CH49" s="248"/>
    </row>
    <row r="50" spans="1:86" ht="12.75" customHeight="1" x14ac:dyDescent="0.2">
      <c r="A50" s="20"/>
      <c r="B50" s="327">
        <v>15</v>
      </c>
      <c r="C50" s="287"/>
      <c r="D50" s="287"/>
      <c r="E50" s="287"/>
      <c r="F50" s="258" t="s">
        <v>154</v>
      </c>
      <c r="G50" s="266"/>
      <c r="H50" s="258"/>
      <c r="I50" s="266"/>
      <c r="J50" s="266">
        <f t="shared" ref="J50:L50" si="483">IF(I50="N/A",0,I50)</f>
        <v>0</v>
      </c>
      <c r="K50" s="266"/>
      <c r="L50" s="266">
        <f t="shared" si="483"/>
        <v>0</v>
      </c>
      <c r="M50" s="258" t="s">
        <v>154</v>
      </c>
      <c r="N50" s="258"/>
      <c r="O50" s="258"/>
      <c r="P50" s="267"/>
      <c r="Q50" s="264" t="s">
        <v>49</v>
      </c>
      <c r="R50" s="257">
        <f>VLOOKUP(Q50,vstupy!$B$17:$C$27,2,FALSE)</f>
        <v>0</v>
      </c>
      <c r="S50" s="258"/>
      <c r="T50" s="95" t="s">
        <v>50</v>
      </c>
      <c r="U50" s="97">
        <f>IFERROR(VLOOKUP(T50,vstupy!$B$2:$C$12,2,FALSE),0)</f>
        <v>0</v>
      </c>
      <c r="V50" s="294" t="s">
        <v>49</v>
      </c>
      <c r="W50" s="296">
        <f>VLOOKUP(V50,vstupy!$B$17:$C$27,2,FALSE)</f>
        <v>0</v>
      </c>
      <c r="X50" s="260" t="str">
        <f>IF(J50=0,"N/A",N50/I50)</f>
        <v>N/A</v>
      </c>
      <c r="Y50" s="253">
        <f t="shared" ref="Y50" si="484">N50</f>
        <v>0</v>
      </c>
      <c r="Z50" s="260" t="str">
        <f t="shared" si="188"/>
        <v>N/A</v>
      </c>
      <c r="AA50" s="248">
        <f t="shared" ref="AA50" si="485">O50</f>
        <v>0</v>
      </c>
      <c r="AB50" s="323">
        <f t="shared" ref="AB50" si="486">P50*R50</f>
        <v>0</v>
      </c>
      <c r="AC50" s="253">
        <f>AB50*J50</f>
        <v>0</v>
      </c>
      <c r="AD50" s="324">
        <f t="shared" ref="AD50" si="487">IF(S50&gt;0,IF(W50&gt;0,($G$5/160)*(S50/60)*W50,0),IF(W50&gt;0,($G$5/160)*((U50+U51+U52)/60)*W50,0))</f>
        <v>0</v>
      </c>
      <c r="AE50" s="326">
        <f>AD50*J50</f>
        <v>0</v>
      </c>
      <c r="AF50" s="246">
        <f t="shared" ref="AF50" si="488">IF($M50="In (zvyšuje náklady)",-AD50,0)</f>
        <v>0</v>
      </c>
      <c r="AG50" s="256">
        <f t="shared" ref="AG50" si="489">IF($M50="In (zvyšuje náklady)",-AE50,0)</f>
        <v>0</v>
      </c>
      <c r="AH50" s="256">
        <f t="shared" si="307"/>
        <v>0</v>
      </c>
      <c r="AI50" s="256">
        <f t="shared" ref="AI50" si="490">IF($M50="In (zvyšuje náklady)",-Y50,0)</f>
        <v>0</v>
      </c>
      <c r="AJ50" s="256">
        <f t="shared" ref="AJ50" si="491">IF($M50="In (zvyšuje náklady)",-Z50,0)</f>
        <v>0</v>
      </c>
      <c r="AK50" s="256">
        <f t="shared" ref="AK50" si="492">IF($M50="In (zvyšuje náklady)",-AA50,0)</f>
        <v>0</v>
      </c>
      <c r="AL50" s="256">
        <f t="shared" ref="AL50" si="493">IF($M50="In (zvyšuje náklady)",-AB50,0)</f>
        <v>0</v>
      </c>
      <c r="AM50" s="306">
        <f t="shared" ref="AM50" si="494">IF($M50="In (zvyšuje náklady)",-AC50,0)</f>
        <v>0</v>
      </c>
      <c r="AN50" s="260">
        <f t="shared" ref="AN50" si="495">IF($M50="In (zvyšuje náklady)",0,AD50)</f>
        <v>0</v>
      </c>
      <c r="AO50" s="256">
        <f t="shared" ref="AO50" si="496">IF($M50="In (zvyšuje náklady)",0,AE50)</f>
        <v>0</v>
      </c>
      <c r="AP50" s="256" t="str">
        <f t="shared" ref="AP50" si="497">IF($M50="In (zvyšuje náklady)",0,X50)</f>
        <v>N/A</v>
      </c>
      <c r="AQ50" s="256">
        <f t="shared" ref="AQ50" si="498">IF($M50="In (zvyšuje náklady)",0,Y50)</f>
        <v>0</v>
      </c>
      <c r="AR50" s="256" t="str">
        <f t="shared" ref="AR50" si="499">IF($M50="In (zvyšuje náklady)",0,Z50)</f>
        <v>N/A</v>
      </c>
      <c r="AS50" s="256">
        <f t="shared" ref="AS50" si="500">IF($M50="In (zvyšuje náklady)",0,AA50)</f>
        <v>0</v>
      </c>
      <c r="AT50" s="256">
        <f t="shared" ref="AT50" si="501">IF($M50="In (zvyšuje náklady)",0,AB50)</f>
        <v>0</v>
      </c>
      <c r="AU50" s="248">
        <f>IF($M50="In (zvyšuje náklady)",0,AC50)</f>
        <v>0</v>
      </c>
      <c r="AV50" s="245">
        <f t="shared" ref="AV50" si="502">IF($L50&gt;0,AF50,0)</f>
        <v>0</v>
      </c>
      <c r="AW50" s="245">
        <f t="shared" ref="AW50" si="503">IF($L50&gt;0,AV50*L50,0)</f>
        <v>0</v>
      </c>
      <c r="AX50" s="245">
        <f t="shared" ref="AX50" si="504">IF($L50&gt;0,AH50,0)</f>
        <v>0</v>
      </c>
      <c r="AY50" s="245">
        <f t="shared" ref="AY50" si="505">IF($L50&gt;0,AX50*L50,0)</f>
        <v>0</v>
      </c>
      <c r="AZ50" s="245">
        <f t="shared" ref="AZ50" si="506">IF($L50&gt;0,AJ50,0)</f>
        <v>0</v>
      </c>
      <c r="BA50" s="245">
        <f t="shared" ref="BA50" si="507">IF($L50&gt;0,AZ50*L50,0)</f>
        <v>0</v>
      </c>
      <c r="BB50" s="245">
        <f t="shared" ref="BB50" si="508">IF($L50&gt;0,AL50,0)</f>
        <v>0</v>
      </c>
      <c r="BC50" s="308">
        <f t="shared" ref="BC50" si="509">BB50*L50</f>
        <v>0</v>
      </c>
      <c r="BD50" s="314">
        <f>IF($L50&gt;0,AN50,0)</f>
        <v>0</v>
      </c>
      <c r="BE50" s="245">
        <f t="shared" ref="BE50" si="510">IF($L50&gt;0,BD50*L50,0)</f>
        <v>0</v>
      </c>
      <c r="BF50" s="245">
        <f t="shared" ref="BF50" si="511">IF($L50&gt;0,AP50,0)</f>
        <v>0</v>
      </c>
      <c r="BG50" s="245">
        <f t="shared" ref="BG50" si="512">IF($L50&gt;0,AP50*L50,0)</f>
        <v>0</v>
      </c>
      <c r="BH50" s="245">
        <f t="shared" ref="BH50" si="513">IF($L50&gt;0,AR50,0)</f>
        <v>0</v>
      </c>
      <c r="BI50" s="245">
        <f t="shared" ref="BI50" si="514">IF($L50&gt;0,AR50*L50,0)</f>
        <v>0</v>
      </c>
      <c r="BJ50" s="245">
        <f>IF($L50&gt;0,AT50,0)</f>
        <v>0</v>
      </c>
      <c r="BK50" s="308">
        <f>BJ50*L50</f>
        <v>0</v>
      </c>
      <c r="BL50" s="250">
        <f>IF(F50="EÚ-úplná harmonizácia","1",0)</f>
        <v>0</v>
      </c>
      <c r="BM50" s="260">
        <f t="shared" ref="BM50:CB50" si="515">IF($BL50="1",AF50,0)</f>
        <v>0</v>
      </c>
      <c r="BN50" s="256">
        <f t="shared" si="515"/>
        <v>0</v>
      </c>
      <c r="BO50" s="256">
        <f t="shared" si="515"/>
        <v>0</v>
      </c>
      <c r="BP50" s="256">
        <f t="shared" si="515"/>
        <v>0</v>
      </c>
      <c r="BQ50" s="256">
        <f t="shared" si="515"/>
        <v>0</v>
      </c>
      <c r="BR50" s="256">
        <f t="shared" si="515"/>
        <v>0</v>
      </c>
      <c r="BS50" s="256">
        <f t="shared" si="515"/>
        <v>0</v>
      </c>
      <c r="BT50" s="306">
        <f t="shared" si="515"/>
        <v>0</v>
      </c>
      <c r="BU50" s="260">
        <f t="shared" si="515"/>
        <v>0</v>
      </c>
      <c r="BV50" s="256">
        <f t="shared" si="515"/>
        <v>0</v>
      </c>
      <c r="BW50" s="256">
        <f t="shared" si="515"/>
        <v>0</v>
      </c>
      <c r="BX50" s="256">
        <f t="shared" si="515"/>
        <v>0</v>
      </c>
      <c r="BY50" s="256">
        <f t="shared" si="515"/>
        <v>0</v>
      </c>
      <c r="BZ50" s="256">
        <f t="shared" si="515"/>
        <v>0</v>
      </c>
      <c r="CA50" s="256">
        <f t="shared" si="515"/>
        <v>0</v>
      </c>
      <c r="CB50" s="248">
        <f t="shared" si="515"/>
        <v>0</v>
      </c>
      <c r="CC50" s="247">
        <f t="shared" ref="CC50" si="516">IF(AND(X50="N/A",Z50="N/A"),AB50+AD50,X50+Z50+AB50+AD50)</f>
        <v>0</v>
      </c>
      <c r="CD50" s="247">
        <f>Y50+AA50+AC50+AE50</f>
        <v>0</v>
      </c>
      <c r="CE50" s="247">
        <f>IF(AND(G50=2021,M50="In (zvyšuje náklady)"),AM50+AK50+AG50,0)</f>
        <v>0</v>
      </c>
      <c r="CF50" s="247">
        <f>IF(AND(G50=2021,M50="Out (znižuje náklady)",BL50=0),AO50+AS50+AU50,0)</f>
        <v>0</v>
      </c>
      <c r="CG50" s="247">
        <f t="shared" ref="CG50" si="517">IF(AND($BL50=0),CE50,0)</f>
        <v>0</v>
      </c>
      <c r="CH50" s="247">
        <f t="shared" ref="CH50" si="518">IF(AND($BL50=0),CF50,0)</f>
        <v>0</v>
      </c>
    </row>
    <row r="51" spans="1:86" x14ac:dyDescent="0.2">
      <c r="A51" s="20"/>
      <c r="B51" s="328"/>
      <c r="C51" s="288"/>
      <c r="D51" s="288"/>
      <c r="E51" s="288"/>
      <c r="F51" s="258"/>
      <c r="G51" s="258"/>
      <c r="H51" s="258"/>
      <c r="I51" s="258"/>
      <c r="J51" s="258"/>
      <c r="K51" s="258"/>
      <c r="L51" s="258"/>
      <c r="M51" s="258"/>
      <c r="N51" s="258"/>
      <c r="O51" s="258"/>
      <c r="P51" s="267"/>
      <c r="Q51" s="265"/>
      <c r="R51" s="232"/>
      <c r="S51" s="258"/>
      <c r="T51" s="95" t="s">
        <v>50</v>
      </c>
      <c r="U51" s="97">
        <f>IFERROR(VLOOKUP(T51,vstupy!$B$2:$C$12,2,FALSE),0)</f>
        <v>0</v>
      </c>
      <c r="V51" s="295"/>
      <c r="W51" s="297"/>
      <c r="X51" s="260"/>
      <c r="Y51" s="253"/>
      <c r="Z51" s="260"/>
      <c r="AA51" s="248"/>
      <c r="AB51" s="323"/>
      <c r="AC51" s="253"/>
      <c r="AD51" s="325"/>
      <c r="AE51" s="326"/>
      <c r="AF51" s="246"/>
      <c r="AG51" s="256"/>
      <c r="AH51" s="256"/>
      <c r="AI51" s="256"/>
      <c r="AJ51" s="256"/>
      <c r="AK51" s="256"/>
      <c r="AL51" s="256"/>
      <c r="AM51" s="306"/>
      <c r="AN51" s="260"/>
      <c r="AO51" s="256"/>
      <c r="AP51" s="256"/>
      <c r="AQ51" s="256"/>
      <c r="AR51" s="256"/>
      <c r="AS51" s="256"/>
      <c r="AT51" s="256"/>
      <c r="AU51" s="248"/>
      <c r="AV51" s="246"/>
      <c r="AW51" s="246"/>
      <c r="AX51" s="246"/>
      <c r="AY51" s="246"/>
      <c r="AZ51" s="246"/>
      <c r="BA51" s="246"/>
      <c r="BB51" s="246"/>
      <c r="BC51" s="309"/>
      <c r="BD51" s="260"/>
      <c r="BE51" s="246"/>
      <c r="BF51" s="246"/>
      <c r="BG51" s="246"/>
      <c r="BH51" s="246"/>
      <c r="BI51" s="246"/>
      <c r="BJ51" s="246"/>
      <c r="BK51" s="309"/>
      <c r="BL51" s="250"/>
      <c r="BM51" s="260"/>
      <c r="BN51" s="256"/>
      <c r="BO51" s="256"/>
      <c r="BP51" s="256"/>
      <c r="BQ51" s="256"/>
      <c r="BR51" s="256"/>
      <c r="BS51" s="256"/>
      <c r="BT51" s="306"/>
      <c r="BU51" s="260"/>
      <c r="BV51" s="256"/>
      <c r="BW51" s="256"/>
      <c r="BX51" s="256"/>
      <c r="BY51" s="256"/>
      <c r="BZ51" s="256"/>
      <c r="CA51" s="256"/>
      <c r="CB51" s="248"/>
      <c r="CC51" s="248"/>
      <c r="CD51" s="248"/>
      <c r="CE51" s="248"/>
      <c r="CF51" s="248"/>
      <c r="CG51" s="248"/>
      <c r="CH51" s="248"/>
    </row>
    <row r="52" spans="1:86" x14ac:dyDescent="0.2">
      <c r="A52" s="20"/>
      <c r="B52" s="329"/>
      <c r="C52" s="289"/>
      <c r="D52" s="289"/>
      <c r="E52" s="289"/>
      <c r="F52" s="259"/>
      <c r="G52" s="259"/>
      <c r="H52" s="259"/>
      <c r="I52" s="259"/>
      <c r="J52" s="259"/>
      <c r="K52" s="259"/>
      <c r="L52" s="259"/>
      <c r="M52" s="259"/>
      <c r="N52" s="259"/>
      <c r="O52" s="259"/>
      <c r="P52" s="267"/>
      <c r="Q52" s="264"/>
      <c r="R52" s="232"/>
      <c r="S52" s="259"/>
      <c r="T52" s="95" t="s">
        <v>50</v>
      </c>
      <c r="U52" s="97">
        <f>IFERROR(VLOOKUP(T52,vstupy!$B$2:$C$12,2,FALSE),0)</f>
        <v>0</v>
      </c>
      <c r="V52" s="294"/>
      <c r="W52" s="297"/>
      <c r="X52" s="260"/>
      <c r="Y52" s="253"/>
      <c r="Z52" s="260"/>
      <c r="AA52" s="248"/>
      <c r="AB52" s="323"/>
      <c r="AC52" s="253"/>
      <c r="AD52" s="325"/>
      <c r="AE52" s="326"/>
      <c r="AF52" s="246"/>
      <c r="AG52" s="256"/>
      <c r="AH52" s="256"/>
      <c r="AI52" s="256"/>
      <c r="AJ52" s="256"/>
      <c r="AK52" s="256"/>
      <c r="AL52" s="256"/>
      <c r="AM52" s="306"/>
      <c r="AN52" s="260"/>
      <c r="AO52" s="256"/>
      <c r="AP52" s="256"/>
      <c r="AQ52" s="256"/>
      <c r="AR52" s="256"/>
      <c r="AS52" s="256"/>
      <c r="AT52" s="256"/>
      <c r="AU52" s="248"/>
      <c r="AV52" s="246"/>
      <c r="AW52" s="246"/>
      <c r="AX52" s="246"/>
      <c r="AY52" s="246"/>
      <c r="AZ52" s="246"/>
      <c r="BA52" s="246"/>
      <c r="BB52" s="246"/>
      <c r="BC52" s="309"/>
      <c r="BD52" s="260"/>
      <c r="BE52" s="246"/>
      <c r="BF52" s="246"/>
      <c r="BG52" s="246"/>
      <c r="BH52" s="246"/>
      <c r="BI52" s="246"/>
      <c r="BJ52" s="246"/>
      <c r="BK52" s="309"/>
      <c r="BL52" s="250"/>
      <c r="BM52" s="260"/>
      <c r="BN52" s="256"/>
      <c r="BO52" s="256"/>
      <c r="BP52" s="256"/>
      <c r="BQ52" s="256"/>
      <c r="BR52" s="256"/>
      <c r="BS52" s="256"/>
      <c r="BT52" s="306"/>
      <c r="BU52" s="260"/>
      <c r="BV52" s="256"/>
      <c r="BW52" s="256"/>
      <c r="BX52" s="256"/>
      <c r="BY52" s="256"/>
      <c r="BZ52" s="256"/>
      <c r="CA52" s="256"/>
      <c r="CB52" s="248"/>
      <c r="CC52" s="248"/>
      <c r="CD52" s="248"/>
      <c r="CE52" s="248"/>
      <c r="CF52" s="248"/>
      <c r="CG52" s="248"/>
      <c r="CH52" s="248"/>
    </row>
    <row r="53" spans="1:86" ht="12.75" customHeight="1" x14ac:dyDescent="0.2">
      <c r="B53" s="327">
        <v>16</v>
      </c>
      <c r="C53" s="287"/>
      <c r="D53" s="287"/>
      <c r="E53" s="287"/>
      <c r="F53" s="258" t="s">
        <v>154</v>
      </c>
      <c r="G53" s="266"/>
      <c r="H53" s="258"/>
      <c r="I53" s="266"/>
      <c r="J53" s="266">
        <f t="shared" ref="J53:L53" si="519">IF(I53="N/A",0,I53)</f>
        <v>0</v>
      </c>
      <c r="K53" s="266"/>
      <c r="L53" s="266">
        <f t="shared" si="519"/>
        <v>0</v>
      </c>
      <c r="M53" s="258" t="s">
        <v>154</v>
      </c>
      <c r="N53" s="258"/>
      <c r="O53" s="258"/>
      <c r="P53" s="267"/>
      <c r="Q53" s="264" t="s">
        <v>49</v>
      </c>
      <c r="R53" s="257">
        <f>VLOOKUP(Q53,vstupy!$B$17:$C$27,2,FALSE)</f>
        <v>0</v>
      </c>
      <c r="S53" s="258"/>
      <c r="T53" s="95" t="s">
        <v>50</v>
      </c>
      <c r="U53" s="97">
        <f>IFERROR(VLOOKUP(T53,vstupy!$B$2:$C$12,2,FALSE),0)</f>
        <v>0</v>
      </c>
      <c r="V53" s="294" t="s">
        <v>49</v>
      </c>
      <c r="W53" s="296">
        <f>VLOOKUP(V53,vstupy!$B$17:$C$27,2,FALSE)</f>
        <v>0</v>
      </c>
      <c r="X53" s="260" t="str">
        <f>IF(J53=0,"N/A",N53/I53)</f>
        <v>N/A</v>
      </c>
      <c r="Y53" s="253">
        <f t="shared" ref="Y53" si="520">N53</f>
        <v>0</v>
      </c>
      <c r="Z53" s="260" t="str">
        <f t="shared" si="226"/>
        <v>N/A</v>
      </c>
      <c r="AA53" s="248">
        <f t="shared" ref="AA53" si="521">O53</f>
        <v>0</v>
      </c>
      <c r="AB53" s="323">
        <f t="shared" ref="AB53" si="522">P53*R53</f>
        <v>0</v>
      </c>
      <c r="AC53" s="253">
        <f>AB53*J53</f>
        <v>0</v>
      </c>
      <c r="AD53" s="324">
        <f t="shared" ref="AD53" si="523">IF(S53&gt;0,IF(W53&gt;0,($G$5/160)*(S53/60)*W53,0),IF(W53&gt;0,($G$5/160)*((U53+U54+U55)/60)*W53,0))</f>
        <v>0</v>
      </c>
      <c r="AE53" s="326">
        <f>AD53*J53</f>
        <v>0</v>
      </c>
      <c r="AF53" s="246">
        <f t="shared" ref="AF53" si="524">IF($M53="In (zvyšuje náklady)",-AD53,0)</f>
        <v>0</v>
      </c>
      <c r="AG53" s="256">
        <f t="shared" ref="AG53" si="525">IF($M53="In (zvyšuje náklady)",-AE53,0)</f>
        <v>0</v>
      </c>
      <c r="AH53" s="256">
        <f t="shared" ref="AH53" si="526">IF($M53="In (zvyšuje náklady)",-X53,0)</f>
        <v>0</v>
      </c>
      <c r="AI53" s="256">
        <f t="shared" ref="AI53" si="527">IF($M53="In (zvyšuje náklady)",-Y53,0)</f>
        <v>0</v>
      </c>
      <c r="AJ53" s="256">
        <f t="shared" ref="AJ53" si="528">IF($M53="In (zvyšuje náklady)",-Z53,0)</f>
        <v>0</v>
      </c>
      <c r="AK53" s="256">
        <f t="shared" ref="AK53" si="529">IF($M53="In (zvyšuje náklady)",-AA53,0)</f>
        <v>0</v>
      </c>
      <c r="AL53" s="256">
        <f t="shared" ref="AL53" si="530">IF($M53="In (zvyšuje náklady)",-AB53,0)</f>
        <v>0</v>
      </c>
      <c r="AM53" s="306">
        <f t="shared" ref="AM53" si="531">IF($M53="In (zvyšuje náklady)",-AC53,0)</f>
        <v>0</v>
      </c>
      <c r="AN53" s="260">
        <f t="shared" ref="AN53" si="532">IF($M53="In (zvyšuje náklady)",0,AD53)</f>
        <v>0</v>
      </c>
      <c r="AO53" s="256">
        <f t="shared" ref="AO53" si="533">IF($M53="In (zvyšuje náklady)",0,AE53)</f>
        <v>0</v>
      </c>
      <c r="AP53" s="256" t="str">
        <f t="shared" ref="AP53" si="534">IF($M53="In (zvyšuje náklady)",0,X53)</f>
        <v>N/A</v>
      </c>
      <c r="AQ53" s="256">
        <f t="shared" ref="AQ53" si="535">IF($M53="In (zvyšuje náklady)",0,Y53)</f>
        <v>0</v>
      </c>
      <c r="AR53" s="256" t="str">
        <f t="shared" ref="AR53" si="536">IF($M53="In (zvyšuje náklady)",0,Z53)</f>
        <v>N/A</v>
      </c>
      <c r="AS53" s="256">
        <f t="shared" ref="AS53" si="537">IF($M53="In (zvyšuje náklady)",0,AA53)</f>
        <v>0</v>
      </c>
      <c r="AT53" s="256">
        <f t="shared" ref="AT53" si="538">IF($M53="In (zvyšuje náklady)",0,AB53)</f>
        <v>0</v>
      </c>
      <c r="AU53" s="248">
        <f>IF($M53="In (zvyšuje náklady)",0,AC53)</f>
        <v>0</v>
      </c>
      <c r="AV53" s="245">
        <f t="shared" ref="AV53" si="539">IF($L53&gt;0,AF53,0)</f>
        <v>0</v>
      </c>
      <c r="AW53" s="245">
        <f t="shared" ref="AW53" si="540">IF($L53&gt;0,AV53*L53,0)</f>
        <v>0</v>
      </c>
      <c r="AX53" s="245">
        <f t="shared" ref="AX53" si="541">IF($L53&gt;0,AH53,0)</f>
        <v>0</v>
      </c>
      <c r="AY53" s="245">
        <f t="shared" ref="AY53" si="542">IF($L53&gt;0,AX53*L53,0)</f>
        <v>0</v>
      </c>
      <c r="AZ53" s="245">
        <f t="shared" ref="AZ53" si="543">IF($L53&gt;0,AJ53,0)</f>
        <v>0</v>
      </c>
      <c r="BA53" s="245">
        <f t="shared" ref="BA53" si="544">IF($L53&gt;0,AZ53*L53,0)</f>
        <v>0</v>
      </c>
      <c r="BB53" s="245">
        <f t="shared" ref="BB53" si="545">IF($L53&gt;0,AL53,0)</f>
        <v>0</v>
      </c>
      <c r="BC53" s="308">
        <f t="shared" ref="BC53" si="546">BB53*L53</f>
        <v>0</v>
      </c>
      <c r="BD53" s="314">
        <f>IF($L53&gt;0,AN53,0)</f>
        <v>0</v>
      </c>
      <c r="BE53" s="245">
        <f t="shared" ref="BE53" si="547">IF($L53&gt;0,BD53*L53,0)</f>
        <v>0</v>
      </c>
      <c r="BF53" s="245">
        <f t="shared" ref="BF53" si="548">IF($L53&gt;0,AP53,0)</f>
        <v>0</v>
      </c>
      <c r="BG53" s="245">
        <f t="shared" ref="BG53" si="549">IF($L53&gt;0,AP53*L53,0)</f>
        <v>0</v>
      </c>
      <c r="BH53" s="245">
        <f t="shared" ref="BH53" si="550">IF($L53&gt;0,AR53,0)</f>
        <v>0</v>
      </c>
      <c r="BI53" s="245">
        <f t="shared" ref="BI53" si="551">IF($L53&gt;0,AR53*L53,0)</f>
        <v>0</v>
      </c>
      <c r="BJ53" s="245">
        <f>IF($L53&gt;0,AT53,0)</f>
        <v>0</v>
      </c>
      <c r="BK53" s="308">
        <f>BJ53*L53</f>
        <v>0</v>
      </c>
      <c r="BL53" s="250">
        <f>IF(F53="EÚ-úplná harmonizácia","1",0)</f>
        <v>0</v>
      </c>
      <c r="BM53" s="260">
        <f t="shared" ref="BM53:CB53" si="552">IF($BL53="1",AF53,0)</f>
        <v>0</v>
      </c>
      <c r="BN53" s="256">
        <f t="shared" si="552"/>
        <v>0</v>
      </c>
      <c r="BO53" s="256">
        <f t="shared" si="552"/>
        <v>0</v>
      </c>
      <c r="BP53" s="256">
        <f t="shared" si="552"/>
        <v>0</v>
      </c>
      <c r="BQ53" s="256">
        <f t="shared" si="552"/>
        <v>0</v>
      </c>
      <c r="BR53" s="256">
        <f t="shared" si="552"/>
        <v>0</v>
      </c>
      <c r="BS53" s="256">
        <f t="shared" si="552"/>
        <v>0</v>
      </c>
      <c r="BT53" s="306">
        <f t="shared" si="552"/>
        <v>0</v>
      </c>
      <c r="BU53" s="260">
        <f t="shared" si="552"/>
        <v>0</v>
      </c>
      <c r="BV53" s="256">
        <f t="shared" si="552"/>
        <v>0</v>
      </c>
      <c r="BW53" s="256">
        <f t="shared" si="552"/>
        <v>0</v>
      </c>
      <c r="BX53" s="256">
        <f t="shared" si="552"/>
        <v>0</v>
      </c>
      <c r="BY53" s="256">
        <f t="shared" si="552"/>
        <v>0</v>
      </c>
      <c r="BZ53" s="256">
        <f t="shared" si="552"/>
        <v>0</v>
      </c>
      <c r="CA53" s="256">
        <f t="shared" si="552"/>
        <v>0</v>
      </c>
      <c r="CB53" s="248">
        <f t="shared" si="552"/>
        <v>0</v>
      </c>
      <c r="CC53" s="247">
        <f t="shared" ref="CC53" si="553">IF(AND(X53="N/A",Z53="N/A"),AB53+AD53,X53+Z53+AB53+AD53)</f>
        <v>0</v>
      </c>
      <c r="CD53" s="247">
        <f>Y53+AA53+AC53+AE53</f>
        <v>0</v>
      </c>
      <c r="CE53" s="247">
        <f>IF(AND(G53=2021,M53="In (zvyšuje náklady)"),AM53+AK53+AG53,0)</f>
        <v>0</v>
      </c>
      <c r="CF53" s="247">
        <f>IF(AND(G53=2021,M53="Out (znižuje náklady)",BL53=0),AO53+AS53+AU53,0)</f>
        <v>0</v>
      </c>
      <c r="CG53" s="247">
        <f t="shared" ref="CG53" si="554">IF(AND($BL53=0),CE53,0)</f>
        <v>0</v>
      </c>
      <c r="CH53" s="247">
        <f t="shared" ref="CH53" si="555">IF(AND($BL53=0),CF53,0)</f>
        <v>0</v>
      </c>
    </row>
    <row r="54" spans="1:86" x14ac:dyDescent="0.2">
      <c r="B54" s="328"/>
      <c r="C54" s="288"/>
      <c r="D54" s="288"/>
      <c r="E54" s="288"/>
      <c r="F54" s="258"/>
      <c r="G54" s="258"/>
      <c r="H54" s="258"/>
      <c r="I54" s="258"/>
      <c r="J54" s="258"/>
      <c r="K54" s="258"/>
      <c r="L54" s="258"/>
      <c r="M54" s="258"/>
      <c r="N54" s="258"/>
      <c r="O54" s="258"/>
      <c r="P54" s="267"/>
      <c r="Q54" s="265"/>
      <c r="R54" s="232"/>
      <c r="S54" s="258"/>
      <c r="T54" s="95" t="s">
        <v>50</v>
      </c>
      <c r="U54" s="97">
        <f>IFERROR(VLOOKUP(T54,vstupy!$B$2:$C$12,2,FALSE),0)</f>
        <v>0</v>
      </c>
      <c r="V54" s="295"/>
      <c r="W54" s="297"/>
      <c r="X54" s="260"/>
      <c r="Y54" s="253"/>
      <c r="Z54" s="260"/>
      <c r="AA54" s="248"/>
      <c r="AB54" s="323"/>
      <c r="AC54" s="253"/>
      <c r="AD54" s="325"/>
      <c r="AE54" s="326"/>
      <c r="AF54" s="246"/>
      <c r="AG54" s="256"/>
      <c r="AH54" s="256"/>
      <c r="AI54" s="256"/>
      <c r="AJ54" s="256"/>
      <c r="AK54" s="256"/>
      <c r="AL54" s="256"/>
      <c r="AM54" s="306"/>
      <c r="AN54" s="260"/>
      <c r="AO54" s="256"/>
      <c r="AP54" s="256"/>
      <c r="AQ54" s="256"/>
      <c r="AR54" s="256"/>
      <c r="AS54" s="256"/>
      <c r="AT54" s="256"/>
      <c r="AU54" s="248"/>
      <c r="AV54" s="246"/>
      <c r="AW54" s="246"/>
      <c r="AX54" s="246"/>
      <c r="AY54" s="246"/>
      <c r="AZ54" s="246"/>
      <c r="BA54" s="246"/>
      <c r="BB54" s="246"/>
      <c r="BC54" s="309"/>
      <c r="BD54" s="260"/>
      <c r="BE54" s="246"/>
      <c r="BF54" s="246"/>
      <c r="BG54" s="246"/>
      <c r="BH54" s="246"/>
      <c r="BI54" s="246"/>
      <c r="BJ54" s="246"/>
      <c r="BK54" s="309"/>
      <c r="BL54" s="250"/>
      <c r="BM54" s="260"/>
      <c r="BN54" s="256"/>
      <c r="BO54" s="256"/>
      <c r="BP54" s="256"/>
      <c r="BQ54" s="256"/>
      <c r="BR54" s="256"/>
      <c r="BS54" s="256"/>
      <c r="BT54" s="306"/>
      <c r="BU54" s="260"/>
      <c r="BV54" s="256"/>
      <c r="BW54" s="256"/>
      <c r="BX54" s="256"/>
      <c r="BY54" s="256"/>
      <c r="BZ54" s="256"/>
      <c r="CA54" s="256"/>
      <c r="CB54" s="248"/>
      <c r="CC54" s="248"/>
      <c r="CD54" s="248"/>
      <c r="CE54" s="248"/>
      <c r="CF54" s="248"/>
      <c r="CG54" s="248"/>
      <c r="CH54" s="248"/>
    </row>
    <row r="55" spans="1:86" x14ac:dyDescent="0.2">
      <c r="B55" s="329"/>
      <c r="C55" s="289"/>
      <c r="D55" s="289"/>
      <c r="E55" s="289"/>
      <c r="F55" s="259"/>
      <c r="G55" s="259"/>
      <c r="H55" s="259"/>
      <c r="I55" s="259"/>
      <c r="J55" s="259"/>
      <c r="K55" s="259"/>
      <c r="L55" s="259"/>
      <c r="M55" s="259"/>
      <c r="N55" s="259"/>
      <c r="O55" s="259"/>
      <c r="P55" s="267"/>
      <c r="Q55" s="264"/>
      <c r="R55" s="232"/>
      <c r="S55" s="259"/>
      <c r="T55" s="95" t="s">
        <v>50</v>
      </c>
      <c r="U55" s="97">
        <f>IFERROR(VLOOKUP(T55,vstupy!$B$2:$C$12,2,FALSE),0)</f>
        <v>0</v>
      </c>
      <c r="V55" s="294"/>
      <c r="W55" s="297"/>
      <c r="X55" s="260"/>
      <c r="Y55" s="253"/>
      <c r="Z55" s="260"/>
      <c r="AA55" s="248"/>
      <c r="AB55" s="323"/>
      <c r="AC55" s="253"/>
      <c r="AD55" s="325"/>
      <c r="AE55" s="326"/>
      <c r="AF55" s="246"/>
      <c r="AG55" s="256"/>
      <c r="AH55" s="256"/>
      <c r="AI55" s="256"/>
      <c r="AJ55" s="256"/>
      <c r="AK55" s="256"/>
      <c r="AL55" s="256"/>
      <c r="AM55" s="306"/>
      <c r="AN55" s="260"/>
      <c r="AO55" s="256"/>
      <c r="AP55" s="256"/>
      <c r="AQ55" s="256"/>
      <c r="AR55" s="256"/>
      <c r="AS55" s="256"/>
      <c r="AT55" s="256"/>
      <c r="AU55" s="248"/>
      <c r="AV55" s="246"/>
      <c r="AW55" s="246"/>
      <c r="AX55" s="246"/>
      <c r="AY55" s="246"/>
      <c r="AZ55" s="246"/>
      <c r="BA55" s="246"/>
      <c r="BB55" s="246"/>
      <c r="BC55" s="309"/>
      <c r="BD55" s="260"/>
      <c r="BE55" s="246"/>
      <c r="BF55" s="246"/>
      <c r="BG55" s="246"/>
      <c r="BH55" s="246"/>
      <c r="BI55" s="246"/>
      <c r="BJ55" s="246"/>
      <c r="BK55" s="309"/>
      <c r="BL55" s="250"/>
      <c r="BM55" s="260"/>
      <c r="BN55" s="256"/>
      <c r="BO55" s="256"/>
      <c r="BP55" s="256"/>
      <c r="BQ55" s="256"/>
      <c r="BR55" s="256"/>
      <c r="BS55" s="256"/>
      <c r="BT55" s="306"/>
      <c r="BU55" s="260"/>
      <c r="BV55" s="256"/>
      <c r="BW55" s="256"/>
      <c r="BX55" s="256"/>
      <c r="BY55" s="256"/>
      <c r="BZ55" s="256"/>
      <c r="CA55" s="256"/>
      <c r="CB55" s="248"/>
      <c r="CC55" s="248"/>
      <c r="CD55" s="248"/>
      <c r="CE55" s="248"/>
      <c r="CF55" s="248"/>
      <c r="CG55" s="248"/>
      <c r="CH55" s="248"/>
    </row>
    <row r="56" spans="1:86" ht="12.75" customHeight="1" x14ac:dyDescent="0.2">
      <c r="B56" s="327">
        <v>17</v>
      </c>
      <c r="C56" s="287"/>
      <c r="D56" s="287"/>
      <c r="E56" s="287"/>
      <c r="F56" s="258" t="s">
        <v>154</v>
      </c>
      <c r="G56" s="266"/>
      <c r="H56" s="258"/>
      <c r="I56" s="266"/>
      <c r="J56" s="266">
        <f t="shared" ref="J56:L56" si="556">IF(I56="N/A",0,I56)</f>
        <v>0</v>
      </c>
      <c r="K56" s="266"/>
      <c r="L56" s="266">
        <f t="shared" si="556"/>
        <v>0</v>
      </c>
      <c r="M56" s="258" t="s">
        <v>154</v>
      </c>
      <c r="N56" s="258"/>
      <c r="O56" s="258"/>
      <c r="P56" s="267"/>
      <c r="Q56" s="264" t="s">
        <v>49</v>
      </c>
      <c r="R56" s="257">
        <f>VLOOKUP(Q56,vstupy!$B$17:$C$27,2,FALSE)</f>
        <v>0</v>
      </c>
      <c r="S56" s="258"/>
      <c r="T56" s="95" t="s">
        <v>50</v>
      </c>
      <c r="U56" s="97">
        <f>IFERROR(VLOOKUP(T56,vstupy!$B$2:$C$12,2,FALSE),0)</f>
        <v>0</v>
      </c>
      <c r="V56" s="294" t="s">
        <v>49</v>
      </c>
      <c r="W56" s="296">
        <f>VLOOKUP(V56,vstupy!$B$17:$C$27,2,FALSE)</f>
        <v>0</v>
      </c>
      <c r="X56" s="260" t="str">
        <f>IF(J56=0,"N/A",N56/I56)</f>
        <v>N/A</v>
      </c>
      <c r="Y56" s="253">
        <f t="shared" ref="Y56" si="557">N56</f>
        <v>0</v>
      </c>
      <c r="Z56" s="260" t="str">
        <f t="shared" ref="Z56" si="558">IF(J56=0,"N/A",O56/I56)</f>
        <v>N/A</v>
      </c>
      <c r="AA56" s="248">
        <f t="shared" ref="AA56" si="559">O56</f>
        <v>0</v>
      </c>
      <c r="AB56" s="323">
        <f t="shared" ref="AB56" si="560">P56*R56</f>
        <v>0</v>
      </c>
      <c r="AC56" s="253">
        <f>AB56*J56</f>
        <v>0</v>
      </c>
      <c r="AD56" s="324">
        <f t="shared" ref="AD56" si="561">IF(S56&gt;0,IF(W56&gt;0,($G$5/160)*(S56/60)*W56,0),IF(W56&gt;0,($G$5/160)*((U56+U57+U58)/60)*W56,0))</f>
        <v>0</v>
      </c>
      <c r="AE56" s="326">
        <f>AD56*J56</f>
        <v>0</v>
      </c>
      <c r="AF56" s="246">
        <f t="shared" ref="AF56" si="562">IF($M56="In (zvyšuje náklady)",-AD56,0)</f>
        <v>0</v>
      </c>
      <c r="AG56" s="256">
        <f t="shared" ref="AG56" si="563">IF($M56="In (zvyšuje náklady)",-AE56,0)</f>
        <v>0</v>
      </c>
      <c r="AH56" s="256">
        <f t="shared" si="194"/>
        <v>0</v>
      </c>
      <c r="AI56" s="256">
        <f t="shared" ref="AI56" si="564">IF($M56="In (zvyšuje náklady)",-Y56,0)</f>
        <v>0</v>
      </c>
      <c r="AJ56" s="256">
        <f t="shared" ref="AJ56" si="565">IF($M56="In (zvyšuje náklady)",-Z56,0)</f>
        <v>0</v>
      </c>
      <c r="AK56" s="256">
        <f t="shared" ref="AK56" si="566">IF($M56="In (zvyšuje náklady)",-AA56,0)</f>
        <v>0</v>
      </c>
      <c r="AL56" s="256">
        <f t="shared" ref="AL56" si="567">IF($M56="In (zvyšuje náklady)",-AB56,0)</f>
        <v>0</v>
      </c>
      <c r="AM56" s="306">
        <f t="shared" ref="AM56" si="568">IF($M56="In (zvyšuje náklady)",-AC56,0)</f>
        <v>0</v>
      </c>
      <c r="AN56" s="260">
        <f t="shared" ref="AN56" si="569">IF($M56="In (zvyšuje náklady)",0,AD56)</f>
        <v>0</v>
      </c>
      <c r="AO56" s="256">
        <f t="shared" ref="AO56" si="570">IF($M56="In (zvyšuje náklady)",0,AE56)</f>
        <v>0</v>
      </c>
      <c r="AP56" s="256" t="str">
        <f t="shared" ref="AP56" si="571">IF($M56="In (zvyšuje náklady)",0,X56)</f>
        <v>N/A</v>
      </c>
      <c r="AQ56" s="256">
        <f t="shared" ref="AQ56" si="572">IF($M56="In (zvyšuje náklady)",0,Y56)</f>
        <v>0</v>
      </c>
      <c r="AR56" s="256" t="str">
        <f t="shared" ref="AR56" si="573">IF($M56="In (zvyšuje náklady)",0,Z56)</f>
        <v>N/A</v>
      </c>
      <c r="AS56" s="256">
        <f t="shared" ref="AS56" si="574">IF($M56="In (zvyšuje náklady)",0,AA56)</f>
        <v>0</v>
      </c>
      <c r="AT56" s="256">
        <f t="shared" ref="AT56" si="575">IF($M56="In (zvyšuje náklady)",0,AB56)</f>
        <v>0</v>
      </c>
      <c r="AU56" s="248">
        <f>IF($M56="In (zvyšuje náklady)",0,AC56)</f>
        <v>0</v>
      </c>
      <c r="AV56" s="245">
        <f t="shared" ref="AV56" si="576">IF($L56&gt;0,AF56,0)</f>
        <v>0</v>
      </c>
      <c r="AW56" s="245">
        <f t="shared" ref="AW56" si="577">IF($L56&gt;0,AV56*L56,0)</f>
        <v>0</v>
      </c>
      <c r="AX56" s="245">
        <f t="shared" ref="AX56" si="578">IF($L56&gt;0,AH56,0)</f>
        <v>0</v>
      </c>
      <c r="AY56" s="245">
        <f t="shared" ref="AY56" si="579">IF($L56&gt;0,AX56*L56,0)</f>
        <v>0</v>
      </c>
      <c r="AZ56" s="245">
        <f t="shared" ref="AZ56" si="580">IF($L56&gt;0,AJ56,0)</f>
        <v>0</v>
      </c>
      <c r="BA56" s="245">
        <f t="shared" ref="BA56" si="581">IF($L56&gt;0,AZ56*L56,0)</f>
        <v>0</v>
      </c>
      <c r="BB56" s="245">
        <f t="shared" ref="BB56" si="582">IF($L56&gt;0,AL56,0)</f>
        <v>0</v>
      </c>
      <c r="BC56" s="308">
        <f t="shared" ref="BC56" si="583">BB56*L56</f>
        <v>0</v>
      </c>
      <c r="BD56" s="314">
        <f>IF($L56&gt;0,AN56,0)</f>
        <v>0</v>
      </c>
      <c r="BE56" s="245">
        <f t="shared" ref="BE56" si="584">IF($L56&gt;0,BD56*L56,0)</f>
        <v>0</v>
      </c>
      <c r="BF56" s="245">
        <f t="shared" ref="BF56" si="585">IF($L56&gt;0,AP56,0)</f>
        <v>0</v>
      </c>
      <c r="BG56" s="245">
        <f t="shared" ref="BG56" si="586">IF($L56&gt;0,AP56*L56,0)</f>
        <v>0</v>
      </c>
      <c r="BH56" s="245">
        <f t="shared" ref="BH56" si="587">IF($L56&gt;0,AR56,0)</f>
        <v>0</v>
      </c>
      <c r="BI56" s="245">
        <f t="shared" ref="BI56" si="588">IF($L56&gt;0,AR56*L56,0)</f>
        <v>0</v>
      </c>
      <c r="BJ56" s="245">
        <f>IF($L56&gt;0,AT56,0)</f>
        <v>0</v>
      </c>
      <c r="BK56" s="308">
        <f>BJ56*L56</f>
        <v>0</v>
      </c>
      <c r="BL56" s="250">
        <f>IF(F56="EÚ-úplná harmonizácia","1",0)</f>
        <v>0</v>
      </c>
      <c r="BM56" s="260">
        <f t="shared" ref="BM56:CB56" si="589">IF($BL56="1",AF56,0)</f>
        <v>0</v>
      </c>
      <c r="BN56" s="256">
        <f t="shared" si="589"/>
        <v>0</v>
      </c>
      <c r="BO56" s="256">
        <f t="shared" si="589"/>
        <v>0</v>
      </c>
      <c r="BP56" s="256">
        <f t="shared" si="589"/>
        <v>0</v>
      </c>
      <c r="BQ56" s="256">
        <f t="shared" si="589"/>
        <v>0</v>
      </c>
      <c r="BR56" s="256">
        <f t="shared" si="589"/>
        <v>0</v>
      </c>
      <c r="BS56" s="256">
        <f t="shared" si="589"/>
        <v>0</v>
      </c>
      <c r="BT56" s="306">
        <f t="shared" si="589"/>
        <v>0</v>
      </c>
      <c r="BU56" s="260">
        <f t="shared" si="589"/>
        <v>0</v>
      </c>
      <c r="BV56" s="256">
        <f t="shared" si="589"/>
        <v>0</v>
      </c>
      <c r="BW56" s="256">
        <f t="shared" si="589"/>
        <v>0</v>
      </c>
      <c r="BX56" s="256">
        <f t="shared" si="589"/>
        <v>0</v>
      </c>
      <c r="BY56" s="256">
        <f t="shared" si="589"/>
        <v>0</v>
      </c>
      <c r="BZ56" s="256">
        <f t="shared" si="589"/>
        <v>0</v>
      </c>
      <c r="CA56" s="256">
        <f t="shared" si="589"/>
        <v>0</v>
      </c>
      <c r="CB56" s="248">
        <f t="shared" si="589"/>
        <v>0</v>
      </c>
      <c r="CC56" s="247">
        <f t="shared" ref="CC56" si="590">IF(AND(X56="N/A",Z56="N/A"),AB56+AD56,X56+Z56+AB56+AD56)</f>
        <v>0</v>
      </c>
      <c r="CD56" s="247">
        <f>Y56+AA56+AC56+AE56</f>
        <v>0</v>
      </c>
      <c r="CE56" s="247">
        <f>IF(AND(G56=2021,M56="In (zvyšuje náklady)"),AM56+AK56+AG56,0)</f>
        <v>0</v>
      </c>
      <c r="CF56" s="247">
        <f>IF(AND(G56=2021,M56="Out (znižuje náklady)",BL56=0),AO56+AS56+AU56,0)</f>
        <v>0</v>
      </c>
      <c r="CG56" s="247">
        <f t="shared" ref="CG56" si="591">IF(AND($BL56=0),CE56,0)</f>
        <v>0</v>
      </c>
      <c r="CH56" s="247">
        <f t="shared" ref="CH56" si="592">IF(AND($BL56=0),CF56,0)</f>
        <v>0</v>
      </c>
    </row>
    <row r="57" spans="1:86" x14ac:dyDescent="0.2">
      <c r="B57" s="328"/>
      <c r="C57" s="288"/>
      <c r="D57" s="288"/>
      <c r="E57" s="288"/>
      <c r="F57" s="258"/>
      <c r="G57" s="258"/>
      <c r="H57" s="258"/>
      <c r="I57" s="258"/>
      <c r="J57" s="258"/>
      <c r="K57" s="258"/>
      <c r="L57" s="258"/>
      <c r="M57" s="258"/>
      <c r="N57" s="258"/>
      <c r="O57" s="258"/>
      <c r="P57" s="267"/>
      <c r="Q57" s="265"/>
      <c r="R57" s="232"/>
      <c r="S57" s="258"/>
      <c r="T57" s="95" t="s">
        <v>50</v>
      </c>
      <c r="U57" s="97">
        <f>IFERROR(VLOOKUP(T57,vstupy!$B$2:$C$12,2,FALSE),0)</f>
        <v>0</v>
      </c>
      <c r="V57" s="295"/>
      <c r="W57" s="297"/>
      <c r="X57" s="260"/>
      <c r="Y57" s="253"/>
      <c r="Z57" s="260"/>
      <c r="AA57" s="248"/>
      <c r="AB57" s="323"/>
      <c r="AC57" s="253"/>
      <c r="AD57" s="325"/>
      <c r="AE57" s="326"/>
      <c r="AF57" s="246"/>
      <c r="AG57" s="256"/>
      <c r="AH57" s="256"/>
      <c r="AI57" s="256"/>
      <c r="AJ57" s="256"/>
      <c r="AK57" s="256"/>
      <c r="AL57" s="256"/>
      <c r="AM57" s="306"/>
      <c r="AN57" s="260"/>
      <c r="AO57" s="256"/>
      <c r="AP57" s="256"/>
      <c r="AQ57" s="256"/>
      <c r="AR57" s="256"/>
      <c r="AS57" s="256"/>
      <c r="AT57" s="256"/>
      <c r="AU57" s="248"/>
      <c r="AV57" s="246"/>
      <c r="AW57" s="246"/>
      <c r="AX57" s="246"/>
      <c r="AY57" s="246"/>
      <c r="AZ57" s="246"/>
      <c r="BA57" s="246"/>
      <c r="BB57" s="246"/>
      <c r="BC57" s="309"/>
      <c r="BD57" s="260"/>
      <c r="BE57" s="246"/>
      <c r="BF57" s="246"/>
      <c r="BG57" s="246"/>
      <c r="BH57" s="246"/>
      <c r="BI57" s="246"/>
      <c r="BJ57" s="246"/>
      <c r="BK57" s="309"/>
      <c r="BL57" s="250"/>
      <c r="BM57" s="260"/>
      <c r="BN57" s="256"/>
      <c r="BO57" s="256"/>
      <c r="BP57" s="256"/>
      <c r="BQ57" s="256"/>
      <c r="BR57" s="256"/>
      <c r="BS57" s="256"/>
      <c r="BT57" s="306"/>
      <c r="BU57" s="260"/>
      <c r="BV57" s="256"/>
      <c r="BW57" s="256"/>
      <c r="BX57" s="256"/>
      <c r="BY57" s="256"/>
      <c r="BZ57" s="256"/>
      <c r="CA57" s="256"/>
      <c r="CB57" s="248"/>
      <c r="CC57" s="248"/>
      <c r="CD57" s="248"/>
      <c r="CE57" s="248"/>
      <c r="CF57" s="248"/>
      <c r="CG57" s="248"/>
      <c r="CH57" s="248"/>
    </row>
    <row r="58" spans="1:86" x14ac:dyDescent="0.2">
      <c r="B58" s="329"/>
      <c r="C58" s="289"/>
      <c r="D58" s="289"/>
      <c r="E58" s="289"/>
      <c r="F58" s="259"/>
      <c r="G58" s="259"/>
      <c r="H58" s="259"/>
      <c r="I58" s="259"/>
      <c r="J58" s="259"/>
      <c r="K58" s="259"/>
      <c r="L58" s="259"/>
      <c r="M58" s="259"/>
      <c r="N58" s="259"/>
      <c r="O58" s="259"/>
      <c r="P58" s="267"/>
      <c r="Q58" s="264"/>
      <c r="R58" s="232"/>
      <c r="S58" s="259"/>
      <c r="T58" s="95" t="s">
        <v>50</v>
      </c>
      <c r="U58" s="97">
        <f>IFERROR(VLOOKUP(T58,vstupy!$B$2:$C$12,2,FALSE),0)</f>
        <v>0</v>
      </c>
      <c r="V58" s="294"/>
      <c r="W58" s="297"/>
      <c r="X58" s="260"/>
      <c r="Y58" s="253"/>
      <c r="Z58" s="260"/>
      <c r="AA58" s="248"/>
      <c r="AB58" s="323"/>
      <c r="AC58" s="253"/>
      <c r="AD58" s="325"/>
      <c r="AE58" s="326"/>
      <c r="AF58" s="246"/>
      <c r="AG58" s="256"/>
      <c r="AH58" s="256"/>
      <c r="AI58" s="256"/>
      <c r="AJ58" s="256"/>
      <c r="AK58" s="256"/>
      <c r="AL58" s="256"/>
      <c r="AM58" s="306"/>
      <c r="AN58" s="260"/>
      <c r="AO58" s="256"/>
      <c r="AP58" s="256"/>
      <c r="AQ58" s="256"/>
      <c r="AR58" s="256"/>
      <c r="AS58" s="256"/>
      <c r="AT58" s="256"/>
      <c r="AU58" s="248"/>
      <c r="AV58" s="246"/>
      <c r="AW58" s="246"/>
      <c r="AX58" s="246"/>
      <c r="AY58" s="246"/>
      <c r="AZ58" s="246"/>
      <c r="BA58" s="246"/>
      <c r="BB58" s="246"/>
      <c r="BC58" s="309"/>
      <c r="BD58" s="260"/>
      <c r="BE58" s="246"/>
      <c r="BF58" s="246"/>
      <c r="BG58" s="246"/>
      <c r="BH58" s="246"/>
      <c r="BI58" s="246"/>
      <c r="BJ58" s="246"/>
      <c r="BK58" s="309"/>
      <c r="BL58" s="250"/>
      <c r="BM58" s="260"/>
      <c r="BN58" s="256"/>
      <c r="BO58" s="256"/>
      <c r="BP58" s="256"/>
      <c r="BQ58" s="256"/>
      <c r="BR58" s="256"/>
      <c r="BS58" s="256"/>
      <c r="BT58" s="306"/>
      <c r="BU58" s="260"/>
      <c r="BV58" s="256"/>
      <c r="BW58" s="256"/>
      <c r="BX58" s="256"/>
      <c r="BY58" s="256"/>
      <c r="BZ58" s="256"/>
      <c r="CA58" s="256"/>
      <c r="CB58" s="248"/>
      <c r="CC58" s="248"/>
      <c r="CD58" s="248"/>
      <c r="CE58" s="248"/>
      <c r="CF58" s="248"/>
      <c r="CG58" s="248"/>
      <c r="CH58" s="248"/>
    </row>
    <row r="59" spans="1:86" ht="12.75" customHeight="1" x14ac:dyDescent="0.2">
      <c r="A59" s="20"/>
      <c r="B59" s="327">
        <v>18</v>
      </c>
      <c r="C59" s="287"/>
      <c r="D59" s="287"/>
      <c r="E59" s="287"/>
      <c r="F59" s="258" t="s">
        <v>154</v>
      </c>
      <c r="G59" s="266"/>
      <c r="H59" s="258"/>
      <c r="I59" s="266"/>
      <c r="J59" s="266">
        <f t="shared" ref="J59:L59" si="593">IF(I59="N/A",0,I59)</f>
        <v>0</v>
      </c>
      <c r="K59" s="266"/>
      <c r="L59" s="266">
        <f t="shared" si="593"/>
        <v>0</v>
      </c>
      <c r="M59" s="258" t="s">
        <v>154</v>
      </c>
      <c r="N59" s="258"/>
      <c r="O59" s="258"/>
      <c r="P59" s="267"/>
      <c r="Q59" s="264" t="s">
        <v>49</v>
      </c>
      <c r="R59" s="257">
        <f>VLOOKUP(Q59,vstupy!$B$17:$C$27,2,FALSE)</f>
        <v>0</v>
      </c>
      <c r="S59" s="258"/>
      <c r="T59" s="95" t="s">
        <v>50</v>
      </c>
      <c r="U59" s="97">
        <f>IFERROR(VLOOKUP(T59,vstupy!$B$2:$C$12,2,FALSE),0)</f>
        <v>0</v>
      </c>
      <c r="V59" s="294" t="s">
        <v>49</v>
      </c>
      <c r="W59" s="296">
        <f>VLOOKUP(V59,vstupy!$B$17:$C$27,2,FALSE)</f>
        <v>0</v>
      </c>
      <c r="X59" s="260" t="str">
        <f>IF(J59=0,"N/A",N59/I59)</f>
        <v>N/A</v>
      </c>
      <c r="Y59" s="253">
        <f t="shared" ref="Y59" si="594">N59</f>
        <v>0</v>
      </c>
      <c r="Z59" s="260" t="str">
        <f t="shared" si="150"/>
        <v>N/A</v>
      </c>
      <c r="AA59" s="248">
        <f t="shared" ref="AA59" si="595">O59</f>
        <v>0</v>
      </c>
      <c r="AB59" s="323">
        <f t="shared" ref="AB59" si="596">P59*R59</f>
        <v>0</v>
      </c>
      <c r="AC59" s="253">
        <f>AB59*J59</f>
        <v>0</v>
      </c>
      <c r="AD59" s="324">
        <f t="shared" ref="AD59" si="597">IF(S59&gt;0,IF(W59&gt;0,($G$5/160)*(S59/60)*W59,0),IF(W59&gt;0,($G$5/160)*((U59+U60+U61)/60)*W59,0))</f>
        <v>0</v>
      </c>
      <c r="AE59" s="326">
        <f>AD59*J59</f>
        <v>0</v>
      </c>
      <c r="AF59" s="246">
        <f t="shared" ref="AF59" si="598">IF($M59="In (zvyšuje náklady)",-AD59,0)</f>
        <v>0</v>
      </c>
      <c r="AG59" s="256">
        <f t="shared" ref="AG59" si="599">IF($M59="In (zvyšuje náklady)",-AE59,0)</f>
        <v>0</v>
      </c>
      <c r="AH59" s="256">
        <f t="shared" si="232"/>
        <v>0</v>
      </c>
      <c r="AI59" s="256">
        <f t="shared" ref="AI59" si="600">IF($M59="In (zvyšuje náklady)",-Y59,0)</f>
        <v>0</v>
      </c>
      <c r="AJ59" s="256">
        <f t="shared" ref="AJ59" si="601">IF($M59="In (zvyšuje náklady)",-Z59,0)</f>
        <v>0</v>
      </c>
      <c r="AK59" s="256">
        <f t="shared" ref="AK59" si="602">IF($M59="In (zvyšuje náklady)",-AA59,0)</f>
        <v>0</v>
      </c>
      <c r="AL59" s="256">
        <f t="shared" ref="AL59" si="603">IF($M59="In (zvyšuje náklady)",-AB59,0)</f>
        <v>0</v>
      </c>
      <c r="AM59" s="306">
        <f t="shared" ref="AM59" si="604">IF($M59="In (zvyšuje náklady)",-AC59,0)</f>
        <v>0</v>
      </c>
      <c r="AN59" s="260">
        <f t="shared" ref="AN59" si="605">IF($M59="In (zvyšuje náklady)",0,AD59)</f>
        <v>0</v>
      </c>
      <c r="AO59" s="256">
        <f t="shared" ref="AO59" si="606">IF($M59="In (zvyšuje náklady)",0,AE59)</f>
        <v>0</v>
      </c>
      <c r="AP59" s="256" t="str">
        <f t="shared" ref="AP59" si="607">IF($M59="In (zvyšuje náklady)",0,X59)</f>
        <v>N/A</v>
      </c>
      <c r="AQ59" s="256">
        <f t="shared" ref="AQ59" si="608">IF($M59="In (zvyšuje náklady)",0,Y59)</f>
        <v>0</v>
      </c>
      <c r="AR59" s="256" t="str">
        <f t="shared" ref="AR59" si="609">IF($M59="In (zvyšuje náklady)",0,Z59)</f>
        <v>N/A</v>
      </c>
      <c r="AS59" s="256">
        <f t="shared" ref="AS59" si="610">IF($M59="In (zvyšuje náklady)",0,AA59)</f>
        <v>0</v>
      </c>
      <c r="AT59" s="256">
        <f t="shared" ref="AT59" si="611">IF($M59="In (zvyšuje náklady)",0,AB59)</f>
        <v>0</v>
      </c>
      <c r="AU59" s="248">
        <f>IF($M59="In (zvyšuje náklady)",0,AC59)</f>
        <v>0</v>
      </c>
      <c r="AV59" s="245">
        <f t="shared" ref="AV59" si="612">IF($L59&gt;0,AF59,0)</f>
        <v>0</v>
      </c>
      <c r="AW59" s="245">
        <f t="shared" ref="AW59" si="613">IF($L59&gt;0,AV59*L59,0)</f>
        <v>0</v>
      </c>
      <c r="AX59" s="245">
        <f t="shared" ref="AX59" si="614">IF($L59&gt;0,AH59,0)</f>
        <v>0</v>
      </c>
      <c r="AY59" s="245">
        <f t="shared" ref="AY59" si="615">IF($L59&gt;0,AX59*L59,0)</f>
        <v>0</v>
      </c>
      <c r="AZ59" s="245">
        <f t="shared" ref="AZ59" si="616">IF($L59&gt;0,AJ59,0)</f>
        <v>0</v>
      </c>
      <c r="BA59" s="245">
        <f t="shared" ref="BA59" si="617">IF($L59&gt;0,AZ59*L59,0)</f>
        <v>0</v>
      </c>
      <c r="BB59" s="245">
        <f t="shared" ref="BB59" si="618">IF($L59&gt;0,AL59,0)</f>
        <v>0</v>
      </c>
      <c r="BC59" s="308">
        <f t="shared" ref="BC59" si="619">BB59*L59</f>
        <v>0</v>
      </c>
      <c r="BD59" s="314">
        <f>IF($L59&gt;0,AN59,0)</f>
        <v>0</v>
      </c>
      <c r="BE59" s="245">
        <f t="shared" ref="BE59" si="620">IF($L59&gt;0,BD59*L59,0)</f>
        <v>0</v>
      </c>
      <c r="BF59" s="245">
        <f t="shared" ref="BF59" si="621">IF($L59&gt;0,AP59,0)</f>
        <v>0</v>
      </c>
      <c r="BG59" s="245">
        <f t="shared" ref="BG59" si="622">IF($L59&gt;0,AP59*L59,0)</f>
        <v>0</v>
      </c>
      <c r="BH59" s="245">
        <f t="shared" ref="BH59" si="623">IF($L59&gt;0,AR59,0)</f>
        <v>0</v>
      </c>
      <c r="BI59" s="245">
        <f t="shared" ref="BI59" si="624">IF($L59&gt;0,AR59*L59,0)</f>
        <v>0</v>
      </c>
      <c r="BJ59" s="245">
        <f>IF($L59&gt;0,AT59,0)</f>
        <v>0</v>
      </c>
      <c r="BK59" s="308">
        <f>BJ59*L59</f>
        <v>0</v>
      </c>
      <c r="BL59" s="250">
        <f>IF(F59="EÚ-úplná harmonizácia","1",0)</f>
        <v>0</v>
      </c>
      <c r="BM59" s="260">
        <f t="shared" ref="BM59:CB59" si="625">IF($BL59="1",AF59,0)</f>
        <v>0</v>
      </c>
      <c r="BN59" s="256">
        <f t="shared" si="625"/>
        <v>0</v>
      </c>
      <c r="BO59" s="256">
        <f t="shared" si="625"/>
        <v>0</v>
      </c>
      <c r="BP59" s="256">
        <f t="shared" si="625"/>
        <v>0</v>
      </c>
      <c r="BQ59" s="256">
        <f t="shared" si="625"/>
        <v>0</v>
      </c>
      <c r="BR59" s="256">
        <f t="shared" si="625"/>
        <v>0</v>
      </c>
      <c r="BS59" s="256">
        <f t="shared" si="625"/>
        <v>0</v>
      </c>
      <c r="BT59" s="306">
        <f t="shared" si="625"/>
        <v>0</v>
      </c>
      <c r="BU59" s="260">
        <f t="shared" si="625"/>
        <v>0</v>
      </c>
      <c r="BV59" s="256">
        <f t="shared" si="625"/>
        <v>0</v>
      </c>
      <c r="BW59" s="256">
        <f t="shared" si="625"/>
        <v>0</v>
      </c>
      <c r="BX59" s="256">
        <f t="shared" si="625"/>
        <v>0</v>
      </c>
      <c r="BY59" s="256">
        <f t="shared" si="625"/>
        <v>0</v>
      </c>
      <c r="BZ59" s="256">
        <f t="shared" si="625"/>
        <v>0</v>
      </c>
      <c r="CA59" s="256">
        <f t="shared" si="625"/>
        <v>0</v>
      </c>
      <c r="CB59" s="248">
        <f t="shared" si="625"/>
        <v>0</v>
      </c>
      <c r="CC59" s="247">
        <f t="shared" ref="CC59" si="626">IF(AND(X59="N/A",Z59="N/A"),AB59+AD59,X59+Z59+AB59+AD59)</f>
        <v>0</v>
      </c>
      <c r="CD59" s="247">
        <f>Y59+AA59+AC59+AE59</f>
        <v>0</v>
      </c>
      <c r="CE59" s="247">
        <f>IF(AND(G59=2021,M59="In (zvyšuje náklady)"),AM59+AK59+AG59,0)</f>
        <v>0</v>
      </c>
      <c r="CF59" s="247">
        <f>IF(AND(G59=2021,M59="Out (znižuje náklady)",BL59=0),AO59+AS59+AU59,0)</f>
        <v>0</v>
      </c>
      <c r="CG59" s="247">
        <f t="shared" ref="CG59" si="627">IF(AND($BL59=0),CE59,0)</f>
        <v>0</v>
      </c>
      <c r="CH59" s="247">
        <f t="shared" ref="CH59" si="628">IF(AND($BL59=0),CF59,0)</f>
        <v>0</v>
      </c>
    </row>
    <row r="60" spans="1:86" x14ac:dyDescent="0.2">
      <c r="A60" s="20"/>
      <c r="B60" s="328"/>
      <c r="C60" s="288"/>
      <c r="D60" s="288"/>
      <c r="E60" s="288"/>
      <c r="F60" s="258"/>
      <c r="G60" s="258"/>
      <c r="H60" s="258"/>
      <c r="I60" s="258"/>
      <c r="J60" s="258"/>
      <c r="K60" s="258"/>
      <c r="L60" s="258"/>
      <c r="M60" s="258"/>
      <c r="N60" s="258"/>
      <c r="O60" s="258"/>
      <c r="P60" s="267"/>
      <c r="Q60" s="265"/>
      <c r="R60" s="232"/>
      <c r="S60" s="258"/>
      <c r="T60" s="95" t="s">
        <v>50</v>
      </c>
      <c r="U60" s="97">
        <f>IFERROR(VLOOKUP(T60,vstupy!$B$2:$C$12,2,FALSE),0)</f>
        <v>0</v>
      </c>
      <c r="V60" s="295"/>
      <c r="W60" s="297"/>
      <c r="X60" s="260"/>
      <c r="Y60" s="253"/>
      <c r="Z60" s="260"/>
      <c r="AA60" s="248"/>
      <c r="AB60" s="323"/>
      <c r="AC60" s="253"/>
      <c r="AD60" s="325"/>
      <c r="AE60" s="326"/>
      <c r="AF60" s="246"/>
      <c r="AG60" s="256"/>
      <c r="AH60" s="256"/>
      <c r="AI60" s="256"/>
      <c r="AJ60" s="256"/>
      <c r="AK60" s="256"/>
      <c r="AL60" s="256"/>
      <c r="AM60" s="306"/>
      <c r="AN60" s="260"/>
      <c r="AO60" s="256"/>
      <c r="AP60" s="256"/>
      <c r="AQ60" s="256"/>
      <c r="AR60" s="256"/>
      <c r="AS60" s="256"/>
      <c r="AT60" s="256"/>
      <c r="AU60" s="248"/>
      <c r="AV60" s="246"/>
      <c r="AW60" s="246"/>
      <c r="AX60" s="246"/>
      <c r="AY60" s="246"/>
      <c r="AZ60" s="246"/>
      <c r="BA60" s="246"/>
      <c r="BB60" s="246"/>
      <c r="BC60" s="309"/>
      <c r="BD60" s="260"/>
      <c r="BE60" s="246"/>
      <c r="BF60" s="246"/>
      <c r="BG60" s="246"/>
      <c r="BH60" s="246"/>
      <c r="BI60" s="246"/>
      <c r="BJ60" s="246"/>
      <c r="BK60" s="309"/>
      <c r="BL60" s="250"/>
      <c r="BM60" s="260"/>
      <c r="BN60" s="256"/>
      <c r="BO60" s="256"/>
      <c r="BP60" s="256"/>
      <c r="BQ60" s="256"/>
      <c r="BR60" s="256"/>
      <c r="BS60" s="256"/>
      <c r="BT60" s="306"/>
      <c r="BU60" s="260"/>
      <c r="BV60" s="256"/>
      <c r="BW60" s="256"/>
      <c r="BX60" s="256"/>
      <c r="BY60" s="256"/>
      <c r="BZ60" s="256"/>
      <c r="CA60" s="256"/>
      <c r="CB60" s="248"/>
      <c r="CC60" s="248"/>
      <c r="CD60" s="248"/>
      <c r="CE60" s="248"/>
      <c r="CF60" s="248"/>
      <c r="CG60" s="248"/>
      <c r="CH60" s="248"/>
    </row>
    <row r="61" spans="1:86" x14ac:dyDescent="0.2">
      <c r="A61" s="20"/>
      <c r="B61" s="329"/>
      <c r="C61" s="289"/>
      <c r="D61" s="289"/>
      <c r="E61" s="289"/>
      <c r="F61" s="259"/>
      <c r="G61" s="259"/>
      <c r="H61" s="259"/>
      <c r="I61" s="259"/>
      <c r="J61" s="259"/>
      <c r="K61" s="259"/>
      <c r="L61" s="259"/>
      <c r="M61" s="259"/>
      <c r="N61" s="259"/>
      <c r="O61" s="259"/>
      <c r="P61" s="267"/>
      <c r="Q61" s="264"/>
      <c r="R61" s="232"/>
      <c r="S61" s="259"/>
      <c r="T61" s="95" t="s">
        <v>50</v>
      </c>
      <c r="U61" s="97">
        <f>IFERROR(VLOOKUP(T61,vstupy!$B$2:$C$12,2,FALSE),0)</f>
        <v>0</v>
      </c>
      <c r="V61" s="294"/>
      <c r="W61" s="297"/>
      <c r="X61" s="260"/>
      <c r="Y61" s="253"/>
      <c r="Z61" s="260"/>
      <c r="AA61" s="248"/>
      <c r="AB61" s="323"/>
      <c r="AC61" s="253"/>
      <c r="AD61" s="325"/>
      <c r="AE61" s="326"/>
      <c r="AF61" s="246"/>
      <c r="AG61" s="256"/>
      <c r="AH61" s="256"/>
      <c r="AI61" s="256"/>
      <c r="AJ61" s="256"/>
      <c r="AK61" s="256"/>
      <c r="AL61" s="256"/>
      <c r="AM61" s="306"/>
      <c r="AN61" s="260"/>
      <c r="AO61" s="256"/>
      <c r="AP61" s="256"/>
      <c r="AQ61" s="256"/>
      <c r="AR61" s="256"/>
      <c r="AS61" s="256"/>
      <c r="AT61" s="256"/>
      <c r="AU61" s="248"/>
      <c r="AV61" s="246"/>
      <c r="AW61" s="246"/>
      <c r="AX61" s="246"/>
      <c r="AY61" s="246"/>
      <c r="AZ61" s="246"/>
      <c r="BA61" s="246"/>
      <c r="BB61" s="246"/>
      <c r="BC61" s="309"/>
      <c r="BD61" s="260"/>
      <c r="BE61" s="246"/>
      <c r="BF61" s="246"/>
      <c r="BG61" s="246"/>
      <c r="BH61" s="246"/>
      <c r="BI61" s="246"/>
      <c r="BJ61" s="246"/>
      <c r="BK61" s="309"/>
      <c r="BL61" s="250"/>
      <c r="BM61" s="260"/>
      <c r="BN61" s="256"/>
      <c r="BO61" s="256"/>
      <c r="BP61" s="256"/>
      <c r="BQ61" s="256"/>
      <c r="BR61" s="256"/>
      <c r="BS61" s="256"/>
      <c r="BT61" s="306"/>
      <c r="BU61" s="260"/>
      <c r="BV61" s="256"/>
      <c r="BW61" s="256"/>
      <c r="BX61" s="256"/>
      <c r="BY61" s="256"/>
      <c r="BZ61" s="256"/>
      <c r="CA61" s="256"/>
      <c r="CB61" s="248"/>
      <c r="CC61" s="248"/>
      <c r="CD61" s="248"/>
      <c r="CE61" s="248"/>
      <c r="CF61" s="248"/>
      <c r="CG61" s="248"/>
      <c r="CH61" s="248"/>
    </row>
    <row r="62" spans="1:86" ht="12.75" customHeight="1" x14ac:dyDescent="0.2">
      <c r="B62" s="327">
        <v>19</v>
      </c>
      <c r="C62" s="287"/>
      <c r="D62" s="287"/>
      <c r="E62" s="287"/>
      <c r="F62" s="258" t="s">
        <v>154</v>
      </c>
      <c r="G62" s="266"/>
      <c r="H62" s="258"/>
      <c r="I62" s="266"/>
      <c r="J62" s="266">
        <f t="shared" ref="J62:L62" si="629">IF(I62="N/A",0,I62)</f>
        <v>0</v>
      </c>
      <c r="K62" s="266"/>
      <c r="L62" s="266">
        <f t="shared" si="629"/>
        <v>0</v>
      </c>
      <c r="M62" s="258" t="s">
        <v>154</v>
      </c>
      <c r="N62" s="258"/>
      <c r="O62" s="258"/>
      <c r="P62" s="267"/>
      <c r="Q62" s="264" t="s">
        <v>49</v>
      </c>
      <c r="R62" s="257">
        <f>VLOOKUP(Q62,vstupy!$B$17:$C$27,2,FALSE)</f>
        <v>0</v>
      </c>
      <c r="S62" s="258"/>
      <c r="T62" s="95" t="s">
        <v>50</v>
      </c>
      <c r="U62" s="97">
        <f>IFERROR(VLOOKUP(T62,vstupy!$B$2:$C$12,2,FALSE),0)</f>
        <v>0</v>
      </c>
      <c r="V62" s="294" t="s">
        <v>49</v>
      </c>
      <c r="W62" s="296">
        <f>VLOOKUP(V62,vstupy!$B$17:$C$27,2,FALSE)</f>
        <v>0</v>
      </c>
      <c r="X62" s="260" t="str">
        <f>IF(J62=0,"N/A",N62/I62)</f>
        <v>N/A</v>
      </c>
      <c r="Y62" s="253">
        <f t="shared" ref="Y62" si="630">N62</f>
        <v>0</v>
      </c>
      <c r="Z62" s="260" t="str">
        <f t="shared" si="188"/>
        <v>N/A</v>
      </c>
      <c r="AA62" s="248">
        <f t="shared" ref="AA62" si="631">O62</f>
        <v>0</v>
      </c>
      <c r="AB62" s="323">
        <f t="shared" ref="AB62" si="632">P62*R62</f>
        <v>0</v>
      </c>
      <c r="AC62" s="253">
        <f>AB62*J62</f>
        <v>0</v>
      </c>
      <c r="AD62" s="324">
        <f t="shared" ref="AD62" si="633">IF(S62&gt;0,IF(W62&gt;0,($G$5/160)*(S62/60)*W62,0),IF(W62&gt;0,($G$5/160)*((U62+U63+U64)/60)*W62,0))</f>
        <v>0</v>
      </c>
      <c r="AE62" s="326">
        <f>AD62*J62</f>
        <v>0</v>
      </c>
      <c r="AF62" s="246">
        <f t="shared" ref="AF62" si="634">IF($M62="In (zvyšuje náklady)",-AD62,0)</f>
        <v>0</v>
      </c>
      <c r="AG62" s="256">
        <f t="shared" ref="AG62" si="635">IF($M62="In (zvyšuje náklady)",-AE62,0)</f>
        <v>0</v>
      </c>
      <c r="AH62" s="256">
        <f t="shared" si="270"/>
        <v>0</v>
      </c>
      <c r="AI62" s="256">
        <f t="shared" ref="AI62" si="636">IF($M62="In (zvyšuje náklady)",-Y62,0)</f>
        <v>0</v>
      </c>
      <c r="AJ62" s="256">
        <f t="shared" ref="AJ62" si="637">IF($M62="In (zvyšuje náklady)",-Z62,0)</f>
        <v>0</v>
      </c>
      <c r="AK62" s="256">
        <f t="shared" ref="AK62" si="638">IF($M62="In (zvyšuje náklady)",-AA62,0)</f>
        <v>0</v>
      </c>
      <c r="AL62" s="256">
        <f t="shared" ref="AL62" si="639">IF($M62="In (zvyšuje náklady)",-AB62,0)</f>
        <v>0</v>
      </c>
      <c r="AM62" s="306">
        <f t="shared" ref="AM62" si="640">IF($M62="In (zvyšuje náklady)",-AC62,0)</f>
        <v>0</v>
      </c>
      <c r="AN62" s="260">
        <f t="shared" ref="AN62" si="641">IF($M62="In (zvyšuje náklady)",0,AD62)</f>
        <v>0</v>
      </c>
      <c r="AO62" s="256">
        <f t="shared" ref="AO62" si="642">IF($M62="In (zvyšuje náklady)",0,AE62)</f>
        <v>0</v>
      </c>
      <c r="AP62" s="256" t="str">
        <f t="shared" ref="AP62" si="643">IF($M62="In (zvyšuje náklady)",0,X62)</f>
        <v>N/A</v>
      </c>
      <c r="AQ62" s="256">
        <f t="shared" ref="AQ62" si="644">IF($M62="In (zvyšuje náklady)",0,Y62)</f>
        <v>0</v>
      </c>
      <c r="AR62" s="256" t="str">
        <f t="shared" ref="AR62" si="645">IF($M62="In (zvyšuje náklady)",0,Z62)</f>
        <v>N/A</v>
      </c>
      <c r="AS62" s="256">
        <f t="shared" ref="AS62" si="646">IF($M62="In (zvyšuje náklady)",0,AA62)</f>
        <v>0</v>
      </c>
      <c r="AT62" s="256">
        <f t="shared" ref="AT62" si="647">IF($M62="In (zvyšuje náklady)",0,AB62)</f>
        <v>0</v>
      </c>
      <c r="AU62" s="248">
        <f>IF($M62="In (zvyšuje náklady)",0,AC62)</f>
        <v>0</v>
      </c>
      <c r="AV62" s="245">
        <f t="shared" ref="AV62" si="648">IF($L62&gt;0,AF62,0)</f>
        <v>0</v>
      </c>
      <c r="AW62" s="245">
        <f t="shared" ref="AW62" si="649">IF($L62&gt;0,AV62*L62,0)</f>
        <v>0</v>
      </c>
      <c r="AX62" s="245">
        <f t="shared" ref="AX62" si="650">IF($L62&gt;0,AH62,0)</f>
        <v>0</v>
      </c>
      <c r="AY62" s="245">
        <f t="shared" ref="AY62" si="651">IF($L62&gt;0,AX62*L62,0)</f>
        <v>0</v>
      </c>
      <c r="AZ62" s="245">
        <f t="shared" ref="AZ62" si="652">IF($L62&gt;0,AJ62,0)</f>
        <v>0</v>
      </c>
      <c r="BA62" s="245">
        <f t="shared" ref="BA62" si="653">IF($L62&gt;0,AZ62*L62,0)</f>
        <v>0</v>
      </c>
      <c r="BB62" s="245">
        <f t="shared" ref="BB62" si="654">IF($L62&gt;0,AL62,0)</f>
        <v>0</v>
      </c>
      <c r="BC62" s="308">
        <f t="shared" ref="BC62" si="655">BB62*L62</f>
        <v>0</v>
      </c>
      <c r="BD62" s="314">
        <f>IF($L62&gt;0,AN62,0)</f>
        <v>0</v>
      </c>
      <c r="BE62" s="245">
        <f t="shared" ref="BE62" si="656">IF($L62&gt;0,BD62*L62,0)</f>
        <v>0</v>
      </c>
      <c r="BF62" s="245">
        <f t="shared" ref="BF62" si="657">IF($L62&gt;0,AP62,0)</f>
        <v>0</v>
      </c>
      <c r="BG62" s="245">
        <f t="shared" ref="BG62" si="658">IF($L62&gt;0,AP62*L62,0)</f>
        <v>0</v>
      </c>
      <c r="BH62" s="245">
        <f t="shared" ref="BH62" si="659">IF($L62&gt;0,AR62,0)</f>
        <v>0</v>
      </c>
      <c r="BI62" s="245">
        <f t="shared" ref="BI62" si="660">IF($L62&gt;0,AR62*L62,0)</f>
        <v>0</v>
      </c>
      <c r="BJ62" s="245">
        <f>IF($L62&gt;0,AT62,0)</f>
        <v>0</v>
      </c>
      <c r="BK62" s="308">
        <f>BJ62*L62</f>
        <v>0</v>
      </c>
      <c r="BL62" s="250">
        <f>IF(F62="EÚ-úplná harmonizácia","1",0)</f>
        <v>0</v>
      </c>
      <c r="BM62" s="260">
        <f t="shared" ref="BM62:CB62" si="661">IF($BL62="1",AF62,0)</f>
        <v>0</v>
      </c>
      <c r="BN62" s="256">
        <f t="shared" si="661"/>
        <v>0</v>
      </c>
      <c r="BO62" s="256">
        <f t="shared" si="661"/>
        <v>0</v>
      </c>
      <c r="BP62" s="256">
        <f t="shared" si="661"/>
        <v>0</v>
      </c>
      <c r="BQ62" s="256">
        <f t="shared" si="661"/>
        <v>0</v>
      </c>
      <c r="BR62" s="256">
        <f t="shared" si="661"/>
        <v>0</v>
      </c>
      <c r="BS62" s="256">
        <f t="shared" si="661"/>
        <v>0</v>
      </c>
      <c r="BT62" s="306">
        <f t="shared" si="661"/>
        <v>0</v>
      </c>
      <c r="BU62" s="260">
        <f t="shared" si="661"/>
        <v>0</v>
      </c>
      <c r="BV62" s="256">
        <f t="shared" si="661"/>
        <v>0</v>
      </c>
      <c r="BW62" s="256">
        <f t="shared" si="661"/>
        <v>0</v>
      </c>
      <c r="BX62" s="256">
        <f t="shared" si="661"/>
        <v>0</v>
      </c>
      <c r="BY62" s="256">
        <f t="shared" si="661"/>
        <v>0</v>
      </c>
      <c r="BZ62" s="256">
        <f t="shared" si="661"/>
        <v>0</v>
      </c>
      <c r="CA62" s="256">
        <f t="shared" si="661"/>
        <v>0</v>
      </c>
      <c r="CB62" s="248">
        <f t="shared" si="661"/>
        <v>0</v>
      </c>
      <c r="CC62" s="247">
        <f t="shared" ref="CC62" si="662">IF(AND(X62="N/A",Z62="N/A"),AB62+AD62,X62+Z62+AB62+AD62)</f>
        <v>0</v>
      </c>
      <c r="CD62" s="247">
        <f>Y62+AA62+AC62+AE62</f>
        <v>0</v>
      </c>
      <c r="CE62" s="247">
        <f>IF(AND(G62=2021,M62="In (zvyšuje náklady)"),AM62+AK62+AG62,0)</f>
        <v>0</v>
      </c>
      <c r="CF62" s="247">
        <f>IF(AND(G62=2021,M62="Out (znižuje náklady)",BL62=0),AO62+AS62+AU62,0)</f>
        <v>0</v>
      </c>
      <c r="CG62" s="247">
        <f t="shared" ref="CG62" si="663">IF(AND($BL62=0),CE62,0)</f>
        <v>0</v>
      </c>
      <c r="CH62" s="247">
        <f t="shared" ref="CH62" si="664">IF(AND($BL62=0),CF62,0)</f>
        <v>0</v>
      </c>
    </row>
    <row r="63" spans="1:86" x14ac:dyDescent="0.2">
      <c r="B63" s="328"/>
      <c r="C63" s="288"/>
      <c r="D63" s="288"/>
      <c r="E63" s="288"/>
      <c r="F63" s="258"/>
      <c r="G63" s="258"/>
      <c r="H63" s="258"/>
      <c r="I63" s="258"/>
      <c r="J63" s="258"/>
      <c r="K63" s="258"/>
      <c r="L63" s="258"/>
      <c r="M63" s="258"/>
      <c r="N63" s="258"/>
      <c r="O63" s="258"/>
      <c r="P63" s="267"/>
      <c r="Q63" s="265"/>
      <c r="R63" s="232"/>
      <c r="S63" s="258"/>
      <c r="T63" s="95" t="s">
        <v>50</v>
      </c>
      <c r="U63" s="97">
        <f>IFERROR(VLOOKUP(T63,vstupy!$B$2:$C$12,2,FALSE),0)</f>
        <v>0</v>
      </c>
      <c r="V63" s="295"/>
      <c r="W63" s="297"/>
      <c r="X63" s="260"/>
      <c r="Y63" s="253"/>
      <c r="Z63" s="260"/>
      <c r="AA63" s="248"/>
      <c r="AB63" s="323"/>
      <c r="AC63" s="253"/>
      <c r="AD63" s="325"/>
      <c r="AE63" s="326"/>
      <c r="AF63" s="246"/>
      <c r="AG63" s="256"/>
      <c r="AH63" s="256"/>
      <c r="AI63" s="256"/>
      <c r="AJ63" s="256"/>
      <c r="AK63" s="256"/>
      <c r="AL63" s="256"/>
      <c r="AM63" s="306"/>
      <c r="AN63" s="260"/>
      <c r="AO63" s="256"/>
      <c r="AP63" s="256"/>
      <c r="AQ63" s="256"/>
      <c r="AR63" s="256"/>
      <c r="AS63" s="256"/>
      <c r="AT63" s="256"/>
      <c r="AU63" s="248"/>
      <c r="AV63" s="246"/>
      <c r="AW63" s="246"/>
      <c r="AX63" s="246"/>
      <c r="AY63" s="246"/>
      <c r="AZ63" s="246"/>
      <c r="BA63" s="246"/>
      <c r="BB63" s="246"/>
      <c r="BC63" s="309"/>
      <c r="BD63" s="260"/>
      <c r="BE63" s="246"/>
      <c r="BF63" s="246"/>
      <c r="BG63" s="246"/>
      <c r="BH63" s="246"/>
      <c r="BI63" s="246"/>
      <c r="BJ63" s="246"/>
      <c r="BK63" s="309"/>
      <c r="BL63" s="250"/>
      <c r="BM63" s="260"/>
      <c r="BN63" s="256"/>
      <c r="BO63" s="256"/>
      <c r="BP63" s="256"/>
      <c r="BQ63" s="256"/>
      <c r="BR63" s="256"/>
      <c r="BS63" s="256"/>
      <c r="BT63" s="306"/>
      <c r="BU63" s="260"/>
      <c r="BV63" s="256"/>
      <c r="BW63" s="256"/>
      <c r="BX63" s="256"/>
      <c r="BY63" s="256"/>
      <c r="BZ63" s="256"/>
      <c r="CA63" s="256"/>
      <c r="CB63" s="248"/>
      <c r="CC63" s="248"/>
      <c r="CD63" s="248"/>
      <c r="CE63" s="248"/>
      <c r="CF63" s="248"/>
      <c r="CG63" s="248"/>
      <c r="CH63" s="248"/>
    </row>
    <row r="64" spans="1:86" x14ac:dyDescent="0.2">
      <c r="B64" s="329"/>
      <c r="C64" s="289"/>
      <c r="D64" s="289"/>
      <c r="E64" s="289"/>
      <c r="F64" s="259"/>
      <c r="G64" s="259"/>
      <c r="H64" s="259"/>
      <c r="I64" s="259"/>
      <c r="J64" s="259"/>
      <c r="K64" s="259"/>
      <c r="L64" s="259"/>
      <c r="M64" s="259"/>
      <c r="N64" s="259"/>
      <c r="O64" s="259"/>
      <c r="P64" s="267"/>
      <c r="Q64" s="264"/>
      <c r="R64" s="232"/>
      <c r="S64" s="259"/>
      <c r="T64" s="95" t="s">
        <v>50</v>
      </c>
      <c r="U64" s="97">
        <f>IFERROR(VLOOKUP(T64,vstupy!$B$2:$C$12,2,FALSE),0)</f>
        <v>0</v>
      </c>
      <c r="V64" s="294"/>
      <c r="W64" s="297"/>
      <c r="X64" s="260"/>
      <c r="Y64" s="253"/>
      <c r="Z64" s="260"/>
      <c r="AA64" s="248"/>
      <c r="AB64" s="323"/>
      <c r="AC64" s="253"/>
      <c r="AD64" s="325"/>
      <c r="AE64" s="326"/>
      <c r="AF64" s="246"/>
      <c r="AG64" s="256"/>
      <c r="AH64" s="256"/>
      <c r="AI64" s="256"/>
      <c r="AJ64" s="256"/>
      <c r="AK64" s="256"/>
      <c r="AL64" s="256"/>
      <c r="AM64" s="306"/>
      <c r="AN64" s="260"/>
      <c r="AO64" s="256"/>
      <c r="AP64" s="256"/>
      <c r="AQ64" s="256"/>
      <c r="AR64" s="256"/>
      <c r="AS64" s="256"/>
      <c r="AT64" s="256"/>
      <c r="AU64" s="248"/>
      <c r="AV64" s="246"/>
      <c r="AW64" s="246"/>
      <c r="AX64" s="246"/>
      <c r="AY64" s="246"/>
      <c r="AZ64" s="246"/>
      <c r="BA64" s="246"/>
      <c r="BB64" s="246"/>
      <c r="BC64" s="309"/>
      <c r="BD64" s="260"/>
      <c r="BE64" s="246"/>
      <c r="BF64" s="246"/>
      <c r="BG64" s="246"/>
      <c r="BH64" s="246"/>
      <c r="BI64" s="246"/>
      <c r="BJ64" s="246"/>
      <c r="BK64" s="309"/>
      <c r="BL64" s="250"/>
      <c r="BM64" s="260"/>
      <c r="BN64" s="256"/>
      <c r="BO64" s="256"/>
      <c r="BP64" s="256"/>
      <c r="BQ64" s="256"/>
      <c r="BR64" s="256"/>
      <c r="BS64" s="256"/>
      <c r="BT64" s="306"/>
      <c r="BU64" s="260"/>
      <c r="BV64" s="256"/>
      <c r="BW64" s="256"/>
      <c r="BX64" s="256"/>
      <c r="BY64" s="256"/>
      <c r="BZ64" s="256"/>
      <c r="CA64" s="256"/>
      <c r="CB64" s="248"/>
      <c r="CC64" s="248"/>
      <c r="CD64" s="248"/>
      <c r="CE64" s="248"/>
      <c r="CF64" s="248"/>
      <c r="CG64" s="248"/>
      <c r="CH64" s="248"/>
    </row>
    <row r="65" spans="2:86" ht="12.75" customHeight="1" x14ac:dyDescent="0.2">
      <c r="B65" s="327">
        <v>20</v>
      </c>
      <c r="C65" s="287"/>
      <c r="D65" s="287"/>
      <c r="E65" s="287"/>
      <c r="F65" s="258" t="s">
        <v>154</v>
      </c>
      <c r="G65" s="266"/>
      <c r="H65" s="258"/>
      <c r="I65" s="266"/>
      <c r="J65" s="266">
        <f t="shared" ref="J65:L65" si="665">IF(I65="N/A",0,I65)</f>
        <v>0</v>
      </c>
      <c r="K65" s="266"/>
      <c r="L65" s="266">
        <f t="shared" si="665"/>
        <v>0</v>
      </c>
      <c r="M65" s="258" t="s">
        <v>154</v>
      </c>
      <c r="N65" s="258"/>
      <c r="O65" s="258"/>
      <c r="P65" s="267"/>
      <c r="Q65" s="264" t="s">
        <v>49</v>
      </c>
      <c r="R65" s="257">
        <f>VLOOKUP(Q65,vstupy!$B$17:$C$27,2,FALSE)</f>
        <v>0</v>
      </c>
      <c r="S65" s="258"/>
      <c r="T65" s="95" t="s">
        <v>50</v>
      </c>
      <c r="U65" s="97">
        <f>IFERROR(VLOOKUP(T65,vstupy!$B$2:$C$12,2,FALSE),0)</f>
        <v>0</v>
      </c>
      <c r="V65" s="294" t="s">
        <v>49</v>
      </c>
      <c r="W65" s="296">
        <f>VLOOKUP(V65,vstupy!$B$17:$C$27,2,FALSE)</f>
        <v>0</v>
      </c>
      <c r="X65" s="260" t="str">
        <f>IF(J65=0,"N/A",N65/I65)</f>
        <v>N/A</v>
      </c>
      <c r="Y65" s="253">
        <f t="shared" ref="Y65" si="666">N65</f>
        <v>0</v>
      </c>
      <c r="Z65" s="260" t="str">
        <f t="shared" si="226"/>
        <v>N/A</v>
      </c>
      <c r="AA65" s="248">
        <f t="shared" ref="AA65" si="667">O65</f>
        <v>0</v>
      </c>
      <c r="AB65" s="323">
        <f t="shared" ref="AB65" si="668">P65*R65</f>
        <v>0</v>
      </c>
      <c r="AC65" s="253">
        <f>AB65*J65</f>
        <v>0</v>
      </c>
      <c r="AD65" s="324">
        <f t="shared" ref="AD65" si="669">IF(S65&gt;0,IF(W65&gt;0,($G$5/160)*(S65/60)*W65,0),IF(W65&gt;0,($G$5/160)*((U65+U66+U67)/60)*W65,0))</f>
        <v>0</v>
      </c>
      <c r="AE65" s="326">
        <f>AD65*J65</f>
        <v>0</v>
      </c>
      <c r="AF65" s="246">
        <f t="shared" ref="AF65" si="670">IF($M65="In (zvyšuje náklady)",-AD65,0)</f>
        <v>0</v>
      </c>
      <c r="AG65" s="256">
        <f t="shared" ref="AG65" si="671">IF($M65="In (zvyšuje náklady)",-AE65,0)</f>
        <v>0</v>
      </c>
      <c r="AH65" s="256">
        <f t="shared" si="307"/>
        <v>0</v>
      </c>
      <c r="AI65" s="256">
        <f t="shared" ref="AI65" si="672">IF($M65="In (zvyšuje náklady)",-Y65,0)</f>
        <v>0</v>
      </c>
      <c r="AJ65" s="256">
        <f t="shared" ref="AJ65" si="673">IF($M65="In (zvyšuje náklady)",-Z65,0)</f>
        <v>0</v>
      </c>
      <c r="AK65" s="256">
        <f t="shared" ref="AK65" si="674">IF($M65="In (zvyšuje náklady)",-AA65,0)</f>
        <v>0</v>
      </c>
      <c r="AL65" s="256">
        <f t="shared" ref="AL65" si="675">IF($M65="In (zvyšuje náklady)",-AB65,0)</f>
        <v>0</v>
      </c>
      <c r="AM65" s="306">
        <f t="shared" ref="AM65" si="676">IF($M65="In (zvyšuje náklady)",-AC65,0)</f>
        <v>0</v>
      </c>
      <c r="AN65" s="260">
        <f t="shared" ref="AN65" si="677">IF($M65="In (zvyšuje náklady)",0,AD65)</f>
        <v>0</v>
      </c>
      <c r="AO65" s="256">
        <f t="shared" ref="AO65" si="678">IF($M65="In (zvyšuje náklady)",0,AE65)</f>
        <v>0</v>
      </c>
      <c r="AP65" s="256" t="str">
        <f t="shared" ref="AP65" si="679">IF($M65="In (zvyšuje náklady)",0,X65)</f>
        <v>N/A</v>
      </c>
      <c r="AQ65" s="256">
        <f t="shared" ref="AQ65" si="680">IF($M65="In (zvyšuje náklady)",0,Y65)</f>
        <v>0</v>
      </c>
      <c r="AR65" s="256" t="str">
        <f t="shared" ref="AR65" si="681">IF($M65="In (zvyšuje náklady)",0,Z65)</f>
        <v>N/A</v>
      </c>
      <c r="AS65" s="256">
        <f t="shared" ref="AS65" si="682">IF($M65="In (zvyšuje náklady)",0,AA65)</f>
        <v>0</v>
      </c>
      <c r="AT65" s="256">
        <f t="shared" ref="AT65" si="683">IF($M65="In (zvyšuje náklady)",0,AB65)</f>
        <v>0</v>
      </c>
      <c r="AU65" s="248">
        <f>IF($M65="In (zvyšuje náklady)",0,AC65)</f>
        <v>0</v>
      </c>
      <c r="AV65" s="245">
        <f t="shared" ref="AV65" si="684">IF($L65&gt;0,AF65,0)</f>
        <v>0</v>
      </c>
      <c r="AW65" s="245">
        <f t="shared" ref="AW65" si="685">IF($L65&gt;0,AV65*L65,0)</f>
        <v>0</v>
      </c>
      <c r="AX65" s="245">
        <f t="shared" ref="AX65" si="686">IF($L65&gt;0,AH65,0)</f>
        <v>0</v>
      </c>
      <c r="AY65" s="245">
        <f t="shared" ref="AY65" si="687">IF($L65&gt;0,AX65*L65,0)</f>
        <v>0</v>
      </c>
      <c r="AZ65" s="245">
        <f t="shared" ref="AZ65" si="688">IF($L65&gt;0,AJ65,0)</f>
        <v>0</v>
      </c>
      <c r="BA65" s="245">
        <f t="shared" ref="BA65" si="689">IF($L65&gt;0,AZ65*L65,0)</f>
        <v>0</v>
      </c>
      <c r="BB65" s="245">
        <f t="shared" ref="BB65" si="690">IF($L65&gt;0,AL65,0)</f>
        <v>0</v>
      </c>
      <c r="BC65" s="308">
        <f t="shared" ref="BC65" si="691">BB65*L65</f>
        <v>0</v>
      </c>
      <c r="BD65" s="314">
        <f>IF($L65&gt;0,AN65,0)</f>
        <v>0</v>
      </c>
      <c r="BE65" s="245">
        <f t="shared" ref="BE65" si="692">IF($L65&gt;0,BD65*L65,0)</f>
        <v>0</v>
      </c>
      <c r="BF65" s="245">
        <f t="shared" ref="BF65" si="693">IF($L65&gt;0,AP65,0)</f>
        <v>0</v>
      </c>
      <c r="BG65" s="245">
        <f t="shared" ref="BG65" si="694">IF($L65&gt;0,AP65*L65,0)</f>
        <v>0</v>
      </c>
      <c r="BH65" s="245">
        <f t="shared" ref="BH65" si="695">IF($L65&gt;0,AR65,0)</f>
        <v>0</v>
      </c>
      <c r="BI65" s="245">
        <f t="shared" ref="BI65" si="696">IF($L65&gt;0,AR65*L65,0)</f>
        <v>0</v>
      </c>
      <c r="BJ65" s="245">
        <f>IF($L65&gt;0,AT65,0)</f>
        <v>0</v>
      </c>
      <c r="BK65" s="308">
        <f>BJ65*L65</f>
        <v>0</v>
      </c>
      <c r="BL65" s="250">
        <f>IF(F65="EÚ-úplná harmonizácia","1",0)</f>
        <v>0</v>
      </c>
      <c r="BM65" s="260">
        <f t="shared" ref="BM65:CB65" si="697">IF($BL65="1",AF65,0)</f>
        <v>0</v>
      </c>
      <c r="BN65" s="256">
        <f t="shared" si="697"/>
        <v>0</v>
      </c>
      <c r="BO65" s="256">
        <f t="shared" si="697"/>
        <v>0</v>
      </c>
      <c r="BP65" s="256">
        <f t="shared" si="697"/>
        <v>0</v>
      </c>
      <c r="BQ65" s="256">
        <f t="shared" si="697"/>
        <v>0</v>
      </c>
      <c r="BR65" s="256">
        <f t="shared" si="697"/>
        <v>0</v>
      </c>
      <c r="BS65" s="256">
        <f t="shared" si="697"/>
        <v>0</v>
      </c>
      <c r="BT65" s="306">
        <f t="shared" si="697"/>
        <v>0</v>
      </c>
      <c r="BU65" s="260">
        <f t="shared" si="697"/>
        <v>0</v>
      </c>
      <c r="BV65" s="256">
        <f t="shared" si="697"/>
        <v>0</v>
      </c>
      <c r="BW65" s="256">
        <f t="shared" si="697"/>
        <v>0</v>
      </c>
      <c r="BX65" s="256">
        <f t="shared" si="697"/>
        <v>0</v>
      </c>
      <c r="BY65" s="256">
        <f t="shared" si="697"/>
        <v>0</v>
      </c>
      <c r="BZ65" s="256">
        <f t="shared" si="697"/>
        <v>0</v>
      </c>
      <c r="CA65" s="256">
        <f t="shared" si="697"/>
        <v>0</v>
      </c>
      <c r="CB65" s="248">
        <f t="shared" si="697"/>
        <v>0</v>
      </c>
      <c r="CC65" s="247">
        <f t="shared" ref="CC65" si="698">IF(AND(X65="N/A",Z65="N/A"),AB65+AD65,X65+Z65+AB65+AD65)</f>
        <v>0</v>
      </c>
      <c r="CD65" s="247">
        <f>Y65+AA65+AC65+AE65</f>
        <v>0</v>
      </c>
      <c r="CE65" s="247">
        <f>IF(AND(G65=2021,M65="In (zvyšuje náklady)"),AM65+AK65+AG65,0)</f>
        <v>0</v>
      </c>
      <c r="CF65" s="247">
        <f>IF(AND(G65=2021,M65="Out (znižuje náklady)",BL65=0),AO65+AS65+AU65,0)</f>
        <v>0</v>
      </c>
      <c r="CG65" s="247">
        <f t="shared" ref="CG65" si="699">IF(AND($BL65=0),CE65,0)</f>
        <v>0</v>
      </c>
      <c r="CH65" s="247">
        <f t="shared" ref="CH65" si="700">IF(AND($BL65=0),CF65,0)</f>
        <v>0</v>
      </c>
    </row>
    <row r="66" spans="2:86" x14ac:dyDescent="0.2">
      <c r="B66" s="328"/>
      <c r="C66" s="288"/>
      <c r="D66" s="288"/>
      <c r="E66" s="288"/>
      <c r="F66" s="258"/>
      <c r="G66" s="258"/>
      <c r="H66" s="258"/>
      <c r="I66" s="258"/>
      <c r="J66" s="258"/>
      <c r="K66" s="258"/>
      <c r="L66" s="258"/>
      <c r="M66" s="258"/>
      <c r="N66" s="258"/>
      <c r="O66" s="258"/>
      <c r="P66" s="267"/>
      <c r="Q66" s="265"/>
      <c r="R66" s="232"/>
      <c r="S66" s="258"/>
      <c r="T66" s="95" t="s">
        <v>50</v>
      </c>
      <c r="U66" s="97">
        <f>IFERROR(VLOOKUP(T66,vstupy!$B$2:$C$12,2,FALSE),0)</f>
        <v>0</v>
      </c>
      <c r="V66" s="295"/>
      <c r="W66" s="297"/>
      <c r="X66" s="260"/>
      <c r="Y66" s="253"/>
      <c r="Z66" s="260"/>
      <c r="AA66" s="248"/>
      <c r="AB66" s="323"/>
      <c r="AC66" s="253"/>
      <c r="AD66" s="325"/>
      <c r="AE66" s="326"/>
      <c r="AF66" s="246"/>
      <c r="AG66" s="256"/>
      <c r="AH66" s="256"/>
      <c r="AI66" s="256"/>
      <c r="AJ66" s="256"/>
      <c r="AK66" s="256"/>
      <c r="AL66" s="256"/>
      <c r="AM66" s="306"/>
      <c r="AN66" s="260"/>
      <c r="AO66" s="256"/>
      <c r="AP66" s="256"/>
      <c r="AQ66" s="256"/>
      <c r="AR66" s="256"/>
      <c r="AS66" s="256"/>
      <c r="AT66" s="256"/>
      <c r="AU66" s="248"/>
      <c r="AV66" s="246"/>
      <c r="AW66" s="246"/>
      <c r="AX66" s="246"/>
      <c r="AY66" s="246"/>
      <c r="AZ66" s="246"/>
      <c r="BA66" s="246"/>
      <c r="BB66" s="246"/>
      <c r="BC66" s="309"/>
      <c r="BD66" s="260"/>
      <c r="BE66" s="246"/>
      <c r="BF66" s="246"/>
      <c r="BG66" s="246"/>
      <c r="BH66" s="246"/>
      <c r="BI66" s="246"/>
      <c r="BJ66" s="246"/>
      <c r="BK66" s="309"/>
      <c r="BL66" s="250"/>
      <c r="BM66" s="260"/>
      <c r="BN66" s="256"/>
      <c r="BO66" s="256"/>
      <c r="BP66" s="256"/>
      <c r="BQ66" s="256"/>
      <c r="BR66" s="256"/>
      <c r="BS66" s="256"/>
      <c r="BT66" s="306"/>
      <c r="BU66" s="260"/>
      <c r="BV66" s="256"/>
      <c r="BW66" s="256"/>
      <c r="BX66" s="256"/>
      <c r="BY66" s="256"/>
      <c r="BZ66" s="256"/>
      <c r="CA66" s="256"/>
      <c r="CB66" s="248"/>
      <c r="CC66" s="248"/>
      <c r="CD66" s="248"/>
      <c r="CE66" s="248"/>
      <c r="CF66" s="248"/>
      <c r="CG66" s="248"/>
      <c r="CH66" s="248"/>
    </row>
    <row r="67" spans="2:86" x14ac:dyDescent="0.2">
      <c r="B67" s="329"/>
      <c r="C67" s="289"/>
      <c r="D67" s="289"/>
      <c r="E67" s="289"/>
      <c r="F67" s="259"/>
      <c r="G67" s="259"/>
      <c r="H67" s="259"/>
      <c r="I67" s="259"/>
      <c r="J67" s="259"/>
      <c r="K67" s="259"/>
      <c r="L67" s="259"/>
      <c r="M67" s="259"/>
      <c r="N67" s="259"/>
      <c r="O67" s="259"/>
      <c r="P67" s="267"/>
      <c r="Q67" s="264"/>
      <c r="R67" s="232"/>
      <c r="S67" s="259"/>
      <c r="T67" s="95" t="s">
        <v>50</v>
      </c>
      <c r="U67" s="97">
        <f>IFERROR(VLOOKUP(T67,vstupy!$B$2:$C$12,2,FALSE),0)</f>
        <v>0</v>
      </c>
      <c r="V67" s="294"/>
      <c r="W67" s="297"/>
      <c r="X67" s="260"/>
      <c r="Y67" s="253"/>
      <c r="Z67" s="260"/>
      <c r="AA67" s="248"/>
      <c r="AB67" s="323"/>
      <c r="AC67" s="253"/>
      <c r="AD67" s="325"/>
      <c r="AE67" s="326"/>
      <c r="AF67" s="246"/>
      <c r="AG67" s="256"/>
      <c r="AH67" s="256"/>
      <c r="AI67" s="256"/>
      <c r="AJ67" s="256"/>
      <c r="AK67" s="256"/>
      <c r="AL67" s="256"/>
      <c r="AM67" s="306"/>
      <c r="AN67" s="260"/>
      <c r="AO67" s="256"/>
      <c r="AP67" s="256"/>
      <c r="AQ67" s="256"/>
      <c r="AR67" s="256"/>
      <c r="AS67" s="256"/>
      <c r="AT67" s="256"/>
      <c r="AU67" s="248"/>
      <c r="AV67" s="246"/>
      <c r="AW67" s="246"/>
      <c r="AX67" s="246"/>
      <c r="AY67" s="246"/>
      <c r="AZ67" s="246"/>
      <c r="BA67" s="246"/>
      <c r="BB67" s="246"/>
      <c r="BC67" s="309"/>
      <c r="BD67" s="260"/>
      <c r="BE67" s="246"/>
      <c r="BF67" s="246"/>
      <c r="BG67" s="246"/>
      <c r="BH67" s="246"/>
      <c r="BI67" s="246"/>
      <c r="BJ67" s="246"/>
      <c r="BK67" s="309"/>
      <c r="BL67" s="250"/>
      <c r="BM67" s="260"/>
      <c r="BN67" s="256"/>
      <c r="BO67" s="256"/>
      <c r="BP67" s="256"/>
      <c r="BQ67" s="256"/>
      <c r="BR67" s="256"/>
      <c r="BS67" s="256"/>
      <c r="BT67" s="306"/>
      <c r="BU67" s="260"/>
      <c r="BV67" s="256"/>
      <c r="BW67" s="256"/>
      <c r="BX67" s="256"/>
      <c r="BY67" s="256"/>
      <c r="BZ67" s="256"/>
      <c r="CA67" s="256"/>
      <c r="CB67" s="248"/>
      <c r="CC67" s="248"/>
      <c r="CD67" s="248"/>
      <c r="CE67" s="248"/>
      <c r="CF67" s="248"/>
      <c r="CG67" s="248"/>
      <c r="CH67" s="248"/>
    </row>
    <row r="68" spans="2:86" ht="12.75" customHeight="1" x14ac:dyDescent="0.2">
      <c r="B68" s="327">
        <v>21</v>
      </c>
      <c r="C68" s="287"/>
      <c r="D68" s="287"/>
      <c r="E68" s="287"/>
      <c r="F68" s="258" t="s">
        <v>154</v>
      </c>
      <c r="G68" s="266"/>
      <c r="H68" s="258"/>
      <c r="I68" s="266"/>
      <c r="J68" s="266">
        <f t="shared" ref="J68:L68" si="701">IF(I68="N/A",0,I68)</f>
        <v>0</v>
      </c>
      <c r="K68" s="266"/>
      <c r="L68" s="266">
        <f t="shared" si="701"/>
        <v>0</v>
      </c>
      <c r="M68" s="258" t="s">
        <v>154</v>
      </c>
      <c r="N68" s="258"/>
      <c r="O68" s="258"/>
      <c r="P68" s="267"/>
      <c r="Q68" s="264" t="s">
        <v>49</v>
      </c>
      <c r="R68" s="257">
        <f>VLOOKUP(Q68,vstupy!$B$17:$C$27,2,FALSE)</f>
        <v>0</v>
      </c>
      <c r="S68" s="258"/>
      <c r="T68" s="95" t="s">
        <v>50</v>
      </c>
      <c r="U68" s="97">
        <f>IFERROR(VLOOKUP(T68,vstupy!$B$2:$C$12,2,FALSE),0)</f>
        <v>0</v>
      </c>
      <c r="V68" s="294" t="s">
        <v>49</v>
      </c>
      <c r="W68" s="296">
        <f>VLOOKUP(V68,vstupy!$B$17:$C$27,2,FALSE)</f>
        <v>0</v>
      </c>
      <c r="X68" s="260" t="str">
        <f>IF(J68=0,"N/A",N68/I68)</f>
        <v>N/A</v>
      </c>
      <c r="Y68" s="253">
        <f t="shared" ref="Y68" si="702">N68</f>
        <v>0</v>
      </c>
      <c r="Z68" s="260" t="str">
        <f t="shared" ref="Z68" si="703">IF(J68=0,"N/A",O68/I68)</f>
        <v>N/A</v>
      </c>
      <c r="AA68" s="248">
        <f t="shared" ref="AA68" si="704">O68</f>
        <v>0</v>
      </c>
      <c r="AB68" s="323">
        <f t="shared" ref="AB68" si="705">P68*R68</f>
        <v>0</v>
      </c>
      <c r="AC68" s="253">
        <f>AB68*J68</f>
        <v>0</v>
      </c>
      <c r="AD68" s="324">
        <f t="shared" ref="AD68" si="706">IF(S68&gt;0,IF(W68&gt;0,($G$5/160)*(S68/60)*W68,0),IF(W68&gt;0,($G$5/160)*((U68+U69+U70)/60)*W68,0))</f>
        <v>0</v>
      </c>
      <c r="AE68" s="326">
        <f>AD68*J68</f>
        <v>0</v>
      </c>
      <c r="AF68" s="246">
        <f t="shared" ref="AF68" si="707">IF($M68="In (zvyšuje náklady)",-AD68,0)</f>
        <v>0</v>
      </c>
      <c r="AG68" s="256">
        <f t="shared" ref="AG68" si="708">IF($M68="In (zvyšuje náklady)",-AE68,0)</f>
        <v>0</v>
      </c>
      <c r="AH68" s="256">
        <f t="shared" ref="AH68" si="709">IF($M68="In (zvyšuje náklady)",-X68,0)</f>
        <v>0</v>
      </c>
      <c r="AI68" s="256">
        <f t="shared" ref="AI68" si="710">IF($M68="In (zvyšuje náklady)",-Y68,0)</f>
        <v>0</v>
      </c>
      <c r="AJ68" s="256">
        <f t="shared" ref="AJ68" si="711">IF($M68="In (zvyšuje náklady)",-Z68,0)</f>
        <v>0</v>
      </c>
      <c r="AK68" s="256">
        <f t="shared" ref="AK68" si="712">IF($M68="In (zvyšuje náklady)",-AA68,0)</f>
        <v>0</v>
      </c>
      <c r="AL68" s="256">
        <f t="shared" ref="AL68" si="713">IF($M68="In (zvyšuje náklady)",-AB68,0)</f>
        <v>0</v>
      </c>
      <c r="AM68" s="306">
        <f t="shared" ref="AM68" si="714">IF($M68="In (zvyšuje náklady)",-AC68,0)</f>
        <v>0</v>
      </c>
      <c r="AN68" s="260">
        <f t="shared" ref="AN68" si="715">IF($M68="In (zvyšuje náklady)",0,AD68)</f>
        <v>0</v>
      </c>
      <c r="AO68" s="256">
        <f t="shared" ref="AO68" si="716">IF($M68="In (zvyšuje náklady)",0,AE68)</f>
        <v>0</v>
      </c>
      <c r="AP68" s="256" t="str">
        <f t="shared" ref="AP68" si="717">IF($M68="In (zvyšuje náklady)",0,X68)</f>
        <v>N/A</v>
      </c>
      <c r="AQ68" s="256">
        <f t="shared" ref="AQ68" si="718">IF($M68="In (zvyšuje náklady)",0,Y68)</f>
        <v>0</v>
      </c>
      <c r="AR68" s="256" t="str">
        <f t="shared" ref="AR68" si="719">IF($M68="In (zvyšuje náklady)",0,Z68)</f>
        <v>N/A</v>
      </c>
      <c r="AS68" s="256">
        <f t="shared" ref="AS68" si="720">IF($M68="In (zvyšuje náklady)",0,AA68)</f>
        <v>0</v>
      </c>
      <c r="AT68" s="256">
        <f t="shared" ref="AT68" si="721">IF($M68="In (zvyšuje náklady)",0,AB68)</f>
        <v>0</v>
      </c>
      <c r="AU68" s="248">
        <f>IF($M68="In (zvyšuje náklady)",0,AC68)</f>
        <v>0</v>
      </c>
      <c r="AV68" s="245">
        <f t="shared" ref="AV68" si="722">IF($L68&gt;0,AF68,0)</f>
        <v>0</v>
      </c>
      <c r="AW68" s="245">
        <f t="shared" ref="AW68" si="723">IF($L68&gt;0,AV68*L68,0)</f>
        <v>0</v>
      </c>
      <c r="AX68" s="245">
        <f t="shared" ref="AX68" si="724">IF($L68&gt;0,AH68,0)</f>
        <v>0</v>
      </c>
      <c r="AY68" s="245">
        <f t="shared" ref="AY68" si="725">IF($L68&gt;0,AX68*L68,0)</f>
        <v>0</v>
      </c>
      <c r="AZ68" s="245">
        <f t="shared" ref="AZ68" si="726">IF($L68&gt;0,AJ68,0)</f>
        <v>0</v>
      </c>
      <c r="BA68" s="245">
        <f t="shared" ref="BA68" si="727">IF($L68&gt;0,AZ68*L68,0)</f>
        <v>0</v>
      </c>
      <c r="BB68" s="245">
        <f t="shared" ref="BB68" si="728">IF($L68&gt;0,AL68,0)</f>
        <v>0</v>
      </c>
      <c r="BC68" s="308">
        <f t="shared" ref="BC68" si="729">BB68*L68</f>
        <v>0</v>
      </c>
      <c r="BD68" s="314">
        <f>IF($L68&gt;0,AN68,0)</f>
        <v>0</v>
      </c>
      <c r="BE68" s="245">
        <f t="shared" ref="BE68" si="730">IF($L68&gt;0,BD68*L68,0)</f>
        <v>0</v>
      </c>
      <c r="BF68" s="245">
        <f t="shared" ref="BF68" si="731">IF($L68&gt;0,AP68,0)</f>
        <v>0</v>
      </c>
      <c r="BG68" s="245">
        <f t="shared" ref="BG68" si="732">IF($L68&gt;0,AP68*L68,0)</f>
        <v>0</v>
      </c>
      <c r="BH68" s="245">
        <f t="shared" ref="BH68" si="733">IF($L68&gt;0,AR68,0)</f>
        <v>0</v>
      </c>
      <c r="BI68" s="245">
        <f t="shared" ref="BI68" si="734">IF($L68&gt;0,AR68*L68,0)</f>
        <v>0</v>
      </c>
      <c r="BJ68" s="245">
        <f>IF($L68&gt;0,AT68,0)</f>
        <v>0</v>
      </c>
      <c r="BK68" s="308">
        <f>BJ68*L68</f>
        <v>0</v>
      </c>
      <c r="BL68" s="250">
        <f>IF(F68="EÚ-úplná harmonizácia","1",0)</f>
        <v>0</v>
      </c>
      <c r="BM68" s="260">
        <f t="shared" ref="BM68:CB68" si="735">IF($BL68="1",AF68,0)</f>
        <v>0</v>
      </c>
      <c r="BN68" s="256">
        <f t="shared" si="735"/>
        <v>0</v>
      </c>
      <c r="BO68" s="256">
        <f t="shared" si="735"/>
        <v>0</v>
      </c>
      <c r="BP68" s="256">
        <f t="shared" si="735"/>
        <v>0</v>
      </c>
      <c r="BQ68" s="256">
        <f t="shared" si="735"/>
        <v>0</v>
      </c>
      <c r="BR68" s="256">
        <f t="shared" si="735"/>
        <v>0</v>
      </c>
      <c r="BS68" s="256">
        <f t="shared" si="735"/>
        <v>0</v>
      </c>
      <c r="BT68" s="306">
        <f t="shared" si="735"/>
        <v>0</v>
      </c>
      <c r="BU68" s="260">
        <f t="shared" si="735"/>
        <v>0</v>
      </c>
      <c r="BV68" s="256">
        <f t="shared" si="735"/>
        <v>0</v>
      </c>
      <c r="BW68" s="256">
        <f t="shared" si="735"/>
        <v>0</v>
      </c>
      <c r="BX68" s="256">
        <f t="shared" si="735"/>
        <v>0</v>
      </c>
      <c r="BY68" s="256">
        <f t="shared" si="735"/>
        <v>0</v>
      </c>
      <c r="BZ68" s="256">
        <f t="shared" si="735"/>
        <v>0</v>
      </c>
      <c r="CA68" s="256">
        <f t="shared" si="735"/>
        <v>0</v>
      </c>
      <c r="CB68" s="248">
        <f t="shared" si="735"/>
        <v>0</v>
      </c>
      <c r="CC68" s="247">
        <f t="shared" ref="CC68" si="736">IF(AND(X68="N/A",Z68="N/A"),AB68+AD68,X68+Z68+AB68+AD68)</f>
        <v>0</v>
      </c>
      <c r="CD68" s="247">
        <f>Y68+AA68+AC68+AE68</f>
        <v>0</v>
      </c>
      <c r="CE68" s="247">
        <f>IF(AND(G68=2021,M68="In (zvyšuje náklady)"),AM68+AK68+AG68,0)</f>
        <v>0</v>
      </c>
      <c r="CF68" s="247">
        <f>IF(AND(G68=2021,M68="Out (znižuje náklady)",BL68=0),AO68+AS68+AU68,0)</f>
        <v>0</v>
      </c>
      <c r="CG68" s="247">
        <f t="shared" ref="CG68" si="737">IF(AND($BL68=0),CE68,0)</f>
        <v>0</v>
      </c>
      <c r="CH68" s="247">
        <f t="shared" ref="CH68" si="738">IF(AND($BL68=0),CF68,0)</f>
        <v>0</v>
      </c>
    </row>
    <row r="69" spans="2:86" x14ac:dyDescent="0.2">
      <c r="B69" s="328"/>
      <c r="C69" s="288"/>
      <c r="D69" s="288"/>
      <c r="E69" s="288"/>
      <c r="F69" s="258"/>
      <c r="G69" s="258"/>
      <c r="H69" s="258"/>
      <c r="I69" s="258"/>
      <c r="J69" s="258"/>
      <c r="K69" s="258"/>
      <c r="L69" s="258"/>
      <c r="M69" s="258"/>
      <c r="N69" s="258"/>
      <c r="O69" s="258"/>
      <c r="P69" s="267"/>
      <c r="Q69" s="265"/>
      <c r="R69" s="232"/>
      <c r="S69" s="258"/>
      <c r="T69" s="95" t="s">
        <v>50</v>
      </c>
      <c r="U69" s="97">
        <f>IFERROR(VLOOKUP(T69,vstupy!$B$2:$C$12,2,FALSE),0)</f>
        <v>0</v>
      </c>
      <c r="V69" s="295"/>
      <c r="W69" s="297"/>
      <c r="X69" s="260"/>
      <c r="Y69" s="253"/>
      <c r="Z69" s="260"/>
      <c r="AA69" s="248"/>
      <c r="AB69" s="323"/>
      <c r="AC69" s="253"/>
      <c r="AD69" s="325"/>
      <c r="AE69" s="326"/>
      <c r="AF69" s="246"/>
      <c r="AG69" s="256"/>
      <c r="AH69" s="256"/>
      <c r="AI69" s="256"/>
      <c r="AJ69" s="256"/>
      <c r="AK69" s="256"/>
      <c r="AL69" s="256"/>
      <c r="AM69" s="306"/>
      <c r="AN69" s="260"/>
      <c r="AO69" s="256"/>
      <c r="AP69" s="256"/>
      <c r="AQ69" s="256"/>
      <c r="AR69" s="256"/>
      <c r="AS69" s="256"/>
      <c r="AT69" s="256"/>
      <c r="AU69" s="248"/>
      <c r="AV69" s="246"/>
      <c r="AW69" s="246"/>
      <c r="AX69" s="246"/>
      <c r="AY69" s="246"/>
      <c r="AZ69" s="246"/>
      <c r="BA69" s="246"/>
      <c r="BB69" s="246"/>
      <c r="BC69" s="309"/>
      <c r="BD69" s="260"/>
      <c r="BE69" s="246"/>
      <c r="BF69" s="246"/>
      <c r="BG69" s="246"/>
      <c r="BH69" s="246"/>
      <c r="BI69" s="246"/>
      <c r="BJ69" s="246"/>
      <c r="BK69" s="309"/>
      <c r="BL69" s="250"/>
      <c r="BM69" s="260"/>
      <c r="BN69" s="256"/>
      <c r="BO69" s="256"/>
      <c r="BP69" s="256"/>
      <c r="BQ69" s="256"/>
      <c r="BR69" s="256"/>
      <c r="BS69" s="256"/>
      <c r="BT69" s="306"/>
      <c r="BU69" s="260"/>
      <c r="BV69" s="256"/>
      <c r="BW69" s="256"/>
      <c r="BX69" s="256"/>
      <c r="BY69" s="256"/>
      <c r="BZ69" s="256"/>
      <c r="CA69" s="256"/>
      <c r="CB69" s="248"/>
      <c r="CC69" s="248"/>
      <c r="CD69" s="248"/>
      <c r="CE69" s="248"/>
      <c r="CF69" s="248"/>
      <c r="CG69" s="248"/>
      <c r="CH69" s="248"/>
    </row>
    <row r="70" spans="2:86" x14ac:dyDescent="0.2">
      <c r="B70" s="329"/>
      <c r="C70" s="289"/>
      <c r="D70" s="289"/>
      <c r="E70" s="289"/>
      <c r="F70" s="259"/>
      <c r="G70" s="259"/>
      <c r="H70" s="259"/>
      <c r="I70" s="259"/>
      <c r="J70" s="259"/>
      <c r="K70" s="259"/>
      <c r="L70" s="259"/>
      <c r="M70" s="259"/>
      <c r="N70" s="259"/>
      <c r="O70" s="259"/>
      <c r="P70" s="267"/>
      <c r="Q70" s="264"/>
      <c r="R70" s="232"/>
      <c r="S70" s="259"/>
      <c r="T70" s="95" t="s">
        <v>50</v>
      </c>
      <c r="U70" s="97">
        <f>IFERROR(VLOOKUP(T70,vstupy!$B$2:$C$12,2,FALSE),0)</f>
        <v>0</v>
      </c>
      <c r="V70" s="294"/>
      <c r="W70" s="297"/>
      <c r="X70" s="260"/>
      <c r="Y70" s="253"/>
      <c r="Z70" s="260"/>
      <c r="AA70" s="248"/>
      <c r="AB70" s="323"/>
      <c r="AC70" s="253"/>
      <c r="AD70" s="325"/>
      <c r="AE70" s="326"/>
      <c r="AF70" s="246"/>
      <c r="AG70" s="256"/>
      <c r="AH70" s="256"/>
      <c r="AI70" s="256"/>
      <c r="AJ70" s="256"/>
      <c r="AK70" s="256"/>
      <c r="AL70" s="256"/>
      <c r="AM70" s="306"/>
      <c r="AN70" s="260"/>
      <c r="AO70" s="256"/>
      <c r="AP70" s="256"/>
      <c r="AQ70" s="256"/>
      <c r="AR70" s="256"/>
      <c r="AS70" s="256"/>
      <c r="AT70" s="256"/>
      <c r="AU70" s="248"/>
      <c r="AV70" s="246"/>
      <c r="AW70" s="246"/>
      <c r="AX70" s="246"/>
      <c r="AY70" s="246"/>
      <c r="AZ70" s="246"/>
      <c r="BA70" s="246"/>
      <c r="BB70" s="246"/>
      <c r="BC70" s="309"/>
      <c r="BD70" s="260"/>
      <c r="BE70" s="246"/>
      <c r="BF70" s="246"/>
      <c r="BG70" s="246"/>
      <c r="BH70" s="246"/>
      <c r="BI70" s="246"/>
      <c r="BJ70" s="246"/>
      <c r="BK70" s="309"/>
      <c r="BL70" s="250"/>
      <c r="BM70" s="260"/>
      <c r="BN70" s="256"/>
      <c r="BO70" s="256"/>
      <c r="BP70" s="256"/>
      <c r="BQ70" s="256"/>
      <c r="BR70" s="256"/>
      <c r="BS70" s="256"/>
      <c r="BT70" s="306"/>
      <c r="BU70" s="260"/>
      <c r="BV70" s="256"/>
      <c r="BW70" s="256"/>
      <c r="BX70" s="256"/>
      <c r="BY70" s="256"/>
      <c r="BZ70" s="256"/>
      <c r="CA70" s="256"/>
      <c r="CB70" s="248"/>
      <c r="CC70" s="248"/>
      <c r="CD70" s="248"/>
      <c r="CE70" s="248"/>
      <c r="CF70" s="248"/>
      <c r="CG70" s="248"/>
      <c r="CH70" s="248"/>
    </row>
    <row r="71" spans="2:86" ht="12.75" customHeight="1" x14ac:dyDescent="0.2">
      <c r="B71" s="327">
        <v>22</v>
      </c>
      <c r="C71" s="287"/>
      <c r="D71" s="287"/>
      <c r="E71" s="287"/>
      <c r="F71" s="258" t="s">
        <v>154</v>
      </c>
      <c r="G71" s="266"/>
      <c r="H71" s="258"/>
      <c r="I71" s="266"/>
      <c r="J71" s="266">
        <f t="shared" ref="J71:L71" si="739">IF(I71="N/A",0,I71)</f>
        <v>0</v>
      </c>
      <c r="K71" s="266"/>
      <c r="L71" s="266">
        <f t="shared" si="739"/>
        <v>0</v>
      </c>
      <c r="M71" s="258" t="s">
        <v>154</v>
      </c>
      <c r="N71" s="258"/>
      <c r="O71" s="258"/>
      <c r="P71" s="267"/>
      <c r="Q71" s="264" t="s">
        <v>49</v>
      </c>
      <c r="R71" s="257">
        <f>VLOOKUP(Q71,vstupy!$B$17:$C$27,2,FALSE)</f>
        <v>0</v>
      </c>
      <c r="S71" s="258"/>
      <c r="T71" s="95" t="s">
        <v>50</v>
      </c>
      <c r="U71" s="97">
        <f>IFERROR(VLOOKUP(T71,vstupy!$B$2:$C$12,2,FALSE),0)</f>
        <v>0</v>
      </c>
      <c r="V71" s="294" t="s">
        <v>49</v>
      </c>
      <c r="W71" s="296">
        <f>VLOOKUP(V71,vstupy!$B$17:$C$27,2,FALSE)</f>
        <v>0</v>
      </c>
      <c r="X71" s="260" t="str">
        <f>IF(J71=0,"N/A",N71/I71)</f>
        <v>N/A</v>
      </c>
      <c r="Y71" s="253">
        <f t="shared" ref="Y71" si="740">N71</f>
        <v>0</v>
      </c>
      <c r="Z71" s="260" t="str">
        <f t="shared" si="150"/>
        <v>N/A</v>
      </c>
      <c r="AA71" s="248">
        <f t="shared" ref="AA71" si="741">O71</f>
        <v>0</v>
      </c>
      <c r="AB71" s="323">
        <f t="shared" ref="AB71" si="742">P71*R71</f>
        <v>0</v>
      </c>
      <c r="AC71" s="253">
        <f>AB71*J71</f>
        <v>0</v>
      </c>
      <c r="AD71" s="324">
        <f t="shared" ref="AD71" si="743">IF(S71&gt;0,IF(W71&gt;0,($G$5/160)*(S71/60)*W71,0),IF(W71&gt;0,($G$5/160)*((U71+U72+U73)/60)*W71,0))</f>
        <v>0</v>
      </c>
      <c r="AE71" s="326">
        <f>AD71*J71</f>
        <v>0</v>
      </c>
      <c r="AF71" s="246">
        <f t="shared" ref="AF71" si="744">IF($M71="In (zvyšuje náklady)",-AD71,0)</f>
        <v>0</v>
      </c>
      <c r="AG71" s="256">
        <f t="shared" ref="AG71" si="745">IF($M71="In (zvyšuje náklady)",-AE71,0)</f>
        <v>0</v>
      </c>
      <c r="AH71" s="256">
        <f t="shared" si="194"/>
        <v>0</v>
      </c>
      <c r="AI71" s="256">
        <f t="shared" ref="AI71" si="746">IF($M71="In (zvyšuje náklady)",-Y71,0)</f>
        <v>0</v>
      </c>
      <c r="AJ71" s="256">
        <f t="shared" ref="AJ71" si="747">IF($M71="In (zvyšuje náklady)",-Z71,0)</f>
        <v>0</v>
      </c>
      <c r="AK71" s="256">
        <f t="shared" ref="AK71" si="748">IF($M71="In (zvyšuje náklady)",-AA71,0)</f>
        <v>0</v>
      </c>
      <c r="AL71" s="256">
        <f t="shared" ref="AL71" si="749">IF($M71="In (zvyšuje náklady)",-AB71,0)</f>
        <v>0</v>
      </c>
      <c r="AM71" s="306">
        <f t="shared" ref="AM71" si="750">IF($M71="In (zvyšuje náklady)",-AC71,0)</f>
        <v>0</v>
      </c>
      <c r="AN71" s="260">
        <f t="shared" ref="AN71" si="751">IF($M71="In (zvyšuje náklady)",0,AD71)</f>
        <v>0</v>
      </c>
      <c r="AO71" s="256">
        <f t="shared" ref="AO71" si="752">IF($M71="In (zvyšuje náklady)",0,AE71)</f>
        <v>0</v>
      </c>
      <c r="AP71" s="256" t="str">
        <f t="shared" ref="AP71" si="753">IF($M71="In (zvyšuje náklady)",0,X71)</f>
        <v>N/A</v>
      </c>
      <c r="AQ71" s="256">
        <f t="shared" ref="AQ71" si="754">IF($M71="In (zvyšuje náklady)",0,Y71)</f>
        <v>0</v>
      </c>
      <c r="AR71" s="256" t="str">
        <f t="shared" ref="AR71" si="755">IF($M71="In (zvyšuje náklady)",0,Z71)</f>
        <v>N/A</v>
      </c>
      <c r="AS71" s="256">
        <f t="shared" ref="AS71" si="756">IF($M71="In (zvyšuje náklady)",0,AA71)</f>
        <v>0</v>
      </c>
      <c r="AT71" s="256">
        <f t="shared" ref="AT71" si="757">IF($M71="In (zvyšuje náklady)",0,AB71)</f>
        <v>0</v>
      </c>
      <c r="AU71" s="248">
        <f>IF($M71="In (zvyšuje náklady)",0,AC71)</f>
        <v>0</v>
      </c>
      <c r="AV71" s="245">
        <f t="shared" ref="AV71" si="758">IF($L71&gt;0,AF71,0)</f>
        <v>0</v>
      </c>
      <c r="AW71" s="245">
        <f t="shared" ref="AW71" si="759">IF($L71&gt;0,AV71*L71,0)</f>
        <v>0</v>
      </c>
      <c r="AX71" s="245">
        <f t="shared" ref="AX71" si="760">IF($L71&gt;0,AH71,0)</f>
        <v>0</v>
      </c>
      <c r="AY71" s="245">
        <f t="shared" ref="AY71" si="761">IF($L71&gt;0,AX71*L71,0)</f>
        <v>0</v>
      </c>
      <c r="AZ71" s="245">
        <f t="shared" ref="AZ71" si="762">IF($L71&gt;0,AJ71,0)</f>
        <v>0</v>
      </c>
      <c r="BA71" s="245">
        <f t="shared" ref="BA71" si="763">IF($L71&gt;0,AZ71*L71,0)</f>
        <v>0</v>
      </c>
      <c r="BB71" s="245">
        <f t="shared" ref="BB71" si="764">IF($L71&gt;0,AL71,0)</f>
        <v>0</v>
      </c>
      <c r="BC71" s="308">
        <f t="shared" ref="BC71" si="765">BB71*L71</f>
        <v>0</v>
      </c>
      <c r="BD71" s="314">
        <f>IF($L71&gt;0,AN71,0)</f>
        <v>0</v>
      </c>
      <c r="BE71" s="245">
        <f t="shared" ref="BE71" si="766">IF($L71&gt;0,BD71*L71,0)</f>
        <v>0</v>
      </c>
      <c r="BF71" s="245">
        <f t="shared" ref="BF71" si="767">IF($L71&gt;0,AP71,0)</f>
        <v>0</v>
      </c>
      <c r="BG71" s="245">
        <f t="shared" ref="BG71" si="768">IF($L71&gt;0,AP71*L71,0)</f>
        <v>0</v>
      </c>
      <c r="BH71" s="245">
        <f t="shared" ref="BH71" si="769">IF($L71&gt;0,AR71,0)</f>
        <v>0</v>
      </c>
      <c r="BI71" s="245">
        <f t="shared" ref="BI71" si="770">IF($L71&gt;0,AR71*L71,0)</f>
        <v>0</v>
      </c>
      <c r="BJ71" s="245">
        <f>IF($L71&gt;0,AT71,0)</f>
        <v>0</v>
      </c>
      <c r="BK71" s="308">
        <f>BJ71*L71</f>
        <v>0</v>
      </c>
      <c r="BL71" s="250">
        <f>IF(F71="EÚ-úplná harmonizácia","1",0)</f>
        <v>0</v>
      </c>
      <c r="BM71" s="260">
        <f t="shared" ref="BM71:CB71" si="771">IF($BL71="1",AF71,0)</f>
        <v>0</v>
      </c>
      <c r="BN71" s="256">
        <f t="shared" si="771"/>
        <v>0</v>
      </c>
      <c r="BO71" s="256">
        <f t="shared" si="771"/>
        <v>0</v>
      </c>
      <c r="BP71" s="256">
        <f t="shared" si="771"/>
        <v>0</v>
      </c>
      <c r="BQ71" s="256">
        <f t="shared" si="771"/>
        <v>0</v>
      </c>
      <c r="BR71" s="256">
        <f t="shared" si="771"/>
        <v>0</v>
      </c>
      <c r="BS71" s="256">
        <f t="shared" si="771"/>
        <v>0</v>
      </c>
      <c r="BT71" s="306">
        <f t="shared" si="771"/>
        <v>0</v>
      </c>
      <c r="BU71" s="260">
        <f t="shared" si="771"/>
        <v>0</v>
      </c>
      <c r="BV71" s="256">
        <f t="shared" si="771"/>
        <v>0</v>
      </c>
      <c r="BW71" s="256">
        <f t="shared" si="771"/>
        <v>0</v>
      </c>
      <c r="BX71" s="256">
        <f t="shared" si="771"/>
        <v>0</v>
      </c>
      <c r="BY71" s="256">
        <f t="shared" si="771"/>
        <v>0</v>
      </c>
      <c r="BZ71" s="256">
        <f t="shared" si="771"/>
        <v>0</v>
      </c>
      <c r="CA71" s="256">
        <f t="shared" si="771"/>
        <v>0</v>
      </c>
      <c r="CB71" s="248">
        <f t="shared" si="771"/>
        <v>0</v>
      </c>
      <c r="CC71" s="247">
        <f t="shared" ref="CC71" si="772">IF(AND(X71="N/A",Z71="N/A"),AB71+AD71,X71+Z71+AB71+AD71)</f>
        <v>0</v>
      </c>
      <c r="CD71" s="247">
        <f>Y71+AA71+AC71+AE71</f>
        <v>0</v>
      </c>
      <c r="CE71" s="247">
        <f>IF(AND(G71=2021,M71="In (zvyšuje náklady)"),AM71+AK71+AG71,0)</f>
        <v>0</v>
      </c>
      <c r="CF71" s="247">
        <f>IF(AND(G71=2021,M71="Out (znižuje náklady)",BL71=0),AO71+AS71+AU71,0)</f>
        <v>0</v>
      </c>
      <c r="CG71" s="247">
        <f t="shared" ref="CG71" si="773">IF(AND($BL71=0),CE71,0)</f>
        <v>0</v>
      </c>
      <c r="CH71" s="247">
        <f t="shared" ref="CH71" si="774">IF(AND($BL71=0),CF71,0)</f>
        <v>0</v>
      </c>
    </row>
    <row r="72" spans="2:86" x14ac:dyDescent="0.2">
      <c r="B72" s="328"/>
      <c r="C72" s="288"/>
      <c r="D72" s="288"/>
      <c r="E72" s="288"/>
      <c r="F72" s="258"/>
      <c r="G72" s="258"/>
      <c r="H72" s="258"/>
      <c r="I72" s="258"/>
      <c r="J72" s="258"/>
      <c r="K72" s="258"/>
      <c r="L72" s="258"/>
      <c r="M72" s="258"/>
      <c r="N72" s="258"/>
      <c r="O72" s="258"/>
      <c r="P72" s="267"/>
      <c r="Q72" s="265"/>
      <c r="R72" s="232"/>
      <c r="S72" s="258"/>
      <c r="T72" s="95" t="s">
        <v>50</v>
      </c>
      <c r="U72" s="97">
        <f>IFERROR(VLOOKUP(T72,vstupy!$B$2:$C$12,2,FALSE),0)</f>
        <v>0</v>
      </c>
      <c r="V72" s="295"/>
      <c r="W72" s="297"/>
      <c r="X72" s="260"/>
      <c r="Y72" s="253"/>
      <c r="Z72" s="260"/>
      <c r="AA72" s="248"/>
      <c r="AB72" s="323"/>
      <c r="AC72" s="253"/>
      <c r="AD72" s="325"/>
      <c r="AE72" s="326"/>
      <c r="AF72" s="246"/>
      <c r="AG72" s="256"/>
      <c r="AH72" s="256"/>
      <c r="AI72" s="256"/>
      <c r="AJ72" s="256"/>
      <c r="AK72" s="256"/>
      <c r="AL72" s="256"/>
      <c r="AM72" s="306"/>
      <c r="AN72" s="260"/>
      <c r="AO72" s="256"/>
      <c r="AP72" s="256"/>
      <c r="AQ72" s="256"/>
      <c r="AR72" s="256"/>
      <c r="AS72" s="256"/>
      <c r="AT72" s="256"/>
      <c r="AU72" s="248"/>
      <c r="AV72" s="246"/>
      <c r="AW72" s="246"/>
      <c r="AX72" s="246"/>
      <c r="AY72" s="246"/>
      <c r="AZ72" s="246"/>
      <c r="BA72" s="246"/>
      <c r="BB72" s="246"/>
      <c r="BC72" s="309"/>
      <c r="BD72" s="260"/>
      <c r="BE72" s="246"/>
      <c r="BF72" s="246"/>
      <c r="BG72" s="246"/>
      <c r="BH72" s="246"/>
      <c r="BI72" s="246"/>
      <c r="BJ72" s="246"/>
      <c r="BK72" s="309"/>
      <c r="BL72" s="250"/>
      <c r="BM72" s="260"/>
      <c r="BN72" s="256"/>
      <c r="BO72" s="256"/>
      <c r="BP72" s="256"/>
      <c r="BQ72" s="256"/>
      <c r="BR72" s="256"/>
      <c r="BS72" s="256"/>
      <c r="BT72" s="306"/>
      <c r="BU72" s="260"/>
      <c r="BV72" s="256"/>
      <c r="BW72" s="256"/>
      <c r="BX72" s="256"/>
      <c r="BY72" s="256"/>
      <c r="BZ72" s="256"/>
      <c r="CA72" s="256"/>
      <c r="CB72" s="248"/>
      <c r="CC72" s="248"/>
      <c r="CD72" s="248"/>
      <c r="CE72" s="248"/>
      <c r="CF72" s="248"/>
      <c r="CG72" s="248"/>
      <c r="CH72" s="248"/>
    </row>
    <row r="73" spans="2:86" x14ac:dyDescent="0.2">
      <c r="B73" s="329"/>
      <c r="C73" s="289"/>
      <c r="D73" s="289"/>
      <c r="E73" s="289"/>
      <c r="F73" s="259"/>
      <c r="G73" s="259"/>
      <c r="H73" s="259"/>
      <c r="I73" s="259"/>
      <c r="J73" s="259"/>
      <c r="K73" s="259"/>
      <c r="L73" s="259"/>
      <c r="M73" s="259"/>
      <c r="N73" s="259"/>
      <c r="O73" s="259"/>
      <c r="P73" s="267"/>
      <c r="Q73" s="264"/>
      <c r="R73" s="232"/>
      <c r="S73" s="259"/>
      <c r="T73" s="95" t="s">
        <v>50</v>
      </c>
      <c r="U73" s="97">
        <f>IFERROR(VLOOKUP(T73,vstupy!$B$2:$C$12,2,FALSE),0)</f>
        <v>0</v>
      </c>
      <c r="V73" s="294"/>
      <c r="W73" s="297"/>
      <c r="X73" s="260"/>
      <c r="Y73" s="253"/>
      <c r="Z73" s="260"/>
      <c r="AA73" s="248"/>
      <c r="AB73" s="323"/>
      <c r="AC73" s="253"/>
      <c r="AD73" s="325"/>
      <c r="AE73" s="326"/>
      <c r="AF73" s="246"/>
      <c r="AG73" s="256"/>
      <c r="AH73" s="256"/>
      <c r="AI73" s="256"/>
      <c r="AJ73" s="256"/>
      <c r="AK73" s="256"/>
      <c r="AL73" s="256"/>
      <c r="AM73" s="306"/>
      <c r="AN73" s="260"/>
      <c r="AO73" s="256"/>
      <c r="AP73" s="256"/>
      <c r="AQ73" s="256"/>
      <c r="AR73" s="256"/>
      <c r="AS73" s="256"/>
      <c r="AT73" s="256"/>
      <c r="AU73" s="248"/>
      <c r="AV73" s="246"/>
      <c r="AW73" s="246"/>
      <c r="AX73" s="246"/>
      <c r="AY73" s="246"/>
      <c r="AZ73" s="246"/>
      <c r="BA73" s="246"/>
      <c r="BB73" s="246"/>
      <c r="BC73" s="309"/>
      <c r="BD73" s="260"/>
      <c r="BE73" s="246"/>
      <c r="BF73" s="246"/>
      <c r="BG73" s="246"/>
      <c r="BH73" s="246"/>
      <c r="BI73" s="246"/>
      <c r="BJ73" s="246"/>
      <c r="BK73" s="309"/>
      <c r="BL73" s="250"/>
      <c r="BM73" s="260"/>
      <c r="BN73" s="256"/>
      <c r="BO73" s="256"/>
      <c r="BP73" s="256"/>
      <c r="BQ73" s="256"/>
      <c r="BR73" s="256"/>
      <c r="BS73" s="256"/>
      <c r="BT73" s="306"/>
      <c r="BU73" s="260"/>
      <c r="BV73" s="256"/>
      <c r="BW73" s="256"/>
      <c r="BX73" s="256"/>
      <c r="BY73" s="256"/>
      <c r="BZ73" s="256"/>
      <c r="CA73" s="256"/>
      <c r="CB73" s="248"/>
      <c r="CC73" s="248"/>
      <c r="CD73" s="248"/>
      <c r="CE73" s="248"/>
      <c r="CF73" s="248"/>
      <c r="CG73" s="248"/>
      <c r="CH73" s="248"/>
    </row>
    <row r="74" spans="2:86" ht="12.75" customHeight="1" x14ac:dyDescent="0.2">
      <c r="B74" s="327">
        <v>23</v>
      </c>
      <c r="C74" s="287"/>
      <c r="D74" s="287"/>
      <c r="E74" s="287"/>
      <c r="F74" s="258" t="s">
        <v>154</v>
      </c>
      <c r="G74" s="266"/>
      <c r="H74" s="258"/>
      <c r="I74" s="266"/>
      <c r="J74" s="266">
        <f t="shared" ref="J74:L74" si="775">IF(I74="N/A",0,I74)</f>
        <v>0</v>
      </c>
      <c r="K74" s="266"/>
      <c r="L74" s="266">
        <f t="shared" si="775"/>
        <v>0</v>
      </c>
      <c r="M74" s="258" t="s">
        <v>154</v>
      </c>
      <c r="N74" s="258"/>
      <c r="O74" s="258"/>
      <c r="P74" s="267"/>
      <c r="Q74" s="264" t="s">
        <v>49</v>
      </c>
      <c r="R74" s="257">
        <f>VLOOKUP(Q74,vstupy!$B$17:$C$27,2,FALSE)</f>
        <v>0</v>
      </c>
      <c r="S74" s="258"/>
      <c r="T74" s="95" t="s">
        <v>50</v>
      </c>
      <c r="U74" s="97">
        <f>IFERROR(VLOOKUP(T74,vstupy!$B$2:$C$12,2,FALSE),0)</f>
        <v>0</v>
      </c>
      <c r="V74" s="294" t="s">
        <v>49</v>
      </c>
      <c r="W74" s="296">
        <f>VLOOKUP(V74,vstupy!$B$17:$C$27,2,FALSE)</f>
        <v>0</v>
      </c>
      <c r="X74" s="260" t="str">
        <f>IF(J74=0,"N/A",N74/I74)</f>
        <v>N/A</v>
      </c>
      <c r="Y74" s="253">
        <f t="shared" ref="Y74" si="776">N74</f>
        <v>0</v>
      </c>
      <c r="Z74" s="260" t="str">
        <f t="shared" si="188"/>
        <v>N/A</v>
      </c>
      <c r="AA74" s="248">
        <f t="shared" ref="AA74" si="777">O74</f>
        <v>0</v>
      </c>
      <c r="AB74" s="323">
        <f t="shared" ref="AB74" si="778">P74*R74</f>
        <v>0</v>
      </c>
      <c r="AC74" s="253">
        <f>AB74*J74</f>
        <v>0</v>
      </c>
      <c r="AD74" s="324">
        <f t="shared" ref="AD74" si="779">IF(S74&gt;0,IF(W74&gt;0,($G$5/160)*(S74/60)*W74,0),IF(W74&gt;0,($G$5/160)*((U74+U75+U76)/60)*W74,0))</f>
        <v>0</v>
      </c>
      <c r="AE74" s="326">
        <f>AD74*J74</f>
        <v>0</v>
      </c>
      <c r="AF74" s="246">
        <f t="shared" ref="AF74" si="780">IF($M74="In (zvyšuje náklady)",-AD74,0)</f>
        <v>0</v>
      </c>
      <c r="AG74" s="256">
        <f t="shared" ref="AG74" si="781">IF($M74="In (zvyšuje náklady)",-AE74,0)</f>
        <v>0</v>
      </c>
      <c r="AH74" s="256">
        <f t="shared" si="232"/>
        <v>0</v>
      </c>
      <c r="AI74" s="256">
        <f t="shared" ref="AI74" si="782">IF($M74="In (zvyšuje náklady)",-Y74,0)</f>
        <v>0</v>
      </c>
      <c r="AJ74" s="256">
        <f t="shared" ref="AJ74" si="783">IF($M74="In (zvyšuje náklady)",-Z74,0)</f>
        <v>0</v>
      </c>
      <c r="AK74" s="256">
        <f t="shared" ref="AK74" si="784">IF($M74="In (zvyšuje náklady)",-AA74,0)</f>
        <v>0</v>
      </c>
      <c r="AL74" s="256">
        <f t="shared" ref="AL74" si="785">IF($M74="In (zvyšuje náklady)",-AB74,0)</f>
        <v>0</v>
      </c>
      <c r="AM74" s="306">
        <f t="shared" ref="AM74" si="786">IF($M74="In (zvyšuje náklady)",-AC74,0)</f>
        <v>0</v>
      </c>
      <c r="AN74" s="260">
        <f t="shared" ref="AN74" si="787">IF($M74="In (zvyšuje náklady)",0,AD74)</f>
        <v>0</v>
      </c>
      <c r="AO74" s="256">
        <f t="shared" ref="AO74" si="788">IF($M74="In (zvyšuje náklady)",0,AE74)</f>
        <v>0</v>
      </c>
      <c r="AP74" s="256" t="str">
        <f t="shared" ref="AP74" si="789">IF($M74="In (zvyšuje náklady)",0,X74)</f>
        <v>N/A</v>
      </c>
      <c r="AQ74" s="256">
        <f t="shared" ref="AQ74" si="790">IF($M74="In (zvyšuje náklady)",0,Y74)</f>
        <v>0</v>
      </c>
      <c r="AR74" s="256" t="str">
        <f t="shared" ref="AR74" si="791">IF($M74="In (zvyšuje náklady)",0,Z74)</f>
        <v>N/A</v>
      </c>
      <c r="AS74" s="256">
        <f t="shared" ref="AS74" si="792">IF($M74="In (zvyšuje náklady)",0,AA74)</f>
        <v>0</v>
      </c>
      <c r="AT74" s="256">
        <f t="shared" ref="AT74" si="793">IF($M74="In (zvyšuje náklady)",0,AB74)</f>
        <v>0</v>
      </c>
      <c r="AU74" s="248">
        <f>IF($M74="In (zvyšuje náklady)",0,AC74)</f>
        <v>0</v>
      </c>
      <c r="AV74" s="245">
        <f t="shared" ref="AV74" si="794">IF($L74&gt;0,AF74,0)</f>
        <v>0</v>
      </c>
      <c r="AW74" s="245">
        <f t="shared" ref="AW74" si="795">IF($L74&gt;0,AV74*L74,0)</f>
        <v>0</v>
      </c>
      <c r="AX74" s="245">
        <f t="shared" ref="AX74" si="796">IF($L74&gt;0,AH74,0)</f>
        <v>0</v>
      </c>
      <c r="AY74" s="245">
        <f t="shared" ref="AY74" si="797">IF($L74&gt;0,AX74*L74,0)</f>
        <v>0</v>
      </c>
      <c r="AZ74" s="245">
        <f t="shared" ref="AZ74" si="798">IF($L74&gt;0,AJ74,0)</f>
        <v>0</v>
      </c>
      <c r="BA74" s="245">
        <f t="shared" ref="BA74" si="799">IF($L74&gt;0,AZ74*L74,0)</f>
        <v>0</v>
      </c>
      <c r="BB74" s="245">
        <f t="shared" ref="BB74" si="800">IF($L74&gt;0,AL74,0)</f>
        <v>0</v>
      </c>
      <c r="BC74" s="308">
        <f t="shared" ref="BC74" si="801">BB74*L74</f>
        <v>0</v>
      </c>
      <c r="BD74" s="314">
        <f>IF($L74&gt;0,AN74,0)</f>
        <v>0</v>
      </c>
      <c r="BE74" s="245">
        <f t="shared" ref="BE74" si="802">IF($L74&gt;0,BD74*L74,0)</f>
        <v>0</v>
      </c>
      <c r="BF74" s="245">
        <f t="shared" ref="BF74" si="803">IF($L74&gt;0,AP74,0)</f>
        <v>0</v>
      </c>
      <c r="BG74" s="245">
        <f t="shared" ref="BG74" si="804">IF($L74&gt;0,AP74*L74,0)</f>
        <v>0</v>
      </c>
      <c r="BH74" s="245">
        <f t="shared" ref="BH74" si="805">IF($L74&gt;0,AR74,0)</f>
        <v>0</v>
      </c>
      <c r="BI74" s="245">
        <f t="shared" ref="BI74" si="806">IF($L74&gt;0,AR74*L74,0)</f>
        <v>0</v>
      </c>
      <c r="BJ74" s="245">
        <f>IF($L74&gt;0,AT74,0)</f>
        <v>0</v>
      </c>
      <c r="BK74" s="308">
        <f>BJ74*L74</f>
        <v>0</v>
      </c>
      <c r="BL74" s="250">
        <f>IF(F74="EÚ-úplná harmonizácia","1",0)</f>
        <v>0</v>
      </c>
      <c r="BM74" s="260">
        <f t="shared" ref="BM74:CB74" si="807">IF($BL74="1",AF74,0)</f>
        <v>0</v>
      </c>
      <c r="BN74" s="256">
        <f t="shared" si="807"/>
        <v>0</v>
      </c>
      <c r="BO74" s="256">
        <f t="shared" si="807"/>
        <v>0</v>
      </c>
      <c r="BP74" s="256">
        <f t="shared" si="807"/>
        <v>0</v>
      </c>
      <c r="BQ74" s="256">
        <f t="shared" si="807"/>
        <v>0</v>
      </c>
      <c r="BR74" s="256">
        <f t="shared" si="807"/>
        <v>0</v>
      </c>
      <c r="BS74" s="256">
        <f t="shared" si="807"/>
        <v>0</v>
      </c>
      <c r="BT74" s="306">
        <f t="shared" si="807"/>
        <v>0</v>
      </c>
      <c r="BU74" s="260">
        <f t="shared" si="807"/>
        <v>0</v>
      </c>
      <c r="BV74" s="256">
        <f t="shared" si="807"/>
        <v>0</v>
      </c>
      <c r="BW74" s="256">
        <f t="shared" si="807"/>
        <v>0</v>
      </c>
      <c r="BX74" s="256">
        <f t="shared" si="807"/>
        <v>0</v>
      </c>
      <c r="BY74" s="256">
        <f t="shared" si="807"/>
        <v>0</v>
      </c>
      <c r="BZ74" s="256">
        <f t="shared" si="807"/>
        <v>0</v>
      </c>
      <c r="CA74" s="256">
        <f t="shared" si="807"/>
        <v>0</v>
      </c>
      <c r="CB74" s="248">
        <f t="shared" si="807"/>
        <v>0</v>
      </c>
      <c r="CC74" s="247">
        <f t="shared" ref="CC74" si="808">IF(AND(X74="N/A",Z74="N/A"),AB74+AD74,X74+Z74+AB74+AD74)</f>
        <v>0</v>
      </c>
      <c r="CD74" s="247">
        <f>Y74+AA74+AC74+AE74</f>
        <v>0</v>
      </c>
      <c r="CE74" s="247">
        <f>IF(AND(G74=2021,M74="In (zvyšuje náklady)"),AM74+AK74+AG74,0)</f>
        <v>0</v>
      </c>
      <c r="CF74" s="247">
        <f>IF(AND(G74=2021,M74="Out (znižuje náklady)",BL74=0),AO74+AS74+AU74,0)</f>
        <v>0</v>
      </c>
      <c r="CG74" s="247">
        <f t="shared" ref="CG74" si="809">IF(AND($BL74=0),CE74,0)</f>
        <v>0</v>
      </c>
      <c r="CH74" s="247">
        <f t="shared" ref="CH74" si="810">IF(AND($BL74=0),CF74,0)</f>
        <v>0</v>
      </c>
    </row>
    <row r="75" spans="2:86" x14ac:dyDescent="0.2">
      <c r="B75" s="328"/>
      <c r="C75" s="288"/>
      <c r="D75" s="288"/>
      <c r="E75" s="288"/>
      <c r="F75" s="258"/>
      <c r="G75" s="258"/>
      <c r="H75" s="258"/>
      <c r="I75" s="258"/>
      <c r="J75" s="258"/>
      <c r="K75" s="258"/>
      <c r="L75" s="258"/>
      <c r="M75" s="258"/>
      <c r="N75" s="258"/>
      <c r="O75" s="258"/>
      <c r="P75" s="267"/>
      <c r="Q75" s="265"/>
      <c r="R75" s="232"/>
      <c r="S75" s="258"/>
      <c r="T75" s="95" t="s">
        <v>50</v>
      </c>
      <c r="U75" s="97">
        <f>IFERROR(VLOOKUP(T75,vstupy!$B$2:$C$12,2,FALSE),0)</f>
        <v>0</v>
      </c>
      <c r="V75" s="295"/>
      <c r="W75" s="297"/>
      <c r="X75" s="260"/>
      <c r="Y75" s="253"/>
      <c r="Z75" s="260"/>
      <c r="AA75" s="248"/>
      <c r="AB75" s="323"/>
      <c r="AC75" s="253"/>
      <c r="AD75" s="325"/>
      <c r="AE75" s="326"/>
      <c r="AF75" s="246"/>
      <c r="AG75" s="256"/>
      <c r="AH75" s="256"/>
      <c r="AI75" s="256"/>
      <c r="AJ75" s="256"/>
      <c r="AK75" s="256"/>
      <c r="AL75" s="256"/>
      <c r="AM75" s="306"/>
      <c r="AN75" s="260"/>
      <c r="AO75" s="256"/>
      <c r="AP75" s="256"/>
      <c r="AQ75" s="256"/>
      <c r="AR75" s="256"/>
      <c r="AS75" s="256"/>
      <c r="AT75" s="256"/>
      <c r="AU75" s="248"/>
      <c r="AV75" s="246"/>
      <c r="AW75" s="246"/>
      <c r="AX75" s="246"/>
      <c r="AY75" s="246"/>
      <c r="AZ75" s="246"/>
      <c r="BA75" s="246"/>
      <c r="BB75" s="246"/>
      <c r="BC75" s="309"/>
      <c r="BD75" s="260"/>
      <c r="BE75" s="246"/>
      <c r="BF75" s="246"/>
      <c r="BG75" s="246"/>
      <c r="BH75" s="246"/>
      <c r="BI75" s="246"/>
      <c r="BJ75" s="246"/>
      <c r="BK75" s="309"/>
      <c r="BL75" s="250"/>
      <c r="BM75" s="260"/>
      <c r="BN75" s="256"/>
      <c r="BO75" s="256"/>
      <c r="BP75" s="256"/>
      <c r="BQ75" s="256"/>
      <c r="BR75" s="256"/>
      <c r="BS75" s="256"/>
      <c r="BT75" s="306"/>
      <c r="BU75" s="260"/>
      <c r="BV75" s="256"/>
      <c r="BW75" s="256"/>
      <c r="BX75" s="256"/>
      <c r="BY75" s="256"/>
      <c r="BZ75" s="256"/>
      <c r="CA75" s="256"/>
      <c r="CB75" s="248"/>
      <c r="CC75" s="248"/>
      <c r="CD75" s="248"/>
      <c r="CE75" s="248"/>
      <c r="CF75" s="248"/>
      <c r="CG75" s="248"/>
      <c r="CH75" s="248"/>
    </row>
    <row r="76" spans="2:86" x14ac:dyDescent="0.2">
      <c r="B76" s="329"/>
      <c r="C76" s="289"/>
      <c r="D76" s="289"/>
      <c r="E76" s="289"/>
      <c r="F76" s="259"/>
      <c r="G76" s="259"/>
      <c r="H76" s="259"/>
      <c r="I76" s="259"/>
      <c r="J76" s="259"/>
      <c r="K76" s="259"/>
      <c r="L76" s="259"/>
      <c r="M76" s="259"/>
      <c r="N76" s="259"/>
      <c r="O76" s="259"/>
      <c r="P76" s="267"/>
      <c r="Q76" s="264"/>
      <c r="R76" s="232"/>
      <c r="S76" s="259"/>
      <c r="T76" s="95" t="s">
        <v>50</v>
      </c>
      <c r="U76" s="97">
        <f>IFERROR(VLOOKUP(T76,vstupy!$B$2:$C$12,2,FALSE),0)</f>
        <v>0</v>
      </c>
      <c r="V76" s="294"/>
      <c r="W76" s="297"/>
      <c r="X76" s="260"/>
      <c r="Y76" s="253"/>
      <c r="Z76" s="260"/>
      <c r="AA76" s="248"/>
      <c r="AB76" s="323"/>
      <c r="AC76" s="253"/>
      <c r="AD76" s="325"/>
      <c r="AE76" s="326"/>
      <c r="AF76" s="246"/>
      <c r="AG76" s="256"/>
      <c r="AH76" s="256"/>
      <c r="AI76" s="256"/>
      <c r="AJ76" s="256"/>
      <c r="AK76" s="256"/>
      <c r="AL76" s="256"/>
      <c r="AM76" s="306"/>
      <c r="AN76" s="260"/>
      <c r="AO76" s="256"/>
      <c r="AP76" s="256"/>
      <c r="AQ76" s="256"/>
      <c r="AR76" s="256"/>
      <c r="AS76" s="256"/>
      <c r="AT76" s="256"/>
      <c r="AU76" s="248"/>
      <c r="AV76" s="246"/>
      <c r="AW76" s="246"/>
      <c r="AX76" s="246"/>
      <c r="AY76" s="246"/>
      <c r="AZ76" s="246"/>
      <c r="BA76" s="246"/>
      <c r="BB76" s="246"/>
      <c r="BC76" s="309"/>
      <c r="BD76" s="260"/>
      <c r="BE76" s="246"/>
      <c r="BF76" s="246"/>
      <c r="BG76" s="246"/>
      <c r="BH76" s="246"/>
      <c r="BI76" s="246"/>
      <c r="BJ76" s="246"/>
      <c r="BK76" s="309"/>
      <c r="BL76" s="250"/>
      <c r="BM76" s="260"/>
      <c r="BN76" s="256"/>
      <c r="BO76" s="256"/>
      <c r="BP76" s="256"/>
      <c r="BQ76" s="256"/>
      <c r="BR76" s="256"/>
      <c r="BS76" s="256"/>
      <c r="BT76" s="306"/>
      <c r="BU76" s="260"/>
      <c r="BV76" s="256"/>
      <c r="BW76" s="256"/>
      <c r="BX76" s="256"/>
      <c r="BY76" s="256"/>
      <c r="BZ76" s="256"/>
      <c r="CA76" s="256"/>
      <c r="CB76" s="248"/>
      <c r="CC76" s="248"/>
      <c r="CD76" s="248"/>
      <c r="CE76" s="248"/>
      <c r="CF76" s="248"/>
      <c r="CG76" s="248"/>
      <c r="CH76" s="248"/>
    </row>
    <row r="77" spans="2:86" ht="12.75" customHeight="1" x14ac:dyDescent="0.2">
      <c r="B77" s="327">
        <v>24</v>
      </c>
      <c r="C77" s="287"/>
      <c r="D77" s="287"/>
      <c r="E77" s="287"/>
      <c r="F77" s="258" t="s">
        <v>154</v>
      </c>
      <c r="G77" s="266"/>
      <c r="H77" s="258"/>
      <c r="I77" s="266"/>
      <c r="J77" s="266">
        <f t="shared" ref="J77:L77" si="811">IF(I77="N/A",0,I77)</f>
        <v>0</v>
      </c>
      <c r="K77" s="266"/>
      <c r="L77" s="266">
        <f t="shared" si="811"/>
        <v>0</v>
      </c>
      <c r="M77" s="258" t="s">
        <v>154</v>
      </c>
      <c r="N77" s="258"/>
      <c r="O77" s="258"/>
      <c r="P77" s="267"/>
      <c r="Q77" s="264" t="s">
        <v>49</v>
      </c>
      <c r="R77" s="257">
        <f>VLOOKUP(Q77,vstupy!$B$17:$C$27,2,FALSE)</f>
        <v>0</v>
      </c>
      <c r="S77" s="258"/>
      <c r="T77" s="95" t="s">
        <v>50</v>
      </c>
      <c r="U77" s="97">
        <f>IFERROR(VLOOKUP(T77,vstupy!$B$2:$C$12,2,FALSE),0)</f>
        <v>0</v>
      </c>
      <c r="V77" s="294" t="s">
        <v>49</v>
      </c>
      <c r="W77" s="296">
        <f>VLOOKUP(V77,vstupy!$B$17:$C$27,2,FALSE)</f>
        <v>0</v>
      </c>
      <c r="X77" s="260" t="str">
        <f>IF(J77=0,"N/A",N77/I77)</f>
        <v>N/A</v>
      </c>
      <c r="Y77" s="253">
        <f t="shared" ref="Y77" si="812">N77</f>
        <v>0</v>
      </c>
      <c r="Z77" s="260" t="str">
        <f t="shared" si="226"/>
        <v>N/A</v>
      </c>
      <c r="AA77" s="248">
        <f t="shared" ref="AA77" si="813">O77</f>
        <v>0</v>
      </c>
      <c r="AB77" s="323">
        <f t="shared" ref="AB77" si="814">P77*R77</f>
        <v>0</v>
      </c>
      <c r="AC77" s="253">
        <f>AB77*J77</f>
        <v>0</v>
      </c>
      <c r="AD77" s="324">
        <f t="shared" ref="AD77" si="815">IF(S77&gt;0,IF(W77&gt;0,($G$5/160)*(S77/60)*W77,0),IF(W77&gt;0,($G$5/160)*((U77+U78+U79)/60)*W77,0))</f>
        <v>0</v>
      </c>
      <c r="AE77" s="326">
        <f>AD77*J77</f>
        <v>0</v>
      </c>
      <c r="AF77" s="246">
        <f t="shared" ref="AF77" si="816">IF($M77="In (zvyšuje náklady)",-AD77,0)</f>
        <v>0</v>
      </c>
      <c r="AG77" s="256">
        <f t="shared" ref="AG77" si="817">IF($M77="In (zvyšuje náklady)",-AE77,0)</f>
        <v>0</v>
      </c>
      <c r="AH77" s="256">
        <f t="shared" si="270"/>
        <v>0</v>
      </c>
      <c r="AI77" s="256">
        <f t="shared" ref="AI77" si="818">IF($M77="In (zvyšuje náklady)",-Y77,0)</f>
        <v>0</v>
      </c>
      <c r="AJ77" s="256">
        <f t="shared" ref="AJ77" si="819">IF($M77="In (zvyšuje náklady)",-Z77,0)</f>
        <v>0</v>
      </c>
      <c r="AK77" s="256">
        <f t="shared" ref="AK77" si="820">IF($M77="In (zvyšuje náklady)",-AA77,0)</f>
        <v>0</v>
      </c>
      <c r="AL77" s="256">
        <f t="shared" ref="AL77" si="821">IF($M77="In (zvyšuje náklady)",-AB77,0)</f>
        <v>0</v>
      </c>
      <c r="AM77" s="306">
        <f t="shared" ref="AM77" si="822">IF($M77="In (zvyšuje náklady)",-AC77,0)</f>
        <v>0</v>
      </c>
      <c r="AN77" s="260">
        <f t="shared" ref="AN77" si="823">IF($M77="In (zvyšuje náklady)",0,AD77)</f>
        <v>0</v>
      </c>
      <c r="AO77" s="256">
        <f t="shared" ref="AO77" si="824">IF($M77="In (zvyšuje náklady)",0,AE77)</f>
        <v>0</v>
      </c>
      <c r="AP77" s="256" t="str">
        <f t="shared" ref="AP77" si="825">IF($M77="In (zvyšuje náklady)",0,X77)</f>
        <v>N/A</v>
      </c>
      <c r="AQ77" s="256">
        <f t="shared" ref="AQ77" si="826">IF($M77="In (zvyšuje náklady)",0,Y77)</f>
        <v>0</v>
      </c>
      <c r="AR77" s="256" t="str">
        <f t="shared" ref="AR77" si="827">IF($M77="In (zvyšuje náklady)",0,Z77)</f>
        <v>N/A</v>
      </c>
      <c r="AS77" s="256">
        <f t="shared" ref="AS77" si="828">IF($M77="In (zvyšuje náklady)",0,AA77)</f>
        <v>0</v>
      </c>
      <c r="AT77" s="256">
        <f t="shared" ref="AT77" si="829">IF($M77="In (zvyšuje náklady)",0,AB77)</f>
        <v>0</v>
      </c>
      <c r="AU77" s="248">
        <f>IF($M77="In (zvyšuje náklady)",0,AC77)</f>
        <v>0</v>
      </c>
      <c r="AV77" s="245">
        <f t="shared" ref="AV77" si="830">IF($L77&gt;0,AF77,0)</f>
        <v>0</v>
      </c>
      <c r="AW77" s="245">
        <f t="shared" ref="AW77" si="831">IF($L77&gt;0,AV77*L77,0)</f>
        <v>0</v>
      </c>
      <c r="AX77" s="245">
        <f t="shared" ref="AX77" si="832">IF($L77&gt;0,AH77,0)</f>
        <v>0</v>
      </c>
      <c r="AY77" s="245">
        <f t="shared" ref="AY77" si="833">IF($L77&gt;0,AX77*L77,0)</f>
        <v>0</v>
      </c>
      <c r="AZ77" s="245">
        <f t="shared" ref="AZ77" si="834">IF($L77&gt;0,AJ77,0)</f>
        <v>0</v>
      </c>
      <c r="BA77" s="245">
        <f t="shared" ref="BA77" si="835">IF($L77&gt;0,AZ77*L77,0)</f>
        <v>0</v>
      </c>
      <c r="BB77" s="245">
        <f t="shared" ref="BB77" si="836">IF($L77&gt;0,AL77,0)</f>
        <v>0</v>
      </c>
      <c r="BC77" s="308">
        <f t="shared" ref="BC77" si="837">BB77*L77</f>
        <v>0</v>
      </c>
      <c r="BD77" s="314">
        <f>IF($L77&gt;0,AN77,0)</f>
        <v>0</v>
      </c>
      <c r="BE77" s="245">
        <f t="shared" ref="BE77" si="838">IF($L77&gt;0,BD77*L77,0)</f>
        <v>0</v>
      </c>
      <c r="BF77" s="245">
        <f t="shared" ref="BF77" si="839">IF($L77&gt;0,AP77,0)</f>
        <v>0</v>
      </c>
      <c r="BG77" s="245">
        <f t="shared" ref="BG77" si="840">IF($L77&gt;0,AP77*L77,0)</f>
        <v>0</v>
      </c>
      <c r="BH77" s="245">
        <f t="shared" ref="BH77" si="841">IF($L77&gt;0,AR77,0)</f>
        <v>0</v>
      </c>
      <c r="BI77" s="245">
        <f t="shared" ref="BI77" si="842">IF($L77&gt;0,AR77*L77,0)</f>
        <v>0</v>
      </c>
      <c r="BJ77" s="245">
        <f>IF($L77&gt;0,AT77,0)</f>
        <v>0</v>
      </c>
      <c r="BK77" s="308">
        <f>BJ77*L77</f>
        <v>0</v>
      </c>
      <c r="BL77" s="250">
        <f>IF(F77="EÚ-úplná harmonizácia","1",0)</f>
        <v>0</v>
      </c>
      <c r="BM77" s="260">
        <f t="shared" ref="BM77:CB77" si="843">IF($BL77="1",AF77,0)</f>
        <v>0</v>
      </c>
      <c r="BN77" s="256">
        <f t="shared" si="843"/>
        <v>0</v>
      </c>
      <c r="BO77" s="256">
        <f t="shared" si="843"/>
        <v>0</v>
      </c>
      <c r="BP77" s="256">
        <f t="shared" si="843"/>
        <v>0</v>
      </c>
      <c r="BQ77" s="256">
        <f t="shared" si="843"/>
        <v>0</v>
      </c>
      <c r="BR77" s="256">
        <f t="shared" si="843"/>
        <v>0</v>
      </c>
      <c r="BS77" s="256">
        <f t="shared" si="843"/>
        <v>0</v>
      </c>
      <c r="BT77" s="306">
        <f t="shared" si="843"/>
        <v>0</v>
      </c>
      <c r="BU77" s="260">
        <f t="shared" si="843"/>
        <v>0</v>
      </c>
      <c r="BV77" s="256">
        <f t="shared" si="843"/>
        <v>0</v>
      </c>
      <c r="BW77" s="256">
        <f t="shared" si="843"/>
        <v>0</v>
      </c>
      <c r="BX77" s="256">
        <f t="shared" si="843"/>
        <v>0</v>
      </c>
      <c r="BY77" s="256">
        <f t="shared" si="843"/>
        <v>0</v>
      </c>
      <c r="BZ77" s="256">
        <f t="shared" si="843"/>
        <v>0</v>
      </c>
      <c r="CA77" s="256">
        <f t="shared" si="843"/>
        <v>0</v>
      </c>
      <c r="CB77" s="248">
        <f t="shared" si="843"/>
        <v>0</v>
      </c>
      <c r="CC77" s="247">
        <f t="shared" ref="CC77" si="844">IF(AND(X77="N/A",Z77="N/A"),AB77+AD77,X77+Z77+AB77+AD77)</f>
        <v>0</v>
      </c>
      <c r="CD77" s="247">
        <f>Y77+AA77+AC77+AE77</f>
        <v>0</v>
      </c>
      <c r="CE77" s="247">
        <f>IF(AND(G77=2021,M77="In (zvyšuje náklady)"),AM77+AK77+AG77,0)</f>
        <v>0</v>
      </c>
      <c r="CF77" s="247">
        <f>IF(AND(G77=2021,M77="Out (znižuje náklady)",BL77=0),AO77+AS77+AU77,0)</f>
        <v>0</v>
      </c>
      <c r="CG77" s="247">
        <f t="shared" ref="CG77" si="845">IF(AND($BL77=0),CE77,0)</f>
        <v>0</v>
      </c>
      <c r="CH77" s="247">
        <f t="shared" ref="CH77" si="846">IF(AND($BL77=0),CF77,0)</f>
        <v>0</v>
      </c>
    </row>
    <row r="78" spans="2:86" x14ac:dyDescent="0.2">
      <c r="B78" s="328"/>
      <c r="C78" s="288"/>
      <c r="D78" s="288"/>
      <c r="E78" s="288"/>
      <c r="F78" s="258"/>
      <c r="G78" s="258"/>
      <c r="H78" s="258"/>
      <c r="I78" s="258"/>
      <c r="J78" s="258"/>
      <c r="K78" s="258"/>
      <c r="L78" s="258"/>
      <c r="M78" s="258"/>
      <c r="N78" s="258"/>
      <c r="O78" s="258"/>
      <c r="P78" s="267"/>
      <c r="Q78" s="265"/>
      <c r="R78" s="232"/>
      <c r="S78" s="258"/>
      <c r="T78" s="95" t="s">
        <v>50</v>
      </c>
      <c r="U78" s="97">
        <f>IFERROR(VLOOKUP(T78,vstupy!$B$2:$C$12,2,FALSE),0)</f>
        <v>0</v>
      </c>
      <c r="V78" s="295"/>
      <c r="W78" s="297"/>
      <c r="X78" s="260"/>
      <c r="Y78" s="253"/>
      <c r="Z78" s="260"/>
      <c r="AA78" s="248"/>
      <c r="AB78" s="323"/>
      <c r="AC78" s="253"/>
      <c r="AD78" s="325"/>
      <c r="AE78" s="326"/>
      <c r="AF78" s="246"/>
      <c r="AG78" s="256"/>
      <c r="AH78" s="256"/>
      <c r="AI78" s="256"/>
      <c r="AJ78" s="256"/>
      <c r="AK78" s="256"/>
      <c r="AL78" s="256"/>
      <c r="AM78" s="306"/>
      <c r="AN78" s="260"/>
      <c r="AO78" s="256"/>
      <c r="AP78" s="256"/>
      <c r="AQ78" s="256"/>
      <c r="AR78" s="256"/>
      <c r="AS78" s="256"/>
      <c r="AT78" s="256"/>
      <c r="AU78" s="248"/>
      <c r="AV78" s="246"/>
      <c r="AW78" s="246"/>
      <c r="AX78" s="246"/>
      <c r="AY78" s="246"/>
      <c r="AZ78" s="246"/>
      <c r="BA78" s="246"/>
      <c r="BB78" s="246"/>
      <c r="BC78" s="309"/>
      <c r="BD78" s="260"/>
      <c r="BE78" s="246"/>
      <c r="BF78" s="246"/>
      <c r="BG78" s="246"/>
      <c r="BH78" s="246"/>
      <c r="BI78" s="246"/>
      <c r="BJ78" s="246"/>
      <c r="BK78" s="309"/>
      <c r="BL78" s="250"/>
      <c r="BM78" s="260"/>
      <c r="BN78" s="256"/>
      <c r="BO78" s="256"/>
      <c r="BP78" s="256"/>
      <c r="BQ78" s="256"/>
      <c r="BR78" s="256"/>
      <c r="BS78" s="256"/>
      <c r="BT78" s="306"/>
      <c r="BU78" s="260"/>
      <c r="BV78" s="256"/>
      <c r="BW78" s="256"/>
      <c r="BX78" s="256"/>
      <c r="BY78" s="256"/>
      <c r="BZ78" s="256"/>
      <c r="CA78" s="256"/>
      <c r="CB78" s="248"/>
      <c r="CC78" s="248"/>
      <c r="CD78" s="248"/>
      <c r="CE78" s="248"/>
      <c r="CF78" s="248"/>
      <c r="CG78" s="248"/>
      <c r="CH78" s="248"/>
    </row>
    <row r="79" spans="2:86" x14ac:dyDescent="0.2">
      <c r="B79" s="329"/>
      <c r="C79" s="289"/>
      <c r="D79" s="289"/>
      <c r="E79" s="289"/>
      <c r="F79" s="259"/>
      <c r="G79" s="259"/>
      <c r="H79" s="259"/>
      <c r="I79" s="259"/>
      <c r="J79" s="259"/>
      <c r="K79" s="259"/>
      <c r="L79" s="259"/>
      <c r="M79" s="259"/>
      <c r="N79" s="259"/>
      <c r="O79" s="259"/>
      <c r="P79" s="267"/>
      <c r="Q79" s="264"/>
      <c r="R79" s="232"/>
      <c r="S79" s="259"/>
      <c r="T79" s="95" t="s">
        <v>50</v>
      </c>
      <c r="U79" s="97">
        <f>IFERROR(VLOOKUP(T79,vstupy!$B$2:$C$12,2,FALSE),0)</f>
        <v>0</v>
      </c>
      <c r="V79" s="294"/>
      <c r="W79" s="297"/>
      <c r="X79" s="260"/>
      <c r="Y79" s="253"/>
      <c r="Z79" s="260"/>
      <c r="AA79" s="248"/>
      <c r="AB79" s="323"/>
      <c r="AC79" s="253"/>
      <c r="AD79" s="325"/>
      <c r="AE79" s="326"/>
      <c r="AF79" s="246"/>
      <c r="AG79" s="256"/>
      <c r="AH79" s="256"/>
      <c r="AI79" s="256"/>
      <c r="AJ79" s="256"/>
      <c r="AK79" s="256"/>
      <c r="AL79" s="256"/>
      <c r="AM79" s="306"/>
      <c r="AN79" s="260"/>
      <c r="AO79" s="256"/>
      <c r="AP79" s="256"/>
      <c r="AQ79" s="256"/>
      <c r="AR79" s="256"/>
      <c r="AS79" s="256"/>
      <c r="AT79" s="256"/>
      <c r="AU79" s="248"/>
      <c r="AV79" s="246"/>
      <c r="AW79" s="246"/>
      <c r="AX79" s="246"/>
      <c r="AY79" s="246"/>
      <c r="AZ79" s="246"/>
      <c r="BA79" s="246"/>
      <c r="BB79" s="246"/>
      <c r="BC79" s="309"/>
      <c r="BD79" s="260"/>
      <c r="BE79" s="246"/>
      <c r="BF79" s="246"/>
      <c r="BG79" s="246"/>
      <c r="BH79" s="246"/>
      <c r="BI79" s="246"/>
      <c r="BJ79" s="246"/>
      <c r="BK79" s="309"/>
      <c r="BL79" s="250"/>
      <c r="BM79" s="260"/>
      <c r="BN79" s="256"/>
      <c r="BO79" s="256"/>
      <c r="BP79" s="256"/>
      <c r="BQ79" s="256"/>
      <c r="BR79" s="256"/>
      <c r="BS79" s="256"/>
      <c r="BT79" s="306"/>
      <c r="BU79" s="260"/>
      <c r="BV79" s="256"/>
      <c r="BW79" s="256"/>
      <c r="BX79" s="256"/>
      <c r="BY79" s="256"/>
      <c r="BZ79" s="256"/>
      <c r="CA79" s="256"/>
      <c r="CB79" s="248"/>
      <c r="CC79" s="248"/>
      <c r="CD79" s="248"/>
      <c r="CE79" s="248"/>
      <c r="CF79" s="248"/>
      <c r="CG79" s="248"/>
      <c r="CH79" s="248"/>
    </row>
    <row r="80" spans="2:86" ht="12.75" customHeight="1" x14ac:dyDescent="0.2">
      <c r="B80" s="327">
        <v>25</v>
      </c>
      <c r="C80" s="287"/>
      <c r="D80" s="287"/>
      <c r="E80" s="287"/>
      <c r="F80" s="258" t="s">
        <v>154</v>
      </c>
      <c r="G80" s="266"/>
      <c r="H80" s="258"/>
      <c r="I80" s="266"/>
      <c r="J80" s="266">
        <f t="shared" ref="J80:L80" si="847">IF(I80="N/A",0,I80)</f>
        <v>0</v>
      </c>
      <c r="K80" s="266"/>
      <c r="L80" s="266">
        <f t="shared" si="847"/>
        <v>0</v>
      </c>
      <c r="M80" s="258" t="s">
        <v>154</v>
      </c>
      <c r="N80" s="258"/>
      <c r="O80" s="258"/>
      <c r="P80" s="267"/>
      <c r="Q80" s="264" t="s">
        <v>49</v>
      </c>
      <c r="R80" s="257">
        <f>VLOOKUP(Q80,vstupy!$B$17:$C$27,2,FALSE)</f>
        <v>0</v>
      </c>
      <c r="S80" s="258"/>
      <c r="T80" s="95" t="s">
        <v>50</v>
      </c>
      <c r="U80" s="97">
        <f>IFERROR(VLOOKUP(T80,vstupy!$B$2:$C$12,2,FALSE),0)</f>
        <v>0</v>
      </c>
      <c r="V80" s="294" t="s">
        <v>49</v>
      </c>
      <c r="W80" s="296">
        <f>VLOOKUP(V80,vstupy!$B$17:$C$27,2,FALSE)</f>
        <v>0</v>
      </c>
      <c r="X80" s="260" t="str">
        <f>IF(J80=0,"N/A",N80/I80)</f>
        <v>N/A</v>
      </c>
      <c r="Y80" s="253">
        <f t="shared" ref="Y80" si="848">N80</f>
        <v>0</v>
      </c>
      <c r="Z80" s="260" t="str">
        <f t="shared" ref="Z80" si="849">IF(J80=0,"N/A",O80/I80)</f>
        <v>N/A</v>
      </c>
      <c r="AA80" s="248">
        <f t="shared" ref="AA80" si="850">O80</f>
        <v>0</v>
      </c>
      <c r="AB80" s="323">
        <f t="shared" ref="AB80" si="851">P80*R80</f>
        <v>0</v>
      </c>
      <c r="AC80" s="253">
        <f>AB80*J80</f>
        <v>0</v>
      </c>
      <c r="AD80" s="324">
        <f t="shared" ref="AD80" si="852">IF(S80&gt;0,IF(W80&gt;0,($G$5/160)*(S80/60)*W80,0),IF(W80&gt;0,($G$5/160)*((U80+U81+U82)/60)*W80,0))</f>
        <v>0</v>
      </c>
      <c r="AE80" s="326">
        <f>AD80*J80</f>
        <v>0</v>
      </c>
      <c r="AF80" s="246">
        <f t="shared" ref="AF80" si="853">IF($M80="In (zvyšuje náklady)",-AD80,0)</f>
        <v>0</v>
      </c>
      <c r="AG80" s="256">
        <f t="shared" ref="AG80" si="854">IF($M80="In (zvyšuje náklady)",-AE80,0)</f>
        <v>0</v>
      </c>
      <c r="AH80" s="256">
        <f t="shared" si="307"/>
        <v>0</v>
      </c>
      <c r="AI80" s="256">
        <f t="shared" ref="AI80" si="855">IF($M80="In (zvyšuje náklady)",-Y80,0)</f>
        <v>0</v>
      </c>
      <c r="AJ80" s="256">
        <f t="shared" ref="AJ80" si="856">IF($M80="In (zvyšuje náklady)",-Z80,0)</f>
        <v>0</v>
      </c>
      <c r="AK80" s="256">
        <f t="shared" ref="AK80" si="857">IF($M80="In (zvyšuje náklady)",-AA80,0)</f>
        <v>0</v>
      </c>
      <c r="AL80" s="256">
        <f t="shared" ref="AL80" si="858">IF($M80="In (zvyšuje náklady)",-AB80,0)</f>
        <v>0</v>
      </c>
      <c r="AM80" s="306">
        <f t="shared" ref="AM80" si="859">IF($M80="In (zvyšuje náklady)",-AC80,0)</f>
        <v>0</v>
      </c>
      <c r="AN80" s="260">
        <f t="shared" ref="AN80" si="860">IF($M80="In (zvyšuje náklady)",0,AD80)</f>
        <v>0</v>
      </c>
      <c r="AO80" s="256">
        <f t="shared" ref="AO80" si="861">IF($M80="In (zvyšuje náklady)",0,AE80)</f>
        <v>0</v>
      </c>
      <c r="AP80" s="256" t="str">
        <f t="shared" ref="AP80" si="862">IF($M80="In (zvyšuje náklady)",0,X80)</f>
        <v>N/A</v>
      </c>
      <c r="AQ80" s="256">
        <f t="shared" ref="AQ80" si="863">IF($M80="In (zvyšuje náklady)",0,Y80)</f>
        <v>0</v>
      </c>
      <c r="AR80" s="256" t="str">
        <f t="shared" ref="AR80" si="864">IF($M80="In (zvyšuje náklady)",0,Z80)</f>
        <v>N/A</v>
      </c>
      <c r="AS80" s="256">
        <f t="shared" ref="AS80" si="865">IF($M80="In (zvyšuje náklady)",0,AA80)</f>
        <v>0</v>
      </c>
      <c r="AT80" s="256">
        <f t="shared" ref="AT80" si="866">IF($M80="In (zvyšuje náklady)",0,AB80)</f>
        <v>0</v>
      </c>
      <c r="AU80" s="248">
        <f>IF($M80="In (zvyšuje náklady)",0,AC80)</f>
        <v>0</v>
      </c>
      <c r="AV80" s="245">
        <f t="shared" ref="AV80" si="867">IF($L80&gt;0,AF80,0)</f>
        <v>0</v>
      </c>
      <c r="AW80" s="245">
        <f t="shared" ref="AW80" si="868">IF($L80&gt;0,AV80*L80,0)</f>
        <v>0</v>
      </c>
      <c r="AX80" s="245">
        <f t="shared" ref="AX80" si="869">IF($L80&gt;0,AH80,0)</f>
        <v>0</v>
      </c>
      <c r="AY80" s="245">
        <f t="shared" ref="AY80" si="870">IF($L80&gt;0,AX80*L80,0)</f>
        <v>0</v>
      </c>
      <c r="AZ80" s="245">
        <f t="shared" ref="AZ80" si="871">IF($L80&gt;0,AJ80,0)</f>
        <v>0</v>
      </c>
      <c r="BA80" s="245">
        <f t="shared" ref="BA80" si="872">IF($L80&gt;0,AZ80*L80,0)</f>
        <v>0</v>
      </c>
      <c r="BB80" s="245">
        <f t="shared" ref="BB80" si="873">IF($L80&gt;0,AL80,0)</f>
        <v>0</v>
      </c>
      <c r="BC80" s="308">
        <f t="shared" ref="BC80" si="874">BB80*L80</f>
        <v>0</v>
      </c>
      <c r="BD80" s="314">
        <f>IF($L80&gt;0,AN80,0)</f>
        <v>0</v>
      </c>
      <c r="BE80" s="245">
        <f t="shared" ref="BE80" si="875">IF($L80&gt;0,BD80*L80,0)</f>
        <v>0</v>
      </c>
      <c r="BF80" s="245">
        <f t="shared" ref="BF80" si="876">IF($L80&gt;0,AP80,0)</f>
        <v>0</v>
      </c>
      <c r="BG80" s="245">
        <f t="shared" ref="BG80" si="877">IF($L80&gt;0,AP80*L80,0)</f>
        <v>0</v>
      </c>
      <c r="BH80" s="245">
        <f t="shared" ref="BH80" si="878">IF($L80&gt;0,AR80,0)</f>
        <v>0</v>
      </c>
      <c r="BI80" s="245">
        <f t="shared" ref="BI80" si="879">IF($L80&gt;0,AR80*L80,0)</f>
        <v>0</v>
      </c>
      <c r="BJ80" s="245">
        <f>IF($L80&gt;0,AT80,0)</f>
        <v>0</v>
      </c>
      <c r="BK80" s="308">
        <f>BJ80*L80</f>
        <v>0</v>
      </c>
      <c r="BL80" s="250">
        <f>IF(F80="EÚ-úplná harmonizácia","1",0)</f>
        <v>0</v>
      </c>
      <c r="BM80" s="260">
        <f t="shared" ref="BM80:CB80" si="880">IF($BL80="1",AF80,0)</f>
        <v>0</v>
      </c>
      <c r="BN80" s="256">
        <f t="shared" si="880"/>
        <v>0</v>
      </c>
      <c r="BO80" s="256">
        <f t="shared" si="880"/>
        <v>0</v>
      </c>
      <c r="BP80" s="256">
        <f t="shared" si="880"/>
        <v>0</v>
      </c>
      <c r="BQ80" s="256">
        <f t="shared" si="880"/>
        <v>0</v>
      </c>
      <c r="BR80" s="256">
        <f t="shared" si="880"/>
        <v>0</v>
      </c>
      <c r="BS80" s="256">
        <f t="shared" si="880"/>
        <v>0</v>
      </c>
      <c r="BT80" s="306">
        <f t="shared" si="880"/>
        <v>0</v>
      </c>
      <c r="BU80" s="260">
        <f t="shared" si="880"/>
        <v>0</v>
      </c>
      <c r="BV80" s="256">
        <f t="shared" si="880"/>
        <v>0</v>
      </c>
      <c r="BW80" s="256">
        <f t="shared" si="880"/>
        <v>0</v>
      </c>
      <c r="BX80" s="256">
        <f t="shared" si="880"/>
        <v>0</v>
      </c>
      <c r="BY80" s="256">
        <f t="shared" si="880"/>
        <v>0</v>
      </c>
      <c r="BZ80" s="256">
        <f t="shared" si="880"/>
        <v>0</v>
      </c>
      <c r="CA80" s="256">
        <f t="shared" si="880"/>
        <v>0</v>
      </c>
      <c r="CB80" s="248">
        <f t="shared" si="880"/>
        <v>0</v>
      </c>
      <c r="CC80" s="247">
        <f t="shared" ref="CC80" si="881">IF(AND(X80="N/A",Z80="N/A"),AB80+AD80,X80+Z80+AB80+AD80)</f>
        <v>0</v>
      </c>
      <c r="CD80" s="247">
        <f>Y80+AA80+AC80+AE80</f>
        <v>0</v>
      </c>
      <c r="CE80" s="247">
        <f>IF(AND(G80=2021,M80="In (zvyšuje náklady)"),AM80+AK80+AG80,0)</f>
        <v>0</v>
      </c>
      <c r="CF80" s="247">
        <f>IF(AND(G80=2021,M80="Out (znižuje náklady)",BL80=0),AO80+AS80+AU80,0)</f>
        <v>0</v>
      </c>
      <c r="CG80" s="247">
        <f t="shared" ref="CG80" si="882">IF(AND($BL80=0),CE80,0)</f>
        <v>0</v>
      </c>
      <c r="CH80" s="247">
        <f t="shared" ref="CH80" si="883">IF(AND($BL80=0),CF80,0)</f>
        <v>0</v>
      </c>
    </row>
    <row r="81" spans="2:86" x14ac:dyDescent="0.2">
      <c r="B81" s="328"/>
      <c r="C81" s="288"/>
      <c r="D81" s="288"/>
      <c r="E81" s="288"/>
      <c r="F81" s="258"/>
      <c r="G81" s="258"/>
      <c r="H81" s="258"/>
      <c r="I81" s="258"/>
      <c r="J81" s="258"/>
      <c r="K81" s="258"/>
      <c r="L81" s="258"/>
      <c r="M81" s="258"/>
      <c r="N81" s="258"/>
      <c r="O81" s="258"/>
      <c r="P81" s="267"/>
      <c r="Q81" s="265"/>
      <c r="R81" s="232"/>
      <c r="S81" s="258"/>
      <c r="T81" s="95" t="s">
        <v>50</v>
      </c>
      <c r="U81" s="97">
        <f>IFERROR(VLOOKUP(T81,vstupy!$B$2:$C$12,2,FALSE),0)</f>
        <v>0</v>
      </c>
      <c r="V81" s="295"/>
      <c r="W81" s="297"/>
      <c r="X81" s="260"/>
      <c r="Y81" s="253"/>
      <c r="Z81" s="260"/>
      <c r="AA81" s="248"/>
      <c r="AB81" s="323"/>
      <c r="AC81" s="253"/>
      <c r="AD81" s="325"/>
      <c r="AE81" s="326"/>
      <c r="AF81" s="246"/>
      <c r="AG81" s="256"/>
      <c r="AH81" s="256"/>
      <c r="AI81" s="256"/>
      <c r="AJ81" s="256"/>
      <c r="AK81" s="256"/>
      <c r="AL81" s="256"/>
      <c r="AM81" s="306"/>
      <c r="AN81" s="260"/>
      <c r="AO81" s="256"/>
      <c r="AP81" s="256"/>
      <c r="AQ81" s="256"/>
      <c r="AR81" s="256"/>
      <c r="AS81" s="256"/>
      <c r="AT81" s="256"/>
      <c r="AU81" s="248"/>
      <c r="AV81" s="246"/>
      <c r="AW81" s="246"/>
      <c r="AX81" s="246"/>
      <c r="AY81" s="246"/>
      <c r="AZ81" s="246"/>
      <c r="BA81" s="246"/>
      <c r="BB81" s="246"/>
      <c r="BC81" s="309"/>
      <c r="BD81" s="260"/>
      <c r="BE81" s="246"/>
      <c r="BF81" s="246"/>
      <c r="BG81" s="246"/>
      <c r="BH81" s="246"/>
      <c r="BI81" s="246"/>
      <c r="BJ81" s="246"/>
      <c r="BK81" s="309"/>
      <c r="BL81" s="250"/>
      <c r="BM81" s="260"/>
      <c r="BN81" s="256"/>
      <c r="BO81" s="256"/>
      <c r="BP81" s="256"/>
      <c r="BQ81" s="256"/>
      <c r="BR81" s="256"/>
      <c r="BS81" s="256"/>
      <c r="BT81" s="306"/>
      <c r="BU81" s="260"/>
      <c r="BV81" s="256"/>
      <c r="BW81" s="256"/>
      <c r="BX81" s="256"/>
      <c r="BY81" s="256"/>
      <c r="BZ81" s="256"/>
      <c r="CA81" s="256"/>
      <c r="CB81" s="248"/>
      <c r="CC81" s="248"/>
      <c r="CD81" s="248"/>
      <c r="CE81" s="248"/>
      <c r="CF81" s="248"/>
      <c r="CG81" s="248"/>
      <c r="CH81" s="248"/>
    </row>
    <row r="82" spans="2:86" x14ac:dyDescent="0.2">
      <c r="B82" s="329"/>
      <c r="C82" s="289"/>
      <c r="D82" s="289"/>
      <c r="E82" s="289"/>
      <c r="F82" s="259"/>
      <c r="G82" s="259"/>
      <c r="H82" s="259"/>
      <c r="I82" s="259"/>
      <c r="J82" s="259"/>
      <c r="K82" s="259"/>
      <c r="L82" s="259"/>
      <c r="M82" s="259"/>
      <c r="N82" s="259"/>
      <c r="O82" s="259"/>
      <c r="P82" s="267"/>
      <c r="Q82" s="264"/>
      <c r="R82" s="232"/>
      <c r="S82" s="259"/>
      <c r="T82" s="95" t="s">
        <v>50</v>
      </c>
      <c r="U82" s="97">
        <f>IFERROR(VLOOKUP(T82,vstupy!$B$2:$C$12,2,FALSE),0)</f>
        <v>0</v>
      </c>
      <c r="V82" s="294"/>
      <c r="W82" s="297"/>
      <c r="X82" s="260"/>
      <c r="Y82" s="253"/>
      <c r="Z82" s="260"/>
      <c r="AA82" s="248"/>
      <c r="AB82" s="323"/>
      <c r="AC82" s="253"/>
      <c r="AD82" s="325"/>
      <c r="AE82" s="326"/>
      <c r="AF82" s="246"/>
      <c r="AG82" s="256"/>
      <c r="AH82" s="256"/>
      <c r="AI82" s="256"/>
      <c r="AJ82" s="256"/>
      <c r="AK82" s="256"/>
      <c r="AL82" s="256"/>
      <c r="AM82" s="306"/>
      <c r="AN82" s="260"/>
      <c r="AO82" s="256"/>
      <c r="AP82" s="256"/>
      <c r="AQ82" s="256"/>
      <c r="AR82" s="256"/>
      <c r="AS82" s="256"/>
      <c r="AT82" s="256"/>
      <c r="AU82" s="248"/>
      <c r="AV82" s="246"/>
      <c r="AW82" s="246"/>
      <c r="AX82" s="246"/>
      <c r="AY82" s="246"/>
      <c r="AZ82" s="246"/>
      <c r="BA82" s="246"/>
      <c r="BB82" s="246"/>
      <c r="BC82" s="309"/>
      <c r="BD82" s="260"/>
      <c r="BE82" s="246"/>
      <c r="BF82" s="246"/>
      <c r="BG82" s="246"/>
      <c r="BH82" s="246"/>
      <c r="BI82" s="246"/>
      <c r="BJ82" s="246"/>
      <c r="BK82" s="309"/>
      <c r="BL82" s="250"/>
      <c r="BM82" s="260"/>
      <c r="BN82" s="256"/>
      <c r="BO82" s="256"/>
      <c r="BP82" s="256"/>
      <c r="BQ82" s="256"/>
      <c r="BR82" s="256"/>
      <c r="BS82" s="256"/>
      <c r="BT82" s="306"/>
      <c r="BU82" s="260"/>
      <c r="BV82" s="256"/>
      <c r="BW82" s="256"/>
      <c r="BX82" s="256"/>
      <c r="BY82" s="256"/>
      <c r="BZ82" s="256"/>
      <c r="CA82" s="256"/>
      <c r="CB82" s="248"/>
      <c r="CC82" s="248"/>
      <c r="CD82" s="248"/>
      <c r="CE82" s="248"/>
      <c r="CF82" s="248"/>
      <c r="CG82" s="248"/>
      <c r="CH82" s="248"/>
    </row>
    <row r="83" spans="2:86" ht="12.75" customHeight="1" x14ac:dyDescent="0.2">
      <c r="B83" s="327">
        <v>26</v>
      </c>
      <c r="C83" s="287"/>
      <c r="D83" s="287"/>
      <c r="E83" s="287"/>
      <c r="F83" s="258" t="s">
        <v>154</v>
      </c>
      <c r="G83" s="266"/>
      <c r="H83" s="258"/>
      <c r="I83" s="266"/>
      <c r="J83" s="266">
        <f t="shared" ref="J83:L83" si="884">IF(I83="N/A",0,I83)</f>
        <v>0</v>
      </c>
      <c r="K83" s="266"/>
      <c r="L83" s="266">
        <f t="shared" si="884"/>
        <v>0</v>
      </c>
      <c r="M83" s="258" t="s">
        <v>154</v>
      </c>
      <c r="N83" s="258"/>
      <c r="O83" s="258"/>
      <c r="P83" s="267"/>
      <c r="Q83" s="264" t="s">
        <v>49</v>
      </c>
      <c r="R83" s="257">
        <f>VLOOKUP(Q83,vstupy!$B$17:$C$27,2,FALSE)</f>
        <v>0</v>
      </c>
      <c r="S83" s="258"/>
      <c r="T83" s="95" t="s">
        <v>50</v>
      </c>
      <c r="U83" s="97">
        <f>IFERROR(VLOOKUP(T83,vstupy!$B$2:$C$12,2,FALSE),0)</f>
        <v>0</v>
      </c>
      <c r="V83" s="294" t="s">
        <v>49</v>
      </c>
      <c r="W83" s="296">
        <f>VLOOKUP(V83,vstupy!$B$17:$C$27,2,FALSE)</f>
        <v>0</v>
      </c>
      <c r="X83" s="260" t="str">
        <f>IF(J83=0,"N/A",N83/I83)</f>
        <v>N/A</v>
      </c>
      <c r="Y83" s="253">
        <f t="shared" ref="Y83" si="885">N83</f>
        <v>0</v>
      </c>
      <c r="Z83" s="260" t="str">
        <f t="shared" si="150"/>
        <v>N/A</v>
      </c>
      <c r="AA83" s="248">
        <f t="shared" ref="AA83" si="886">O83</f>
        <v>0</v>
      </c>
      <c r="AB83" s="323">
        <f t="shared" ref="AB83" si="887">P83*R83</f>
        <v>0</v>
      </c>
      <c r="AC83" s="253">
        <f>AB83*J83</f>
        <v>0</v>
      </c>
      <c r="AD83" s="324">
        <f t="shared" ref="AD83" si="888">IF(S83&gt;0,IF(W83&gt;0,($G$5/160)*(S83/60)*W83,0),IF(W83&gt;0,($G$5/160)*((U83+U84+U85)/60)*W83,0))</f>
        <v>0</v>
      </c>
      <c r="AE83" s="326">
        <f>AD83*J83</f>
        <v>0</v>
      </c>
      <c r="AF83" s="246">
        <f t="shared" ref="AF83" si="889">IF($M83="In (zvyšuje náklady)",-AD83,0)</f>
        <v>0</v>
      </c>
      <c r="AG83" s="256">
        <f t="shared" ref="AG83" si="890">IF($M83="In (zvyšuje náklady)",-AE83,0)</f>
        <v>0</v>
      </c>
      <c r="AH83" s="256">
        <f t="shared" ref="AH83" si="891">IF($M83="In (zvyšuje náklady)",-X83,0)</f>
        <v>0</v>
      </c>
      <c r="AI83" s="256">
        <f t="shared" ref="AI83" si="892">IF($M83="In (zvyšuje náklady)",-Y83,0)</f>
        <v>0</v>
      </c>
      <c r="AJ83" s="256">
        <f t="shared" ref="AJ83" si="893">IF($M83="In (zvyšuje náklady)",-Z83,0)</f>
        <v>0</v>
      </c>
      <c r="AK83" s="256">
        <f t="shared" ref="AK83" si="894">IF($M83="In (zvyšuje náklady)",-AA83,0)</f>
        <v>0</v>
      </c>
      <c r="AL83" s="256">
        <f t="shared" ref="AL83" si="895">IF($M83="In (zvyšuje náklady)",-AB83,0)</f>
        <v>0</v>
      </c>
      <c r="AM83" s="306">
        <f t="shared" ref="AM83" si="896">IF($M83="In (zvyšuje náklady)",-AC83,0)</f>
        <v>0</v>
      </c>
      <c r="AN83" s="260">
        <f t="shared" ref="AN83" si="897">IF($M83="In (zvyšuje náklady)",0,AD83)</f>
        <v>0</v>
      </c>
      <c r="AO83" s="256">
        <f t="shared" ref="AO83" si="898">IF($M83="In (zvyšuje náklady)",0,AE83)</f>
        <v>0</v>
      </c>
      <c r="AP83" s="256" t="str">
        <f t="shared" ref="AP83" si="899">IF($M83="In (zvyšuje náklady)",0,X83)</f>
        <v>N/A</v>
      </c>
      <c r="AQ83" s="256">
        <f t="shared" ref="AQ83" si="900">IF($M83="In (zvyšuje náklady)",0,Y83)</f>
        <v>0</v>
      </c>
      <c r="AR83" s="256" t="str">
        <f t="shared" ref="AR83" si="901">IF($M83="In (zvyšuje náklady)",0,Z83)</f>
        <v>N/A</v>
      </c>
      <c r="AS83" s="256">
        <f t="shared" ref="AS83" si="902">IF($M83="In (zvyšuje náklady)",0,AA83)</f>
        <v>0</v>
      </c>
      <c r="AT83" s="256">
        <f t="shared" ref="AT83" si="903">IF($M83="In (zvyšuje náklady)",0,AB83)</f>
        <v>0</v>
      </c>
      <c r="AU83" s="248">
        <f>IF($M83="In (zvyšuje náklady)",0,AC83)</f>
        <v>0</v>
      </c>
      <c r="AV83" s="245">
        <f t="shared" ref="AV83" si="904">IF($L83&gt;0,AF83,0)</f>
        <v>0</v>
      </c>
      <c r="AW83" s="245">
        <f t="shared" ref="AW83" si="905">IF($L83&gt;0,AV83*L83,0)</f>
        <v>0</v>
      </c>
      <c r="AX83" s="245">
        <f t="shared" ref="AX83" si="906">IF($L83&gt;0,AH83,0)</f>
        <v>0</v>
      </c>
      <c r="AY83" s="245">
        <f t="shared" ref="AY83" si="907">IF($L83&gt;0,AX83*L83,0)</f>
        <v>0</v>
      </c>
      <c r="AZ83" s="245">
        <f t="shared" ref="AZ83" si="908">IF($L83&gt;0,AJ83,0)</f>
        <v>0</v>
      </c>
      <c r="BA83" s="245">
        <f t="shared" ref="BA83" si="909">IF($L83&gt;0,AZ83*L83,0)</f>
        <v>0</v>
      </c>
      <c r="BB83" s="245">
        <f t="shared" ref="BB83" si="910">IF($L83&gt;0,AL83,0)</f>
        <v>0</v>
      </c>
      <c r="BC83" s="308">
        <f t="shared" ref="BC83" si="911">BB83*L83</f>
        <v>0</v>
      </c>
      <c r="BD83" s="314">
        <f>IF($L83&gt;0,AN83,0)</f>
        <v>0</v>
      </c>
      <c r="BE83" s="245">
        <f t="shared" ref="BE83" si="912">IF($L83&gt;0,BD83*L83,0)</f>
        <v>0</v>
      </c>
      <c r="BF83" s="245">
        <f t="shared" ref="BF83" si="913">IF($L83&gt;0,AP83,0)</f>
        <v>0</v>
      </c>
      <c r="BG83" s="245">
        <f t="shared" ref="BG83" si="914">IF($L83&gt;0,AP83*L83,0)</f>
        <v>0</v>
      </c>
      <c r="BH83" s="245">
        <f t="shared" ref="BH83" si="915">IF($L83&gt;0,AR83,0)</f>
        <v>0</v>
      </c>
      <c r="BI83" s="245">
        <f t="shared" ref="BI83" si="916">IF($L83&gt;0,AR83*L83,0)</f>
        <v>0</v>
      </c>
      <c r="BJ83" s="245">
        <f>IF($L83&gt;0,AT83,0)</f>
        <v>0</v>
      </c>
      <c r="BK83" s="308">
        <f>BJ83*L83</f>
        <v>0</v>
      </c>
      <c r="BL83" s="250">
        <f>IF(F83="EÚ-úplná harmonizácia","1",0)</f>
        <v>0</v>
      </c>
      <c r="BM83" s="260">
        <f t="shared" ref="BM83:CB83" si="917">IF($BL83="1",AF83,0)</f>
        <v>0</v>
      </c>
      <c r="BN83" s="256">
        <f t="shared" si="917"/>
        <v>0</v>
      </c>
      <c r="BO83" s="256">
        <f t="shared" si="917"/>
        <v>0</v>
      </c>
      <c r="BP83" s="256">
        <f t="shared" si="917"/>
        <v>0</v>
      </c>
      <c r="BQ83" s="256">
        <f t="shared" si="917"/>
        <v>0</v>
      </c>
      <c r="BR83" s="256">
        <f t="shared" si="917"/>
        <v>0</v>
      </c>
      <c r="BS83" s="256">
        <f t="shared" si="917"/>
        <v>0</v>
      </c>
      <c r="BT83" s="306">
        <f t="shared" si="917"/>
        <v>0</v>
      </c>
      <c r="BU83" s="260">
        <f t="shared" si="917"/>
        <v>0</v>
      </c>
      <c r="BV83" s="256">
        <f t="shared" si="917"/>
        <v>0</v>
      </c>
      <c r="BW83" s="256">
        <f t="shared" si="917"/>
        <v>0</v>
      </c>
      <c r="BX83" s="256">
        <f t="shared" si="917"/>
        <v>0</v>
      </c>
      <c r="BY83" s="256">
        <f t="shared" si="917"/>
        <v>0</v>
      </c>
      <c r="BZ83" s="256">
        <f t="shared" si="917"/>
        <v>0</v>
      </c>
      <c r="CA83" s="256">
        <f t="shared" si="917"/>
        <v>0</v>
      </c>
      <c r="CB83" s="248">
        <f t="shared" si="917"/>
        <v>0</v>
      </c>
      <c r="CC83" s="247">
        <f t="shared" ref="CC83" si="918">IF(AND(X83="N/A",Z83="N/A"),AB83+AD83,X83+Z83+AB83+AD83)</f>
        <v>0</v>
      </c>
      <c r="CD83" s="247">
        <f>Y83+AA83+AC83+AE83</f>
        <v>0</v>
      </c>
      <c r="CE83" s="247">
        <f>IF(AND(G83=2021,M83="In (zvyšuje náklady)"),AM83+AK83+AG83,0)</f>
        <v>0</v>
      </c>
      <c r="CF83" s="247">
        <f>IF(AND(G83=2021,M83="Out (znižuje náklady)",BL83=0),AO83+AS83+AU83,0)</f>
        <v>0</v>
      </c>
      <c r="CG83" s="247">
        <f t="shared" ref="CG83" si="919">IF(AND($BL83=0),CE83,0)</f>
        <v>0</v>
      </c>
      <c r="CH83" s="247">
        <f t="shared" ref="CH83" si="920">IF(AND($BL83=0),CF83,0)</f>
        <v>0</v>
      </c>
    </row>
    <row r="84" spans="2:86" x14ac:dyDescent="0.2">
      <c r="B84" s="328"/>
      <c r="C84" s="288"/>
      <c r="D84" s="288"/>
      <c r="E84" s="288"/>
      <c r="F84" s="258"/>
      <c r="G84" s="258"/>
      <c r="H84" s="258"/>
      <c r="I84" s="258"/>
      <c r="J84" s="258"/>
      <c r="K84" s="258"/>
      <c r="L84" s="258"/>
      <c r="M84" s="258"/>
      <c r="N84" s="258"/>
      <c r="O84" s="258"/>
      <c r="P84" s="267"/>
      <c r="Q84" s="265"/>
      <c r="R84" s="232"/>
      <c r="S84" s="258"/>
      <c r="T84" s="95" t="s">
        <v>50</v>
      </c>
      <c r="U84" s="97">
        <f>IFERROR(VLOOKUP(T84,vstupy!$B$2:$C$12,2,FALSE),0)</f>
        <v>0</v>
      </c>
      <c r="V84" s="295"/>
      <c r="W84" s="297"/>
      <c r="X84" s="260"/>
      <c r="Y84" s="253"/>
      <c r="Z84" s="260"/>
      <c r="AA84" s="248"/>
      <c r="AB84" s="323"/>
      <c r="AC84" s="253"/>
      <c r="AD84" s="325"/>
      <c r="AE84" s="326"/>
      <c r="AF84" s="246"/>
      <c r="AG84" s="256"/>
      <c r="AH84" s="256"/>
      <c r="AI84" s="256"/>
      <c r="AJ84" s="256"/>
      <c r="AK84" s="256"/>
      <c r="AL84" s="256"/>
      <c r="AM84" s="306"/>
      <c r="AN84" s="260"/>
      <c r="AO84" s="256"/>
      <c r="AP84" s="256"/>
      <c r="AQ84" s="256"/>
      <c r="AR84" s="256"/>
      <c r="AS84" s="256"/>
      <c r="AT84" s="256"/>
      <c r="AU84" s="248"/>
      <c r="AV84" s="246"/>
      <c r="AW84" s="246"/>
      <c r="AX84" s="246"/>
      <c r="AY84" s="246"/>
      <c r="AZ84" s="246"/>
      <c r="BA84" s="246"/>
      <c r="BB84" s="246"/>
      <c r="BC84" s="309"/>
      <c r="BD84" s="260"/>
      <c r="BE84" s="246"/>
      <c r="BF84" s="246"/>
      <c r="BG84" s="246"/>
      <c r="BH84" s="246"/>
      <c r="BI84" s="246"/>
      <c r="BJ84" s="246"/>
      <c r="BK84" s="309"/>
      <c r="BL84" s="250"/>
      <c r="BM84" s="260"/>
      <c r="BN84" s="256"/>
      <c r="BO84" s="256"/>
      <c r="BP84" s="256"/>
      <c r="BQ84" s="256"/>
      <c r="BR84" s="256"/>
      <c r="BS84" s="256"/>
      <c r="BT84" s="306"/>
      <c r="BU84" s="260"/>
      <c r="BV84" s="256"/>
      <c r="BW84" s="256"/>
      <c r="BX84" s="256"/>
      <c r="BY84" s="256"/>
      <c r="BZ84" s="256"/>
      <c r="CA84" s="256"/>
      <c r="CB84" s="248"/>
      <c r="CC84" s="248"/>
      <c r="CD84" s="248"/>
      <c r="CE84" s="248"/>
      <c r="CF84" s="248"/>
      <c r="CG84" s="248"/>
      <c r="CH84" s="248"/>
    </row>
    <row r="85" spans="2:86" x14ac:dyDescent="0.2">
      <c r="B85" s="329"/>
      <c r="C85" s="289"/>
      <c r="D85" s="289"/>
      <c r="E85" s="289"/>
      <c r="F85" s="259"/>
      <c r="G85" s="259"/>
      <c r="H85" s="259"/>
      <c r="I85" s="259"/>
      <c r="J85" s="259"/>
      <c r="K85" s="259"/>
      <c r="L85" s="259"/>
      <c r="M85" s="259"/>
      <c r="N85" s="259"/>
      <c r="O85" s="259"/>
      <c r="P85" s="267"/>
      <c r="Q85" s="264"/>
      <c r="R85" s="232"/>
      <c r="S85" s="259"/>
      <c r="T85" s="95" t="s">
        <v>50</v>
      </c>
      <c r="U85" s="97">
        <f>IFERROR(VLOOKUP(T85,vstupy!$B$2:$C$12,2,FALSE),0)</f>
        <v>0</v>
      </c>
      <c r="V85" s="294"/>
      <c r="W85" s="297"/>
      <c r="X85" s="260"/>
      <c r="Y85" s="253"/>
      <c r="Z85" s="260"/>
      <c r="AA85" s="248"/>
      <c r="AB85" s="323"/>
      <c r="AC85" s="253"/>
      <c r="AD85" s="325"/>
      <c r="AE85" s="326"/>
      <c r="AF85" s="246"/>
      <c r="AG85" s="256"/>
      <c r="AH85" s="256"/>
      <c r="AI85" s="256"/>
      <c r="AJ85" s="256"/>
      <c r="AK85" s="256"/>
      <c r="AL85" s="256"/>
      <c r="AM85" s="306"/>
      <c r="AN85" s="260"/>
      <c r="AO85" s="256"/>
      <c r="AP85" s="256"/>
      <c r="AQ85" s="256"/>
      <c r="AR85" s="256"/>
      <c r="AS85" s="256"/>
      <c r="AT85" s="256"/>
      <c r="AU85" s="248"/>
      <c r="AV85" s="246"/>
      <c r="AW85" s="246"/>
      <c r="AX85" s="246"/>
      <c r="AY85" s="246"/>
      <c r="AZ85" s="246"/>
      <c r="BA85" s="246"/>
      <c r="BB85" s="246"/>
      <c r="BC85" s="309"/>
      <c r="BD85" s="260"/>
      <c r="BE85" s="246"/>
      <c r="BF85" s="246"/>
      <c r="BG85" s="246"/>
      <c r="BH85" s="246"/>
      <c r="BI85" s="246"/>
      <c r="BJ85" s="246"/>
      <c r="BK85" s="309"/>
      <c r="BL85" s="250"/>
      <c r="BM85" s="260"/>
      <c r="BN85" s="256"/>
      <c r="BO85" s="256"/>
      <c r="BP85" s="256"/>
      <c r="BQ85" s="256"/>
      <c r="BR85" s="256"/>
      <c r="BS85" s="256"/>
      <c r="BT85" s="306"/>
      <c r="BU85" s="260"/>
      <c r="BV85" s="256"/>
      <c r="BW85" s="256"/>
      <c r="BX85" s="256"/>
      <c r="BY85" s="256"/>
      <c r="BZ85" s="256"/>
      <c r="CA85" s="256"/>
      <c r="CB85" s="248"/>
      <c r="CC85" s="248"/>
      <c r="CD85" s="248"/>
      <c r="CE85" s="248"/>
      <c r="CF85" s="248"/>
      <c r="CG85" s="248"/>
      <c r="CH85" s="248"/>
    </row>
    <row r="86" spans="2:86" ht="12.75" customHeight="1" x14ac:dyDescent="0.2">
      <c r="B86" s="327">
        <v>27</v>
      </c>
      <c r="C86" s="287"/>
      <c r="D86" s="287"/>
      <c r="E86" s="287"/>
      <c r="F86" s="258" t="s">
        <v>154</v>
      </c>
      <c r="G86" s="266"/>
      <c r="H86" s="258"/>
      <c r="I86" s="266"/>
      <c r="J86" s="266">
        <f t="shared" ref="J86:L86" si="921">IF(I86="N/A",0,I86)</f>
        <v>0</v>
      </c>
      <c r="K86" s="266"/>
      <c r="L86" s="266">
        <f t="shared" si="921"/>
        <v>0</v>
      </c>
      <c r="M86" s="258" t="s">
        <v>154</v>
      </c>
      <c r="N86" s="258"/>
      <c r="O86" s="258"/>
      <c r="P86" s="267"/>
      <c r="Q86" s="264" t="s">
        <v>49</v>
      </c>
      <c r="R86" s="257">
        <f>VLOOKUP(Q86,vstupy!$B$17:$C$27,2,FALSE)</f>
        <v>0</v>
      </c>
      <c r="S86" s="258"/>
      <c r="T86" s="95" t="s">
        <v>50</v>
      </c>
      <c r="U86" s="97">
        <f>IFERROR(VLOOKUP(T86,vstupy!$B$2:$C$12,2,FALSE),0)</f>
        <v>0</v>
      </c>
      <c r="V86" s="294" t="s">
        <v>49</v>
      </c>
      <c r="W86" s="296">
        <f>VLOOKUP(V86,vstupy!$B$17:$C$27,2,FALSE)</f>
        <v>0</v>
      </c>
      <c r="X86" s="260" t="str">
        <f>IF(J86=0,"N/A",N86/I86)</f>
        <v>N/A</v>
      </c>
      <c r="Y86" s="253">
        <f t="shared" ref="Y86" si="922">N86</f>
        <v>0</v>
      </c>
      <c r="Z86" s="260" t="str">
        <f t="shared" si="188"/>
        <v>N/A</v>
      </c>
      <c r="AA86" s="248">
        <f t="shared" ref="AA86" si="923">O86</f>
        <v>0</v>
      </c>
      <c r="AB86" s="323">
        <f t="shared" ref="AB86" si="924">P86*R86</f>
        <v>0</v>
      </c>
      <c r="AC86" s="253">
        <f>AB86*J86</f>
        <v>0</v>
      </c>
      <c r="AD86" s="324">
        <f t="shared" ref="AD86" si="925">IF(S86&gt;0,IF(W86&gt;0,($G$5/160)*(S86/60)*W86,0),IF(W86&gt;0,($G$5/160)*((U86+U87+U88)/60)*W86,0))</f>
        <v>0</v>
      </c>
      <c r="AE86" s="326">
        <f>AD86*J86</f>
        <v>0</v>
      </c>
      <c r="AF86" s="246">
        <f t="shared" ref="AF86" si="926">IF($M86="In (zvyšuje náklady)",-AD86,0)</f>
        <v>0</v>
      </c>
      <c r="AG86" s="256">
        <f t="shared" ref="AG86" si="927">IF($M86="In (zvyšuje náklady)",-AE86,0)</f>
        <v>0</v>
      </c>
      <c r="AH86" s="256">
        <f t="shared" si="194"/>
        <v>0</v>
      </c>
      <c r="AI86" s="256">
        <f t="shared" ref="AI86" si="928">IF($M86="In (zvyšuje náklady)",-Y86,0)</f>
        <v>0</v>
      </c>
      <c r="AJ86" s="256">
        <f t="shared" ref="AJ86" si="929">IF($M86="In (zvyšuje náklady)",-Z86,0)</f>
        <v>0</v>
      </c>
      <c r="AK86" s="256">
        <f t="shared" ref="AK86" si="930">IF($M86="In (zvyšuje náklady)",-AA86,0)</f>
        <v>0</v>
      </c>
      <c r="AL86" s="256">
        <f t="shared" ref="AL86" si="931">IF($M86="In (zvyšuje náklady)",-AB86,0)</f>
        <v>0</v>
      </c>
      <c r="AM86" s="306">
        <f t="shared" ref="AM86" si="932">IF($M86="In (zvyšuje náklady)",-AC86,0)</f>
        <v>0</v>
      </c>
      <c r="AN86" s="260">
        <f t="shared" ref="AN86" si="933">IF($M86="In (zvyšuje náklady)",0,AD86)</f>
        <v>0</v>
      </c>
      <c r="AO86" s="256">
        <f t="shared" ref="AO86" si="934">IF($M86="In (zvyšuje náklady)",0,AE86)</f>
        <v>0</v>
      </c>
      <c r="AP86" s="256" t="str">
        <f t="shared" ref="AP86" si="935">IF($M86="In (zvyšuje náklady)",0,X86)</f>
        <v>N/A</v>
      </c>
      <c r="AQ86" s="256">
        <f t="shared" ref="AQ86" si="936">IF($M86="In (zvyšuje náklady)",0,Y86)</f>
        <v>0</v>
      </c>
      <c r="AR86" s="256" t="str">
        <f t="shared" ref="AR86" si="937">IF($M86="In (zvyšuje náklady)",0,Z86)</f>
        <v>N/A</v>
      </c>
      <c r="AS86" s="256">
        <f t="shared" ref="AS86" si="938">IF($M86="In (zvyšuje náklady)",0,AA86)</f>
        <v>0</v>
      </c>
      <c r="AT86" s="256">
        <f t="shared" ref="AT86" si="939">IF($M86="In (zvyšuje náklady)",0,AB86)</f>
        <v>0</v>
      </c>
      <c r="AU86" s="248">
        <f>IF($M86="In (zvyšuje náklady)",0,AC86)</f>
        <v>0</v>
      </c>
      <c r="AV86" s="245">
        <f t="shared" ref="AV86" si="940">IF($L86&gt;0,AF86,0)</f>
        <v>0</v>
      </c>
      <c r="AW86" s="245">
        <f t="shared" ref="AW86" si="941">IF($L86&gt;0,AV86*L86,0)</f>
        <v>0</v>
      </c>
      <c r="AX86" s="245">
        <f t="shared" ref="AX86" si="942">IF($L86&gt;0,AH86,0)</f>
        <v>0</v>
      </c>
      <c r="AY86" s="245">
        <f t="shared" ref="AY86" si="943">IF($L86&gt;0,AX86*L86,0)</f>
        <v>0</v>
      </c>
      <c r="AZ86" s="245">
        <f t="shared" ref="AZ86" si="944">IF($L86&gt;0,AJ86,0)</f>
        <v>0</v>
      </c>
      <c r="BA86" s="245">
        <f t="shared" ref="BA86" si="945">IF($L86&gt;0,AZ86*L86,0)</f>
        <v>0</v>
      </c>
      <c r="BB86" s="245">
        <f t="shared" ref="BB86" si="946">IF($L86&gt;0,AL86,0)</f>
        <v>0</v>
      </c>
      <c r="BC86" s="308">
        <f t="shared" ref="BC86" si="947">BB86*L86</f>
        <v>0</v>
      </c>
      <c r="BD86" s="314">
        <f>IF($L86&gt;0,AN86,0)</f>
        <v>0</v>
      </c>
      <c r="BE86" s="245">
        <f t="shared" ref="BE86" si="948">IF($L86&gt;0,BD86*L86,0)</f>
        <v>0</v>
      </c>
      <c r="BF86" s="245">
        <f t="shared" ref="BF86" si="949">IF($L86&gt;0,AP86,0)</f>
        <v>0</v>
      </c>
      <c r="BG86" s="245">
        <f t="shared" ref="BG86" si="950">IF($L86&gt;0,AP86*L86,0)</f>
        <v>0</v>
      </c>
      <c r="BH86" s="245">
        <f t="shared" ref="BH86" si="951">IF($L86&gt;0,AR86,0)</f>
        <v>0</v>
      </c>
      <c r="BI86" s="245">
        <f t="shared" ref="BI86" si="952">IF($L86&gt;0,AR86*L86,0)</f>
        <v>0</v>
      </c>
      <c r="BJ86" s="245">
        <f>IF($L86&gt;0,AT86,0)</f>
        <v>0</v>
      </c>
      <c r="BK86" s="308">
        <f>BJ86*L86</f>
        <v>0</v>
      </c>
      <c r="BL86" s="250">
        <f>IF(F86="EÚ-úplná harmonizácia","1",0)</f>
        <v>0</v>
      </c>
      <c r="BM86" s="260">
        <f t="shared" ref="BM86:CB86" si="953">IF($BL86="1",AF86,0)</f>
        <v>0</v>
      </c>
      <c r="BN86" s="256">
        <f t="shared" si="953"/>
        <v>0</v>
      </c>
      <c r="BO86" s="256">
        <f t="shared" si="953"/>
        <v>0</v>
      </c>
      <c r="BP86" s="256">
        <f t="shared" si="953"/>
        <v>0</v>
      </c>
      <c r="BQ86" s="256">
        <f t="shared" si="953"/>
        <v>0</v>
      </c>
      <c r="BR86" s="256">
        <f t="shared" si="953"/>
        <v>0</v>
      </c>
      <c r="BS86" s="256">
        <f t="shared" si="953"/>
        <v>0</v>
      </c>
      <c r="BT86" s="306">
        <f t="shared" si="953"/>
        <v>0</v>
      </c>
      <c r="BU86" s="260">
        <f t="shared" si="953"/>
        <v>0</v>
      </c>
      <c r="BV86" s="256">
        <f t="shared" si="953"/>
        <v>0</v>
      </c>
      <c r="BW86" s="256">
        <f t="shared" si="953"/>
        <v>0</v>
      </c>
      <c r="BX86" s="256">
        <f t="shared" si="953"/>
        <v>0</v>
      </c>
      <c r="BY86" s="256">
        <f t="shared" si="953"/>
        <v>0</v>
      </c>
      <c r="BZ86" s="256">
        <f t="shared" si="953"/>
        <v>0</v>
      </c>
      <c r="CA86" s="256">
        <f t="shared" si="953"/>
        <v>0</v>
      </c>
      <c r="CB86" s="248">
        <f t="shared" si="953"/>
        <v>0</v>
      </c>
      <c r="CC86" s="247">
        <f t="shared" ref="CC86" si="954">IF(AND(X86="N/A",Z86="N/A"),AB86+AD86,X86+Z86+AB86+AD86)</f>
        <v>0</v>
      </c>
      <c r="CD86" s="247">
        <f>Y86+AA86+AC86+AE86</f>
        <v>0</v>
      </c>
      <c r="CE86" s="247">
        <f>IF(AND(G86=2021,M86="In (zvyšuje náklady)"),AM86+AK86+AG86,0)</f>
        <v>0</v>
      </c>
      <c r="CF86" s="247">
        <f>IF(AND(G86=2021,M86="Out (znižuje náklady)",BL86=0),AO86+AS86+AU86,0)</f>
        <v>0</v>
      </c>
      <c r="CG86" s="247">
        <f t="shared" ref="CG86" si="955">IF(AND($BL86=0),CE86,0)</f>
        <v>0</v>
      </c>
      <c r="CH86" s="247">
        <f t="shared" ref="CH86" si="956">IF(AND($BL86=0),CF86,0)</f>
        <v>0</v>
      </c>
    </row>
    <row r="87" spans="2:86" x14ac:dyDescent="0.2">
      <c r="B87" s="328"/>
      <c r="C87" s="288"/>
      <c r="D87" s="288"/>
      <c r="E87" s="288"/>
      <c r="F87" s="258"/>
      <c r="G87" s="258"/>
      <c r="H87" s="258"/>
      <c r="I87" s="258"/>
      <c r="J87" s="258"/>
      <c r="K87" s="258"/>
      <c r="L87" s="258"/>
      <c r="M87" s="258"/>
      <c r="N87" s="258"/>
      <c r="O87" s="258"/>
      <c r="P87" s="267"/>
      <c r="Q87" s="265"/>
      <c r="R87" s="232"/>
      <c r="S87" s="258"/>
      <c r="T87" s="95" t="s">
        <v>50</v>
      </c>
      <c r="U87" s="97">
        <f>IFERROR(VLOOKUP(T87,vstupy!$B$2:$C$12,2,FALSE),0)</f>
        <v>0</v>
      </c>
      <c r="V87" s="295"/>
      <c r="W87" s="297"/>
      <c r="X87" s="260"/>
      <c r="Y87" s="253"/>
      <c r="Z87" s="260"/>
      <c r="AA87" s="248"/>
      <c r="AB87" s="323"/>
      <c r="AC87" s="253"/>
      <c r="AD87" s="325"/>
      <c r="AE87" s="326"/>
      <c r="AF87" s="246"/>
      <c r="AG87" s="256"/>
      <c r="AH87" s="256"/>
      <c r="AI87" s="256"/>
      <c r="AJ87" s="256"/>
      <c r="AK87" s="256"/>
      <c r="AL87" s="256"/>
      <c r="AM87" s="306"/>
      <c r="AN87" s="260"/>
      <c r="AO87" s="256"/>
      <c r="AP87" s="256"/>
      <c r="AQ87" s="256"/>
      <c r="AR87" s="256"/>
      <c r="AS87" s="256"/>
      <c r="AT87" s="256"/>
      <c r="AU87" s="248"/>
      <c r="AV87" s="246"/>
      <c r="AW87" s="246"/>
      <c r="AX87" s="246"/>
      <c r="AY87" s="246"/>
      <c r="AZ87" s="246"/>
      <c r="BA87" s="246"/>
      <c r="BB87" s="246"/>
      <c r="BC87" s="309"/>
      <c r="BD87" s="260"/>
      <c r="BE87" s="246"/>
      <c r="BF87" s="246"/>
      <c r="BG87" s="246"/>
      <c r="BH87" s="246"/>
      <c r="BI87" s="246"/>
      <c r="BJ87" s="246"/>
      <c r="BK87" s="309"/>
      <c r="BL87" s="250"/>
      <c r="BM87" s="260"/>
      <c r="BN87" s="256"/>
      <c r="BO87" s="256"/>
      <c r="BP87" s="256"/>
      <c r="BQ87" s="256"/>
      <c r="BR87" s="256"/>
      <c r="BS87" s="256"/>
      <c r="BT87" s="306"/>
      <c r="BU87" s="260"/>
      <c r="BV87" s="256"/>
      <c r="BW87" s="256"/>
      <c r="BX87" s="256"/>
      <c r="BY87" s="256"/>
      <c r="BZ87" s="256"/>
      <c r="CA87" s="256"/>
      <c r="CB87" s="248"/>
      <c r="CC87" s="248"/>
      <c r="CD87" s="248"/>
      <c r="CE87" s="248"/>
      <c r="CF87" s="248"/>
      <c r="CG87" s="248"/>
      <c r="CH87" s="248"/>
    </row>
    <row r="88" spans="2:86" x14ac:dyDescent="0.2">
      <c r="B88" s="329"/>
      <c r="C88" s="289"/>
      <c r="D88" s="289"/>
      <c r="E88" s="289"/>
      <c r="F88" s="259"/>
      <c r="G88" s="259"/>
      <c r="H88" s="259"/>
      <c r="I88" s="259"/>
      <c r="J88" s="259"/>
      <c r="K88" s="259"/>
      <c r="L88" s="259"/>
      <c r="M88" s="259"/>
      <c r="N88" s="259"/>
      <c r="O88" s="259"/>
      <c r="P88" s="267"/>
      <c r="Q88" s="264"/>
      <c r="R88" s="232"/>
      <c r="S88" s="259"/>
      <c r="T88" s="95" t="s">
        <v>50</v>
      </c>
      <c r="U88" s="97">
        <f>IFERROR(VLOOKUP(T88,vstupy!$B$2:$C$12,2,FALSE),0)</f>
        <v>0</v>
      </c>
      <c r="V88" s="294"/>
      <c r="W88" s="297"/>
      <c r="X88" s="260"/>
      <c r="Y88" s="253"/>
      <c r="Z88" s="260"/>
      <c r="AA88" s="248"/>
      <c r="AB88" s="323"/>
      <c r="AC88" s="253"/>
      <c r="AD88" s="325"/>
      <c r="AE88" s="326"/>
      <c r="AF88" s="246"/>
      <c r="AG88" s="256"/>
      <c r="AH88" s="256"/>
      <c r="AI88" s="256"/>
      <c r="AJ88" s="256"/>
      <c r="AK88" s="256"/>
      <c r="AL88" s="256"/>
      <c r="AM88" s="306"/>
      <c r="AN88" s="260"/>
      <c r="AO88" s="256"/>
      <c r="AP88" s="256"/>
      <c r="AQ88" s="256"/>
      <c r="AR88" s="256"/>
      <c r="AS88" s="256"/>
      <c r="AT88" s="256"/>
      <c r="AU88" s="248"/>
      <c r="AV88" s="246"/>
      <c r="AW88" s="246"/>
      <c r="AX88" s="246"/>
      <c r="AY88" s="246"/>
      <c r="AZ88" s="246"/>
      <c r="BA88" s="246"/>
      <c r="BB88" s="246"/>
      <c r="BC88" s="309"/>
      <c r="BD88" s="260"/>
      <c r="BE88" s="246"/>
      <c r="BF88" s="246"/>
      <c r="BG88" s="246"/>
      <c r="BH88" s="246"/>
      <c r="BI88" s="246"/>
      <c r="BJ88" s="246"/>
      <c r="BK88" s="309"/>
      <c r="BL88" s="250"/>
      <c r="BM88" s="260"/>
      <c r="BN88" s="256"/>
      <c r="BO88" s="256"/>
      <c r="BP88" s="256"/>
      <c r="BQ88" s="256"/>
      <c r="BR88" s="256"/>
      <c r="BS88" s="256"/>
      <c r="BT88" s="306"/>
      <c r="BU88" s="260"/>
      <c r="BV88" s="256"/>
      <c r="BW88" s="256"/>
      <c r="BX88" s="256"/>
      <c r="BY88" s="256"/>
      <c r="BZ88" s="256"/>
      <c r="CA88" s="256"/>
      <c r="CB88" s="248"/>
      <c r="CC88" s="248"/>
      <c r="CD88" s="248"/>
      <c r="CE88" s="248"/>
      <c r="CF88" s="248"/>
      <c r="CG88" s="248"/>
      <c r="CH88" s="248"/>
    </row>
    <row r="89" spans="2:86" ht="12.75" customHeight="1" x14ac:dyDescent="0.2">
      <c r="B89" s="327">
        <v>28</v>
      </c>
      <c r="C89" s="287"/>
      <c r="D89" s="287"/>
      <c r="E89" s="287"/>
      <c r="F89" s="258" t="s">
        <v>154</v>
      </c>
      <c r="G89" s="266"/>
      <c r="H89" s="258"/>
      <c r="I89" s="266"/>
      <c r="J89" s="266">
        <f t="shared" ref="J89:L89" si="957">IF(I89="N/A",0,I89)</f>
        <v>0</v>
      </c>
      <c r="K89" s="266"/>
      <c r="L89" s="266">
        <f t="shared" si="957"/>
        <v>0</v>
      </c>
      <c r="M89" s="258" t="s">
        <v>154</v>
      </c>
      <c r="N89" s="258"/>
      <c r="O89" s="258"/>
      <c r="P89" s="267"/>
      <c r="Q89" s="264" t="s">
        <v>49</v>
      </c>
      <c r="R89" s="257">
        <f>VLOOKUP(Q89,vstupy!$B$17:$C$27,2,FALSE)</f>
        <v>0</v>
      </c>
      <c r="S89" s="258"/>
      <c r="T89" s="95" t="s">
        <v>50</v>
      </c>
      <c r="U89" s="97">
        <f>IFERROR(VLOOKUP(T89,vstupy!$B$2:$C$12,2,FALSE),0)</f>
        <v>0</v>
      </c>
      <c r="V89" s="294" t="s">
        <v>49</v>
      </c>
      <c r="W89" s="296">
        <f>VLOOKUP(V89,vstupy!$B$17:$C$27,2,FALSE)</f>
        <v>0</v>
      </c>
      <c r="X89" s="260" t="str">
        <f>IF(J89=0,"N/A",N89/I89)</f>
        <v>N/A</v>
      </c>
      <c r="Y89" s="253">
        <f t="shared" ref="Y89" si="958">N89</f>
        <v>0</v>
      </c>
      <c r="Z89" s="260" t="str">
        <f t="shared" si="226"/>
        <v>N/A</v>
      </c>
      <c r="AA89" s="248">
        <f t="shared" ref="AA89" si="959">O89</f>
        <v>0</v>
      </c>
      <c r="AB89" s="323">
        <f t="shared" ref="AB89" si="960">P89*R89</f>
        <v>0</v>
      </c>
      <c r="AC89" s="253">
        <f>AB89*J89</f>
        <v>0</v>
      </c>
      <c r="AD89" s="324">
        <f t="shared" ref="AD89" si="961">IF(S89&gt;0,IF(W89&gt;0,($G$5/160)*(S89/60)*W89,0),IF(W89&gt;0,($G$5/160)*((U89+U90+U91)/60)*W89,0))</f>
        <v>0</v>
      </c>
      <c r="AE89" s="326">
        <f>AD89*J89</f>
        <v>0</v>
      </c>
      <c r="AF89" s="246">
        <f t="shared" ref="AF89" si="962">IF($M89="In (zvyšuje náklady)",-AD89,0)</f>
        <v>0</v>
      </c>
      <c r="AG89" s="256">
        <f t="shared" ref="AG89" si="963">IF($M89="In (zvyšuje náklady)",-AE89,0)</f>
        <v>0</v>
      </c>
      <c r="AH89" s="256">
        <f t="shared" si="232"/>
        <v>0</v>
      </c>
      <c r="AI89" s="256">
        <f t="shared" ref="AI89" si="964">IF($M89="In (zvyšuje náklady)",-Y89,0)</f>
        <v>0</v>
      </c>
      <c r="AJ89" s="256">
        <f t="shared" ref="AJ89" si="965">IF($M89="In (zvyšuje náklady)",-Z89,0)</f>
        <v>0</v>
      </c>
      <c r="AK89" s="256">
        <f t="shared" ref="AK89" si="966">IF($M89="In (zvyšuje náklady)",-AA89,0)</f>
        <v>0</v>
      </c>
      <c r="AL89" s="256">
        <f t="shared" ref="AL89" si="967">IF($M89="In (zvyšuje náklady)",-AB89,0)</f>
        <v>0</v>
      </c>
      <c r="AM89" s="306">
        <f t="shared" ref="AM89" si="968">IF($M89="In (zvyšuje náklady)",-AC89,0)</f>
        <v>0</v>
      </c>
      <c r="AN89" s="260">
        <f t="shared" ref="AN89" si="969">IF($M89="In (zvyšuje náklady)",0,AD89)</f>
        <v>0</v>
      </c>
      <c r="AO89" s="256">
        <f t="shared" ref="AO89" si="970">IF($M89="In (zvyšuje náklady)",0,AE89)</f>
        <v>0</v>
      </c>
      <c r="AP89" s="256" t="str">
        <f t="shared" ref="AP89" si="971">IF($M89="In (zvyšuje náklady)",0,X89)</f>
        <v>N/A</v>
      </c>
      <c r="AQ89" s="256">
        <f t="shared" ref="AQ89" si="972">IF($M89="In (zvyšuje náklady)",0,Y89)</f>
        <v>0</v>
      </c>
      <c r="AR89" s="256" t="str">
        <f t="shared" ref="AR89" si="973">IF($M89="In (zvyšuje náklady)",0,Z89)</f>
        <v>N/A</v>
      </c>
      <c r="AS89" s="256">
        <f t="shared" ref="AS89" si="974">IF($M89="In (zvyšuje náklady)",0,AA89)</f>
        <v>0</v>
      </c>
      <c r="AT89" s="256">
        <f t="shared" ref="AT89" si="975">IF($M89="In (zvyšuje náklady)",0,AB89)</f>
        <v>0</v>
      </c>
      <c r="AU89" s="248">
        <f>IF($M89="In (zvyšuje náklady)",0,AC89)</f>
        <v>0</v>
      </c>
      <c r="AV89" s="245">
        <f t="shared" ref="AV89" si="976">IF($L89&gt;0,AF89,0)</f>
        <v>0</v>
      </c>
      <c r="AW89" s="245">
        <f t="shared" ref="AW89" si="977">IF($L89&gt;0,AV89*L89,0)</f>
        <v>0</v>
      </c>
      <c r="AX89" s="245">
        <f t="shared" ref="AX89" si="978">IF($L89&gt;0,AH89,0)</f>
        <v>0</v>
      </c>
      <c r="AY89" s="245">
        <f t="shared" ref="AY89" si="979">IF($L89&gt;0,AX89*L89,0)</f>
        <v>0</v>
      </c>
      <c r="AZ89" s="245">
        <f t="shared" ref="AZ89" si="980">IF($L89&gt;0,AJ89,0)</f>
        <v>0</v>
      </c>
      <c r="BA89" s="245">
        <f t="shared" ref="BA89" si="981">IF($L89&gt;0,AZ89*L89,0)</f>
        <v>0</v>
      </c>
      <c r="BB89" s="245">
        <f t="shared" ref="BB89" si="982">IF($L89&gt;0,AL89,0)</f>
        <v>0</v>
      </c>
      <c r="BC89" s="308">
        <f t="shared" ref="BC89" si="983">BB89*L89</f>
        <v>0</v>
      </c>
      <c r="BD89" s="314">
        <f>IF($L89&gt;0,AN89,0)</f>
        <v>0</v>
      </c>
      <c r="BE89" s="245">
        <f t="shared" ref="BE89" si="984">IF($L89&gt;0,BD89*L89,0)</f>
        <v>0</v>
      </c>
      <c r="BF89" s="245">
        <f t="shared" ref="BF89" si="985">IF($L89&gt;0,AP89,0)</f>
        <v>0</v>
      </c>
      <c r="BG89" s="245">
        <f t="shared" ref="BG89" si="986">IF($L89&gt;0,AP89*L89,0)</f>
        <v>0</v>
      </c>
      <c r="BH89" s="245">
        <f t="shared" ref="BH89" si="987">IF($L89&gt;0,AR89,0)</f>
        <v>0</v>
      </c>
      <c r="BI89" s="245">
        <f t="shared" ref="BI89" si="988">IF($L89&gt;0,AR89*L89,0)</f>
        <v>0</v>
      </c>
      <c r="BJ89" s="245">
        <f>IF($L89&gt;0,AT89,0)</f>
        <v>0</v>
      </c>
      <c r="BK89" s="308">
        <f>BJ89*L89</f>
        <v>0</v>
      </c>
      <c r="BL89" s="250">
        <f>IF(F89="EÚ-úplná harmonizácia","1",0)</f>
        <v>0</v>
      </c>
      <c r="BM89" s="260">
        <f t="shared" ref="BM89:CB89" si="989">IF($BL89="1",AF89,0)</f>
        <v>0</v>
      </c>
      <c r="BN89" s="256">
        <f t="shared" si="989"/>
        <v>0</v>
      </c>
      <c r="BO89" s="256">
        <f t="shared" si="989"/>
        <v>0</v>
      </c>
      <c r="BP89" s="256">
        <f t="shared" si="989"/>
        <v>0</v>
      </c>
      <c r="BQ89" s="256">
        <f t="shared" si="989"/>
        <v>0</v>
      </c>
      <c r="BR89" s="256">
        <f t="shared" si="989"/>
        <v>0</v>
      </c>
      <c r="BS89" s="256">
        <f t="shared" si="989"/>
        <v>0</v>
      </c>
      <c r="BT89" s="306">
        <f t="shared" si="989"/>
        <v>0</v>
      </c>
      <c r="BU89" s="260">
        <f t="shared" si="989"/>
        <v>0</v>
      </c>
      <c r="BV89" s="256">
        <f t="shared" si="989"/>
        <v>0</v>
      </c>
      <c r="BW89" s="256">
        <f t="shared" si="989"/>
        <v>0</v>
      </c>
      <c r="BX89" s="256">
        <f t="shared" si="989"/>
        <v>0</v>
      </c>
      <c r="BY89" s="256">
        <f t="shared" si="989"/>
        <v>0</v>
      </c>
      <c r="BZ89" s="256">
        <f t="shared" si="989"/>
        <v>0</v>
      </c>
      <c r="CA89" s="256">
        <f t="shared" si="989"/>
        <v>0</v>
      </c>
      <c r="CB89" s="248">
        <f t="shared" si="989"/>
        <v>0</v>
      </c>
      <c r="CC89" s="247">
        <f t="shared" ref="CC89" si="990">IF(AND(X89="N/A",Z89="N/A"),AB89+AD89,X89+Z89+AB89+AD89)</f>
        <v>0</v>
      </c>
      <c r="CD89" s="247">
        <f>Y89+AA89+AC89+AE89</f>
        <v>0</v>
      </c>
      <c r="CE89" s="247">
        <f>IF(AND(G89=2021,M89="In (zvyšuje náklady)"),AM89+AK89+AG89,0)</f>
        <v>0</v>
      </c>
      <c r="CF89" s="247">
        <f>IF(AND(G89=2021,M89="Out (znižuje náklady)",BL89=0),AO89+AS89+AU89,0)</f>
        <v>0</v>
      </c>
      <c r="CG89" s="247">
        <f t="shared" ref="CG89" si="991">IF(AND($BL89=0),CE89,0)</f>
        <v>0</v>
      </c>
      <c r="CH89" s="247">
        <f t="shared" ref="CH89" si="992">IF(AND($BL89=0),CF89,0)</f>
        <v>0</v>
      </c>
    </row>
    <row r="90" spans="2:86" x14ac:dyDescent="0.2">
      <c r="B90" s="328"/>
      <c r="C90" s="288"/>
      <c r="D90" s="288"/>
      <c r="E90" s="288"/>
      <c r="F90" s="258"/>
      <c r="G90" s="258"/>
      <c r="H90" s="258"/>
      <c r="I90" s="258"/>
      <c r="J90" s="258"/>
      <c r="K90" s="258"/>
      <c r="L90" s="258"/>
      <c r="M90" s="258"/>
      <c r="N90" s="258"/>
      <c r="O90" s="258"/>
      <c r="P90" s="267"/>
      <c r="Q90" s="265"/>
      <c r="R90" s="232"/>
      <c r="S90" s="258"/>
      <c r="T90" s="95" t="s">
        <v>50</v>
      </c>
      <c r="U90" s="97">
        <f>IFERROR(VLOOKUP(T90,vstupy!$B$2:$C$12,2,FALSE),0)</f>
        <v>0</v>
      </c>
      <c r="V90" s="295"/>
      <c r="W90" s="297"/>
      <c r="X90" s="260"/>
      <c r="Y90" s="253"/>
      <c r="Z90" s="260"/>
      <c r="AA90" s="248"/>
      <c r="AB90" s="323"/>
      <c r="AC90" s="253"/>
      <c r="AD90" s="325"/>
      <c r="AE90" s="326"/>
      <c r="AF90" s="246"/>
      <c r="AG90" s="256"/>
      <c r="AH90" s="256"/>
      <c r="AI90" s="256"/>
      <c r="AJ90" s="256"/>
      <c r="AK90" s="256"/>
      <c r="AL90" s="256"/>
      <c r="AM90" s="306"/>
      <c r="AN90" s="260"/>
      <c r="AO90" s="256"/>
      <c r="AP90" s="256"/>
      <c r="AQ90" s="256"/>
      <c r="AR90" s="256"/>
      <c r="AS90" s="256"/>
      <c r="AT90" s="256"/>
      <c r="AU90" s="248"/>
      <c r="AV90" s="246"/>
      <c r="AW90" s="246"/>
      <c r="AX90" s="246"/>
      <c r="AY90" s="246"/>
      <c r="AZ90" s="246"/>
      <c r="BA90" s="246"/>
      <c r="BB90" s="246"/>
      <c r="BC90" s="309"/>
      <c r="BD90" s="260"/>
      <c r="BE90" s="246"/>
      <c r="BF90" s="246"/>
      <c r="BG90" s="246"/>
      <c r="BH90" s="246"/>
      <c r="BI90" s="246"/>
      <c r="BJ90" s="246"/>
      <c r="BK90" s="309"/>
      <c r="BL90" s="250"/>
      <c r="BM90" s="260"/>
      <c r="BN90" s="256"/>
      <c r="BO90" s="256"/>
      <c r="BP90" s="256"/>
      <c r="BQ90" s="256"/>
      <c r="BR90" s="256"/>
      <c r="BS90" s="256"/>
      <c r="BT90" s="306"/>
      <c r="BU90" s="260"/>
      <c r="BV90" s="256"/>
      <c r="BW90" s="256"/>
      <c r="BX90" s="256"/>
      <c r="BY90" s="256"/>
      <c r="BZ90" s="256"/>
      <c r="CA90" s="256"/>
      <c r="CB90" s="248"/>
      <c r="CC90" s="248"/>
      <c r="CD90" s="248"/>
      <c r="CE90" s="248"/>
      <c r="CF90" s="248"/>
      <c r="CG90" s="248"/>
      <c r="CH90" s="248"/>
    </row>
    <row r="91" spans="2:86" x14ac:dyDescent="0.2">
      <c r="B91" s="329"/>
      <c r="C91" s="289"/>
      <c r="D91" s="289"/>
      <c r="E91" s="289"/>
      <c r="F91" s="259"/>
      <c r="G91" s="259"/>
      <c r="H91" s="259"/>
      <c r="I91" s="259"/>
      <c r="J91" s="259"/>
      <c r="K91" s="259"/>
      <c r="L91" s="259"/>
      <c r="M91" s="259"/>
      <c r="N91" s="259"/>
      <c r="O91" s="259"/>
      <c r="P91" s="267"/>
      <c r="Q91" s="264"/>
      <c r="R91" s="232"/>
      <c r="S91" s="259"/>
      <c r="T91" s="95" t="s">
        <v>50</v>
      </c>
      <c r="U91" s="97">
        <f>IFERROR(VLOOKUP(T91,vstupy!$B$2:$C$12,2,FALSE),0)</f>
        <v>0</v>
      </c>
      <c r="V91" s="294"/>
      <c r="W91" s="297"/>
      <c r="X91" s="260"/>
      <c r="Y91" s="253"/>
      <c r="Z91" s="260"/>
      <c r="AA91" s="248"/>
      <c r="AB91" s="323"/>
      <c r="AC91" s="253"/>
      <c r="AD91" s="325"/>
      <c r="AE91" s="326"/>
      <c r="AF91" s="246"/>
      <c r="AG91" s="256"/>
      <c r="AH91" s="256"/>
      <c r="AI91" s="256"/>
      <c r="AJ91" s="256"/>
      <c r="AK91" s="256"/>
      <c r="AL91" s="256"/>
      <c r="AM91" s="306"/>
      <c r="AN91" s="260"/>
      <c r="AO91" s="256"/>
      <c r="AP91" s="256"/>
      <c r="AQ91" s="256"/>
      <c r="AR91" s="256"/>
      <c r="AS91" s="256"/>
      <c r="AT91" s="256"/>
      <c r="AU91" s="248"/>
      <c r="AV91" s="246"/>
      <c r="AW91" s="246"/>
      <c r="AX91" s="246"/>
      <c r="AY91" s="246"/>
      <c r="AZ91" s="246"/>
      <c r="BA91" s="246"/>
      <c r="BB91" s="246"/>
      <c r="BC91" s="309"/>
      <c r="BD91" s="260"/>
      <c r="BE91" s="246"/>
      <c r="BF91" s="246"/>
      <c r="BG91" s="246"/>
      <c r="BH91" s="246"/>
      <c r="BI91" s="246"/>
      <c r="BJ91" s="246"/>
      <c r="BK91" s="309"/>
      <c r="BL91" s="250"/>
      <c r="BM91" s="260"/>
      <c r="BN91" s="256"/>
      <c r="BO91" s="256"/>
      <c r="BP91" s="256"/>
      <c r="BQ91" s="256"/>
      <c r="BR91" s="256"/>
      <c r="BS91" s="256"/>
      <c r="BT91" s="306"/>
      <c r="BU91" s="260"/>
      <c r="BV91" s="256"/>
      <c r="BW91" s="256"/>
      <c r="BX91" s="256"/>
      <c r="BY91" s="256"/>
      <c r="BZ91" s="256"/>
      <c r="CA91" s="256"/>
      <c r="CB91" s="248"/>
      <c r="CC91" s="248"/>
      <c r="CD91" s="248"/>
      <c r="CE91" s="248"/>
      <c r="CF91" s="248"/>
      <c r="CG91" s="248"/>
      <c r="CH91" s="248"/>
    </row>
    <row r="92" spans="2:86" ht="12.75" customHeight="1" x14ac:dyDescent="0.2">
      <c r="B92" s="327">
        <v>29</v>
      </c>
      <c r="C92" s="287"/>
      <c r="D92" s="287"/>
      <c r="E92" s="287"/>
      <c r="F92" s="258" t="s">
        <v>154</v>
      </c>
      <c r="G92" s="266"/>
      <c r="H92" s="258"/>
      <c r="I92" s="266"/>
      <c r="J92" s="266">
        <f t="shared" ref="J92:L92" si="993">IF(I92="N/A",0,I92)</f>
        <v>0</v>
      </c>
      <c r="K92" s="266"/>
      <c r="L92" s="266">
        <f t="shared" si="993"/>
        <v>0</v>
      </c>
      <c r="M92" s="258" t="s">
        <v>154</v>
      </c>
      <c r="N92" s="258"/>
      <c r="O92" s="258"/>
      <c r="P92" s="267"/>
      <c r="Q92" s="264" t="s">
        <v>49</v>
      </c>
      <c r="R92" s="257">
        <f>VLOOKUP(Q92,vstupy!$B$17:$C$27,2,FALSE)</f>
        <v>0</v>
      </c>
      <c r="S92" s="258"/>
      <c r="T92" s="95" t="s">
        <v>50</v>
      </c>
      <c r="U92" s="97">
        <f>IFERROR(VLOOKUP(T92,vstupy!$B$2:$C$12,2,FALSE),0)</f>
        <v>0</v>
      </c>
      <c r="V92" s="294" t="s">
        <v>49</v>
      </c>
      <c r="W92" s="296">
        <f>VLOOKUP(V92,vstupy!$B$17:$C$27,2,FALSE)</f>
        <v>0</v>
      </c>
      <c r="X92" s="260" t="str">
        <f>IF(J92=0,"N/A",N92/I92)</f>
        <v>N/A</v>
      </c>
      <c r="Y92" s="253">
        <f t="shared" ref="Y92" si="994">N92</f>
        <v>0</v>
      </c>
      <c r="Z92" s="260" t="str">
        <f t="shared" ref="Z92" si="995">IF(J92=0,"N/A",O92/I92)</f>
        <v>N/A</v>
      </c>
      <c r="AA92" s="248">
        <f t="shared" ref="AA92" si="996">O92</f>
        <v>0</v>
      </c>
      <c r="AB92" s="323">
        <f t="shared" ref="AB92" si="997">P92*R92</f>
        <v>0</v>
      </c>
      <c r="AC92" s="253">
        <f>AB92*J92</f>
        <v>0</v>
      </c>
      <c r="AD92" s="324">
        <f t="shared" ref="AD92" si="998">IF(S92&gt;0,IF(W92&gt;0,($G$5/160)*(S92/60)*W92,0),IF(W92&gt;0,($G$5/160)*((U92+U93+U94)/60)*W92,0))</f>
        <v>0</v>
      </c>
      <c r="AE92" s="326">
        <f>AD92*J92</f>
        <v>0</v>
      </c>
      <c r="AF92" s="246">
        <f t="shared" ref="AF92" si="999">IF($M92="In (zvyšuje náklady)",-AD92,0)</f>
        <v>0</v>
      </c>
      <c r="AG92" s="256">
        <f t="shared" ref="AG92" si="1000">IF($M92="In (zvyšuje náklady)",-AE92,0)</f>
        <v>0</v>
      </c>
      <c r="AH92" s="256">
        <f t="shared" si="270"/>
        <v>0</v>
      </c>
      <c r="AI92" s="256">
        <f t="shared" ref="AI92" si="1001">IF($M92="In (zvyšuje náklady)",-Y92,0)</f>
        <v>0</v>
      </c>
      <c r="AJ92" s="256">
        <f t="shared" ref="AJ92" si="1002">IF($M92="In (zvyšuje náklady)",-Z92,0)</f>
        <v>0</v>
      </c>
      <c r="AK92" s="256">
        <f t="shared" ref="AK92" si="1003">IF($M92="In (zvyšuje náklady)",-AA92,0)</f>
        <v>0</v>
      </c>
      <c r="AL92" s="256">
        <f t="shared" ref="AL92" si="1004">IF($M92="In (zvyšuje náklady)",-AB92,0)</f>
        <v>0</v>
      </c>
      <c r="AM92" s="306">
        <f t="shared" ref="AM92" si="1005">IF($M92="In (zvyšuje náklady)",-AC92,0)</f>
        <v>0</v>
      </c>
      <c r="AN92" s="260">
        <f t="shared" ref="AN92" si="1006">IF($M92="In (zvyšuje náklady)",0,AD92)</f>
        <v>0</v>
      </c>
      <c r="AO92" s="256">
        <f t="shared" ref="AO92" si="1007">IF($M92="In (zvyšuje náklady)",0,AE92)</f>
        <v>0</v>
      </c>
      <c r="AP92" s="256" t="str">
        <f t="shared" ref="AP92" si="1008">IF($M92="In (zvyšuje náklady)",0,X92)</f>
        <v>N/A</v>
      </c>
      <c r="AQ92" s="256">
        <f t="shared" ref="AQ92" si="1009">IF($M92="In (zvyšuje náklady)",0,Y92)</f>
        <v>0</v>
      </c>
      <c r="AR92" s="256" t="str">
        <f t="shared" ref="AR92" si="1010">IF($M92="In (zvyšuje náklady)",0,Z92)</f>
        <v>N/A</v>
      </c>
      <c r="AS92" s="256">
        <f t="shared" ref="AS92" si="1011">IF($M92="In (zvyšuje náklady)",0,AA92)</f>
        <v>0</v>
      </c>
      <c r="AT92" s="256">
        <f t="shared" ref="AT92" si="1012">IF($M92="In (zvyšuje náklady)",0,AB92)</f>
        <v>0</v>
      </c>
      <c r="AU92" s="248">
        <f>IF($M92="In (zvyšuje náklady)",0,AC92)</f>
        <v>0</v>
      </c>
      <c r="AV92" s="245">
        <f t="shared" ref="AV92" si="1013">IF($L92&gt;0,AF92,0)</f>
        <v>0</v>
      </c>
      <c r="AW92" s="245">
        <f t="shared" ref="AW92" si="1014">IF($L92&gt;0,AV92*L92,0)</f>
        <v>0</v>
      </c>
      <c r="AX92" s="245">
        <f t="shared" ref="AX92" si="1015">IF($L92&gt;0,AH92,0)</f>
        <v>0</v>
      </c>
      <c r="AY92" s="245">
        <f t="shared" ref="AY92" si="1016">IF($L92&gt;0,AX92*L92,0)</f>
        <v>0</v>
      </c>
      <c r="AZ92" s="245">
        <f t="shared" ref="AZ92" si="1017">IF($L92&gt;0,AJ92,0)</f>
        <v>0</v>
      </c>
      <c r="BA92" s="245">
        <f t="shared" ref="BA92" si="1018">IF($L92&gt;0,AZ92*L92,0)</f>
        <v>0</v>
      </c>
      <c r="BB92" s="245">
        <f t="shared" ref="BB92" si="1019">IF($L92&gt;0,AL92,0)</f>
        <v>0</v>
      </c>
      <c r="BC92" s="308">
        <f t="shared" ref="BC92" si="1020">BB92*L92</f>
        <v>0</v>
      </c>
      <c r="BD92" s="314">
        <f>IF($L92&gt;0,AN92,0)</f>
        <v>0</v>
      </c>
      <c r="BE92" s="245">
        <f t="shared" ref="BE92" si="1021">IF($L92&gt;0,BD92*L92,0)</f>
        <v>0</v>
      </c>
      <c r="BF92" s="245">
        <f t="shared" ref="BF92" si="1022">IF($L92&gt;0,AP92,0)</f>
        <v>0</v>
      </c>
      <c r="BG92" s="245">
        <f t="shared" ref="BG92" si="1023">IF($L92&gt;0,AP92*L92,0)</f>
        <v>0</v>
      </c>
      <c r="BH92" s="245">
        <f t="shared" ref="BH92" si="1024">IF($L92&gt;0,AR92,0)</f>
        <v>0</v>
      </c>
      <c r="BI92" s="245">
        <f t="shared" ref="BI92" si="1025">IF($L92&gt;0,AR92*L92,0)</f>
        <v>0</v>
      </c>
      <c r="BJ92" s="245">
        <f>IF($L92&gt;0,AT92,0)</f>
        <v>0</v>
      </c>
      <c r="BK92" s="308">
        <f>BJ92*L92</f>
        <v>0</v>
      </c>
      <c r="BL92" s="250">
        <f>IF(F92="EÚ-úplná harmonizácia","1",0)</f>
        <v>0</v>
      </c>
      <c r="BM92" s="260">
        <f t="shared" ref="BM92:CB92" si="1026">IF($BL92="1",AF92,0)</f>
        <v>0</v>
      </c>
      <c r="BN92" s="256">
        <f t="shared" si="1026"/>
        <v>0</v>
      </c>
      <c r="BO92" s="256">
        <f t="shared" si="1026"/>
        <v>0</v>
      </c>
      <c r="BP92" s="256">
        <f t="shared" si="1026"/>
        <v>0</v>
      </c>
      <c r="BQ92" s="256">
        <f t="shared" si="1026"/>
        <v>0</v>
      </c>
      <c r="BR92" s="256">
        <f t="shared" si="1026"/>
        <v>0</v>
      </c>
      <c r="BS92" s="256">
        <f t="shared" si="1026"/>
        <v>0</v>
      </c>
      <c r="BT92" s="306">
        <f t="shared" si="1026"/>
        <v>0</v>
      </c>
      <c r="BU92" s="260">
        <f t="shared" si="1026"/>
        <v>0</v>
      </c>
      <c r="BV92" s="256">
        <f t="shared" si="1026"/>
        <v>0</v>
      </c>
      <c r="BW92" s="256">
        <f t="shared" si="1026"/>
        <v>0</v>
      </c>
      <c r="BX92" s="256">
        <f t="shared" si="1026"/>
        <v>0</v>
      </c>
      <c r="BY92" s="256">
        <f t="shared" si="1026"/>
        <v>0</v>
      </c>
      <c r="BZ92" s="256">
        <f t="shared" si="1026"/>
        <v>0</v>
      </c>
      <c r="CA92" s="256">
        <f t="shared" si="1026"/>
        <v>0</v>
      </c>
      <c r="CB92" s="248">
        <f t="shared" si="1026"/>
        <v>0</v>
      </c>
      <c r="CC92" s="247">
        <f t="shared" ref="CC92" si="1027">IF(AND(X92="N/A",Z92="N/A"),AB92+AD92,X92+Z92+AB92+AD92)</f>
        <v>0</v>
      </c>
      <c r="CD92" s="247">
        <f>Y92+AA92+AC92+AE92</f>
        <v>0</v>
      </c>
      <c r="CE92" s="247">
        <f>IF(AND(G92=2021,M92="In (zvyšuje náklady)"),AM92+AK92+AG92,0)</f>
        <v>0</v>
      </c>
      <c r="CF92" s="247">
        <f>IF(AND(G92=2021,M92="Out (znižuje náklady)",BL92=0),AO92+AS92+AU92,0)</f>
        <v>0</v>
      </c>
      <c r="CG92" s="247">
        <f t="shared" ref="CG92" si="1028">IF(AND($BL92=0),CE92,0)</f>
        <v>0</v>
      </c>
      <c r="CH92" s="247">
        <f t="shared" ref="CH92" si="1029">IF(AND($BL92=0),CF92,0)</f>
        <v>0</v>
      </c>
    </row>
    <row r="93" spans="2:86" x14ac:dyDescent="0.2">
      <c r="B93" s="328"/>
      <c r="C93" s="288"/>
      <c r="D93" s="288"/>
      <c r="E93" s="288"/>
      <c r="F93" s="258"/>
      <c r="G93" s="258"/>
      <c r="H93" s="258"/>
      <c r="I93" s="258"/>
      <c r="J93" s="258"/>
      <c r="K93" s="258"/>
      <c r="L93" s="258"/>
      <c r="M93" s="258"/>
      <c r="N93" s="258"/>
      <c r="O93" s="258"/>
      <c r="P93" s="267"/>
      <c r="Q93" s="265"/>
      <c r="R93" s="232"/>
      <c r="S93" s="258"/>
      <c r="T93" s="95" t="s">
        <v>50</v>
      </c>
      <c r="U93" s="97">
        <f>IFERROR(VLOOKUP(T93,vstupy!$B$2:$C$12,2,FALSE),0)</f>
        <v>0</v>
      </c>
      <c r="V93" s="295"/>
      <c r="W93" s="297"/>
      <c r="X93" s="260"/>
      <c r="Y93" s="253"/>
      <c r="Z93" s="260"/>
      <c r="AA93" s="248"/>
      <c r="AB93" s="323"/>
      <c r="AC93" s="253"/>
      <c r="AD93" s="325"/>
      <c r="AE93" s="326"/>
      <c r="AF93" s="246"/>
      <c r="AG93" s="256"/>
      <c r="AH93" s="256"/>
      <c r="AI93" s="256"/>
      <c r="AJ93" s="256"/>
      <c r="AK93" s="256"/>
      <c r="AL93" s="256"/>
      <c r="AM93" s="306"/>
      <c r="AN93" s="260"/>
      <c r="AO93" s="256"/>
      <c r="AP93" s="256"/>
      <c r="AQ93" s="256"/>
      <c r="AR93" s="256"/>
      <c r="AS93" s="256"/>
      <c r="AT93" s="256"/>
      <c r="AU93" s="248"/>
      <c r="AV93" s="246"/>
      <c r="AW93" s="246"/>
      <c r="AX93" s="246"/>
      <c r="AY93" s="246"/>
      <c r="AZ93" s="246"/>
      <c r="BA93" s="246"/>
      <c r="BB93" s="246"/>
      <c r="BC93" s="309"/>
      <c r="BD93" s="260"/>
      <c r="BE93" s="246"/>
      <c r="BF93" s="246"/>
      <c r="BG93" s="246"/>
      <c r="BH93" s="246"/>
      <c r="BI93" s="246"/>
      <c r="BJ93" s="246"/>
      <c r="BK93" s="309"/>
      <c r="BL93" s="250"/>
      <c r="BM93" s="260"/>
      <c r="BN93" s="256"/>
      <c r="BO93" s="256"/>
      <c r="BP93" s="256"/>
      <c r="BQ93" s="256"/>
      <c r="BR93" s="256"/>
      <c r="BS93" s="256"/>
      <c r="BT93" s="306"/>
      <c r="BU93" s="260"/>
      <c r="BV93" s="256"/>
      <c r="BW93" s="256"/>
      <c r="BX93" s="256"/>
      <c r="BY93" s="256"/>
      <c r="BZ93" s="256"/>
      <c r="CA93" s="256"/>
      <c r="CB93" s="248"/>
      <c r="CC93" s="248"/>
      <c r="CD93" s="248"/>
      <c r="CE93" s="248"/>
      <c r="CF93" s="248"/>
      <c r="CG93" s="248"/>
      <c r="CH93" s="248"/>
    </row>
    <row r="94" spans="2:86" x14ac:dyDescent="0.2">
      <c r="B94" s="329"/>
      <c r="C94" s="289"/>
      <c r="D94" s="289"/>
      <c r="E94" s="289"/>
      <c r="F94" s="259"/>
      <c r="G94" s="259"/>
      <c r="H94" s="259"/>
      <c r="I94" s="259"/>
      <c r="J94" s="259"/>
      <c r="K94" s="259"/>
      <c r="L94" s="259"/>
      <c r="M94" s="259"/>
      <c r="N94" s="259"/>
      <c r="O94" s="259"/>
      <c r="P94" s="267"/>
      <c r="Q94" s="264"/>
      <c r="R94" s="232"/>
      <c r="S94" s="259"/>
      <c r="T94" s="95" t="s">
        <v>50</v>
      </c>
      <c r="U94" s="97">
        <f>IFERROR(VLOOKUP(T94,vstupy!$B$2:$C$12,2,FALSE),0)</f>
        <v>0</v>
      </c>
      <c r="V94" s="294"/>
      <c r="W94" s="297"/>
      <c r="X94" s="260"/>
      <c r="Y94" s="253"/>
      <c r="Z94" s="260"/>
      <c r="AA94" s="248"/>
      <c r="AB94" s="323"/>
      <c r="AC94" s="253"/>
      <c r="AD94" s="325"/>
      <c r="AE94" s="326"/>
      <c r="AF94" s="246"/>
      <c r="AG94" s="256"/>
      <c r="AH94" s="256"/>
      <c r="AI94" s="256"/>
      <c r="AJ94" s="256"/>
      <c r="AK94" s="256"/>
      <c r="AL94" s="256"/>
      <c r="AM94" s="306"/>
      <c r="AN94" s="260"/>
      <c r="AO94" s="256"/>
      <c r="AP94" s="256"/>
      <c r="AQ94" s="256"/>
      <c r="AR94" s="256"/>
      <c r="AS94" s="256"/>
      <c r="AT94" s="256"/>
      <c r="AU94" s="248"/>
      <c r="AV94" s="246"/>
      <c r="AW94" s="246"/>
      <c r="AX94" s="246"/>
      <c r="AY94" s="246"/>
      <c r="AZ94" s="246"/>
      <c r="BA94" s="246"/>
      <c r="BB94" s="246"/>
      <c r="BC94" s="309"/>
      <c r="BD94" s="260"/>
      <c r="BE94" s="246"/>
      <c r="BF94" s="246"/>
      <c r="BG94" s="246"/>
      <c r="BH94" s="246"/>
      <c r="BI94" s="246"/>
      <c r="BJ94" s="246"/>
      <c r="BK94" s="309"/>
      <c r="BL94" s="250"/>
      <c r="BM94" s="260"/>
      <c r="BN94" s="256"/>
      <c r="BO94" s="256"/>
      <c r="BP94" s="256"/>
      <c r="BQ94" s="256"/>
      <c r="BR94" s="256"/>
      <c r="BS94" s="256"/>
      <c r="BT94" s="306"/>
      <c r="BU94" s="260"/>
      <c r="BV94" s="256"/>
      <c r="BW94" s="256"/>
      <c r="BX94" s="256"/>
      <c r="BY94" s="256"/>
      <c r="BZ94" s="256"/>
      <c r="CA94" s="256"/>
      <c r="CB94" s="248"/>
      <c r="CC94" s="248"/>
      <c r="CD94" s="248"/>
      <c r="CE94" s="248"/>
      <c r="CF94" s="248"/>
      <c r="CG94" s="248"/>
      <c r="CH94" s="248"/>
    </row>
    <row r="95" spans="2:86" ht="12.75" customHeight="1" x14ac:dyDescent="0.2">
      <c r="B95" s="327">
        <v>30</v>
      </c>
      <c r="C95" s="287"/>
      <c r="D95" s="287"/>
      <c r="E95" s="287"/>
      <c r="F95" s="258" t="s">
        <v>154</v>
      </c>
      <c r="G95" s="266"/>
      <c r="H95" s="258"/>
      <c r="I95" s="266"/>
      <c r="J95" s="266">
        <f t="shared" ref="J95:L95" si="1030">IF(I95="N/A",0,I95)</f>
        <v>0</v>
      </c>
      <c r="K95" s="266"/>
      <c r="L95" s="266">
        <f t="shared" si="1030"/>
        <v>0</v>
      </c>
      <c r="M95" s="258" t="s">
        <v>154</v>
      </c>
      <c r="N95" s="258"/>
      <c r="O95" s="258"/>
      <c r="P95" s="267"/>
      <c r="Q95" s="264" t="s">
        <v>49</v>
      </c>
      <c r="R95" s="257">
        <f>VLOOKUP(Q95,vstupy!$B$17:$C$27,2,FALSE)</f>
        <v>0</v>
      </c>
      <c r="S95" s="258"/>
      <c r="T95" s="95" t="s">
        <v>50</v>
      </c>
      <c r="U95" s="97">
        <f>IFERROR(VLOOKUP(T95,vstupy!$B$2:$C$12,2,FALSE),0)</f>
        <v>0</v>
      </c>
      <c r="V95" s="294" t="s">
        <v>49</v>
      </c>
      <c r="W95" s="296">
        <f>VLOOKUP(V95,vstupy!$B$17:$C$27,2,FALSE)</f>
        <v>0</v>
      </c>
      <c r="X95" s="260" t="str">
        <f>IF(J95=0,"N/A",N95/I95)</f>
        <v>N/A</v>
      </c>
      <c r="Y95" s="253">
        <f t="shared" ref="Y95" si="1031">N95</f>
        <v>0</v>
      </c>
      <c r="Z95" s="260" t="str">
        <f t="shared" ref="Z95:Z155" si="1032">IF(J95=0,"N/A",O95/I95)</f>
        <v>N/A</v>
      </c>
      <c r="AA95" s="248">
        <f t="shared" ref="AA95" si="1033">O95</f>
        <v>0</v>
      </c>
      <c r="AB95" s="323">
        <f t="shared" ref="AB95" si="1034">P95*R95</f>
        <v>0</v>
      </c>
      <c r="AC95" s="253">
        <f>AB95*J95</f>
        <v>0</v>
      </c>
      <c r="AD95" s="324">
        <f t="shared" ref="AD95" si="1035">IF(S95&gt;0,IF(W95&gt;0,($G$5/160)*(S95/60)*W95,0),IF(W95&gt;0,($G$5/160)*((U95+U96+U97)/60)*W95,0))</f>
        <v>0</v>
      </c>
      <c r="AE95" s="326">
        <f>AD95*J95</f>
        <v>0</v>
      </c>
      <c r="AF95" s="246">
        <f t="shared" ref="AF95" si="1036">IF($M95="In (zvyšuje náklady)",-AD95,0)</f>
        <v>0</v>
      </c>
      <c r="AG95" s="256">
        <f t="shared" ref="AG95" si="1037">IF($M95="In (zvyšuje náklady)",-AE95,0)</f>
        <v>0</v>
      </c>
      <c r="AH95" s="256">
        <f t="shared" si="307"/>
        <v>0</v>
      </c>
      <c r="AI95" s="256">
        <f t="shared" ref="AI95" si="1038">IF($M95="In (zvyšuje náklady)",-Y95,0)</f>
        <v>0</v>
      </c>
      <c r="AJ95" s="256">
        <f t="shared" ref="AJ95" si="1039">IF($M95="In (zvyšuje náklady)",-Z95,0)</f>
        <v>0</v>
      </c>
      <c r="AK95" s="256">
        <f t="shared" ref="AK95" si="1040">IF($M95="In (zvyšuje náklady)",-AA95,0)</f>
        <v>0</v>
      </c>
      <c r="AL95" s="256">
        <f t="shared" ref="AL95" si="1041">IF($M95="In (zvyšuje náklady)",-AB95,0)</f>
        <v>0</v>
      </c>
      <c r="AM95" s="306">
        <f t="shared" ref="AM95" si="1042">IF($M95="In (zvyšuje náklady)",-AC95,0)</f>
        <v>0</v>
      </c>
      <c r="AN95" s="260">
        <f t="shared" ref="AN95" si="1043">IF($M95="In (zvyšuje náklady)",0,AD95)</f>
        <v>0</v>
      </c>
      <c r="AO95" s="256">
        <f t="shared" ref="AO95" si="1044">IF($M95="In (zvyšuje náklady)",0,AE95)</f>
        <v>0</v>
      </c>
      <c r="AP95" s="256" t="str">
        <f t="shared" ref="AP95" si="1045">IF($M95="In (zvyšuje náklady)",0,X95)</f>
        <v>N/A</v>
      </c>
      <c r="AQ95" s="256">
        <f t="shared" ref="AQ95" si="1046">IF($M95="In (zvyšuje náklady)",0,Y95)</f>
        <v>0</v>
      </c>
      <c r="AR95" s="256" t="str">
        <f t="shared" ref="AR95" si="1047">IF($M95="In (zvyšuje náklady)",0,Z95)</f>
        <v>N/A</v>
      </c>
      <c r="AS95" s="256">
        <f t="shared" ref="AS95" si="1048">IF($M95="In (zvyšuje náklady)",0,AA95)</f>
        <v>0</v>
      </c>
      <c r="AT95" s="256">
        <f t="shared" ref="AT95" si="1049">IF($M95="In (zvyšuje náklady)",0,AB95)</f>
        <v>0</v>
      </c>
      <c r="AU95" s="248">
        <f>IF($M95="In (zvyšuje náklady)",0,AC95)</f>
        <v>0</v>
      </c>
      <c r="AV95" s="245">
        <f t="shared" ref="AV95" si="1050">IF($L95&gt;0,AF95,0)</f>
        <v>0</v>
      </c>
      <c r="AW95" s="245">
        <f t="shared" ref="AW95" si="1051">IF($L95&gt;0,AV95*L95,0)</f>
        <v>0</v>
      </c>
      <c r="AX95" s="245">
        <f t="shared" ref="AX95" si="1052">IF($L95&gt;0,AH95,0)</f>
        <v>0</v>
      </c>
      <c r="AY95" s="245">
        <f t="shared" ref="AY95" si="1053">IF($L95&gt;0,AX95*L95,0)</f>
        <v>0</v>
      </c>
      <c r="AZ95" s="245">
        <f t="shared" ref="AZ95" si="1054">IF($L95&gt;0,AJ95,0)</f>
        <v>0</v>
      </c>
      <c r="BA95" s="245">
        <f t="shared" ref="BA95" si="1055">IF($L95&gt;0,AZ95*L95,0)</f>
        <v>0</v>
      </c>
      <c r="BB95" s="245">
        <f t="shared" ref="BB95" si="1056">IF($L95&gt;0,AL95,0)</f>
        <v>0</v>
      </c>
      <c r="BC95" s="308">
        <f t="shared" ref="BC95" si="1057">BB95*L95</f>
        <v>0</v>
      </c>
      <c r="BD95" s="314">
        <f>IF($L95&gt;0,AN95,0)</f>
        <v>0</v>
      </c>
      <c r="BE95" s="245">
        <f t="shared" ref="BE95" si="1058">IF($L95&gt;0,BD95*L95,0)</f>
        <v>0</v>
      </c>
      <c r="BF95" s="245">
        <f t="shared" ref="BF95" si="1059">IF($L95&gt;0,AP95,0)</f>
        <v>0</v>
      </c>
      <c r="BG95" s="245">
        <f t="shared" ref="BG95" si="1060">IF($L95&gt;0,AP95*L95,0)</f>
        <v>0</v>
      </c>
      <c r="BH95" s="245">
        <f t="shared" ref="BH95" si="1061">IF($L95&gt;0,AR95,0)</f>
        <v>0</v>
      </c>
      <c r="BI95" s="245">
        <f t="shared" ref="BI95" si="1062">IF($L95&gt;0,AR95*L95,0)</f>
        <v>0</v>
      </c>
      <c r="BJ95" s="245">
        <f>IF($L95&gt;0,AT95,0)</f>
        <v>0</v>
      </c>
      <c r="BK95" s="308">
        <f>BJ95*L95</f>
        <v>0</v>
      </c>
      <c r="BL95" s="250">
        <f>IF(F95="EÚ-úplná harmonizácia","1",0)</f>
        <v>0</v>
      </c>
      <c r="BM95" s="260">
        <f t="shared" ref="BM95:CB95" si="1063">IF($BL95="1",AF95,0)</f>
        <v>0</v>
      </c>
      <c r="BN95" s="256">
        <f t="shared" si="1063"/>
        <v>0</v>
      </c>
      <c r="BO95" s="256">
        <f t="shared" si="1063"/>
        <v>0</v>
      </c>
      <c r="BP95" s="256">
        <f t="shared" si="1063"/>
        <v>0</v>
      </c>
      <c r="BQ95" s="256">
        <f t="shared" si="1063"/>
        <v>0</v>
      </c>
      <c r="BR95" s="256">
        <f t="shared" si="1063"/>
        <v>0</v>
      </c>
      <c r="BS95" s="256">
        <f t="shared" si="1063"/>
        <v>0</v>
      </c>
      <c r="BT95" s="306">
        <f t="shared" si="1063"/>
        <v>0</v>
      </c>
      <c r="BU95" s="260">
        <f t="shared" si="1063"/>
        <v>0</v>
      </c>
      <c r="BV95" s="256">
        <f t="shared" si="1063"/>
        <v>0</v>
      </c>
      <c r="BW95" s="256">
        <f t="shared" si="1063"/>
        <v>0</v>
      </c>
      <c r="BX95" s="256">
        <f t="shared" si="1063"/>
        <v>0</v>
      </c>
      <c r="BY95" s="256">
        <f t="shared" si="1063"/>
        <v>0</v>
      </c>
      <c r="BZ95" s="256">
        <f t="shared" si="1063"/>
        <v>0</v>
      </c>
      <c r="CA95" s="256">
        <f t="shared" si="1063"/>
        <v>0</v>
      </c>
      <c r="CB95" s="248">
        <f t="shared" si="1063"/>
        <v>0</v>
      </c>
      <c r="CC95" s="247">
        <f t="shared" ref="CC95" si="1064">IF(AND(X95="N/A",Z95="N/A"),AB95+AD95,X95+Z95+AB95+AD95)</f>
        <v>0</v>
      </c>
      <c r="CD95" s="247">
        <f>Y95+AA95+AC95+AE95</f>
        <v>0</v>
      </c>
      <c r="CE95" s="247">
        <f>IF(AND(G95=2021,M95="In (zvyšuje náklady)"),AM95+AK95+AG95,0)</f>
        <v>0</v>
      </c>
      <c r="CF95" s="247">
        <f>IF(AND(G95=2021,M95="Out (znižuje náklady)",BL95=0),AO95+AS95+AU95,0)</f>
        <v>0</v>
      </c>
      <c r="CG95" s="247">
        <f t="shared" ref="CG95" si="1065">IF(AND($BL95=0),CE95,0)</f>
        <v>0</v>
      </c>
      <c r="CH95" s="247">
        <f t="shared" ref="CH95" si="1066">IF(AND($BL95=0),CF95,0)</f>
        <v>0</v>
      </c>
    </row>
    <row r="96" spans="2:86" x14ac:dyDescent="0.2">
      <c r="B96" s="328"/>
      <c r="C96" s="288"/>
      <c r="D96" s="288"/>
      <c r="E96" s="288"/>
      <c r="F96" s="258"/>
      <c r="G96" s="258"/>
      <c r="H96" s="258"/>
      <c r="I96" s="258"/>
      <c r="J96" s="258"/>
      <c r="K96" s="258"/>
      <c r="L96" s="258"/>
      <c r="M96" s="258"/>
      <c r="N96" s="258"/>
      <c r="O96" s="258"/>
      <c r="P96" s="267"/>
      <c r="Q96" s="265"/>
      <c r="R96" s="232"/>
      <c r="S96" s="258"/>
      <c r="T96" s="95" t="s">
        <v>50</v>
      </c>
      <c r="U96" s="97">
        <f>IFERROR(VLOOKUP(T96,vstupy!$B$2:$C$12,2,FALSE),0)</f>
        <v>0</v>
      </c>
      <c r="V96" s="295"/>
      <c r="W96" s="297"/>
      <c r="X96" s="260"/>
      <c r="Y96" s="253"/>
      <c r="Z96" s="260"/>
      <c r="AA96" s="248"/>
      <c r="AB96" s="323"/>
      <c r="AC96" s="253"/>
      <c r="AD96" s="325"/>
      <c r="AE96" s="326"/>
      <c r="AF96" s="246"/>
      <c r="AG96" s="256"/>
      <c r="AH96" s="256"/>
      <c r="AI96" s="256"/>
      <c r="AJ96" s="256"/>
      <c r="AK96" s="256"/>
      <c r="AL96" s="256"/>
      <c r="AM96" s="306"/>
      <c r="AN96" s="260"/>
      <c r="AO96" s="256"/>
      <c r="AP96" s="256"/>
      <c r="AQ96" s="256"/>
      <c r="AR96" s="256"/>
      <c r="AS96" s="256"/>
      <c r="AT96" s="256"/>
      <c r="AU96" s="248"/>
      <c r="AV96" s="246"/>
      <c r="AW96" s="246"/>
      <c r="AX96" s="246"/>
      <c r="AY96" s="246"/>
      <c r="AZ96" s="246"/>
      <c r="BA96" s="246"/>
      <c r="BB96" s="246"/>
      <c r="BC96" s="309"/>
      <c r="BD96" s="260"/>
      <c r="BE96" s="246"/>
      <c r="BF96" s="246"/>
      <c r="BG96" s="246"/>
      <c r="BH96" s="246"/>
      <c r="BI96" s="246"/>
      <c r="BJ96" s="246"/>
      <c r="BK96" s="309"/>
      <c r="BL96" s="250"/>
      <c r="BM96" s="260"/>
      <c r="BN96" s="256"/>
      <c r="BO96" s="256"/>
      <c r="BP96" s="256"/>
      <c r="BQ96" s="256"/>
      <c r="BR96" s="256"/>
      <c r="BS96" s="256"/>
      <c r="BT96" s="306"/>
      <c r="BU96" s="260"/>
      <c r="BV96" s="256"/>
      <c r="BW96" s="256"/>
      <c r="BX96" s="256"/>
      <c r="BY96" s="256"/>
      <c r="BZ96" s="256"/>
      <c r="CA96" s="256"/>
      <c r="CB96" s="248"/>
      <c r="CC96" s="248"/>
      <c r="CD96" s="248"/>
      <c r="CE96" s="248"/>
      <c r="CF96" s="248"/>
      <c r="CG96" s="248"/>
      <c r="CH96" s="248"/>
    </row>
    <row r="97" spans="2:86" x14ac:dyDescent="0.2">
      <c r="B97" s="329"/>
      <c r="C97" s="289"/>
      <c r="D97" s="289"/>
      <c r="E97" s="289"/>
      <c r="F97" s="259"/>
      <c r="G97" s="259"/>
      <c r="H97" s="259"/>
      <c r="I97" s="259"/>
      <c r="J97" s="259"/>
      <c r="K97" s="259"/>
      <c r="L97" s="259"/>
      <c r="M97" s="259"/>
      <c r="N97" s="259"/>
      <c r="O97" s="259"/>
      <c r="P97" s="267"/>
      <c r="Q97" s="264"/>
      <c r="R97" s="232"/>
      <c r="S97" s="259"/>
      <c r="T97" s="95" t="s">
        <v>50</v>
      </c>
      <c r="U97" s="97">
        <f>IFERROR(VLOOKUP(T97,vstupy!$B$2:$C$12,2,FALSE),0)</f>
        <v>0</v>
      </c>
      <c r="V97" s="294"/>
      <c r="W97" s="297"/>
      <c r="X97" s="260"/>
      <c r="Y97" s="253"/>
      <c r="Z97" s="260"/>
      <c r="AA97" s="248"/>
      <c r="AB97" s="323"/>
      <c r="AC97" s="253"/>
      <c r="AD97" s="325"/>
      <c r="AE97" s="326"/>
      <c r="AF97" s="246"/>
      <c r="AG97" s="256"/>
      <c r="AH97" s="256"/>
      <c r="AI97" s="256"/>
      <c r="AJ97" s="256"/>
      <c r="AK97" s="256"/>
      <c r="AL97" s="256"/>
      <c r="AM97" s="306"/>
      <c r="AN97" s="260"/>
      <c r="AO97" s="256"/>
      <c r="AP97" s="256"/>
      <c r="AQ97" s="256"/>
      <c r="AR97" s="256"/>
      <c r="AS97" s="256"/>
      <c r="AT97" s="256"/>
      <c r="AU97" s="248"/>
      <c r="AV97" s="246"/>
      <c r="AW97" s="246"/>
      <c r="AX97" s="246"/>
      <c r="AY97" s="246"/>
      <c r="AZ97" s="246"/>
      <c r="BA97" s="246"/>
      <c r="BB97" s="246"/>
      <c r="BC97" s="309"/>
      <c r="BD97" s="260"/>
      <c r="BE97" s="246"/>
      <c r="BF97" s="246"/>
      <c r="BG97" s="246"/>
      <c r="BH97" s="246"/>
      <c r="BI97" s="246"/>
      <c r="BJ97" s="246"/>
      <c r="BK97" s="309"/>
      <c r="BL97" s="250"/>
      <c r="BM97" s="260"/>
      <c r="BN97" s="256"/>
      <c r="BO97" s="256"/>
      <c r="BP97" s="256"/>
      <c r="BQ97" s="256"/>
      <c r="BR97" s="256"/>
      <c r="BS97" s="256"/>
      <c r="BT97" s="306"/>
      <c r="BU97" s="260"/>
      <c r="BV97" s="256"/>
      <c r="BW97" s="256"/>
      <c r="BX97" s="256"/>
      <c r="BY97" s="256"/>
      <c r="BZ97" s="256"/>
      <c r="CA97" s="256"/>
      <c r="CB97" s="248"/>
      <c r="CC97" s="248"/>
      <c r="CD97" s="248"/>
      <c r="CE97" s="248"/>
      <c r="CF97" s="248"/>
      <c r="CG97" s="248"/>
      <c r="CH97" s="248"/>
    </row>
    <row r="98" spans="2:86" ht="12.75" customHeight="1" x14ac:dyDescent="0.2">
      <c r="B98" s="327">
        <v>31</v>
      </c>
      <c r="C98" s="287"/>
      <c r="D98" s="287"/>
      <c r="E98" s="287"/>
      <c r="F98" s="258" t="s">
        <v>154</v>
      </c>
      <c r="G98" s="266"/>
      <c r="H98" s="258"/>
      <c r="I98" s="266"/>
      <c r="J98" s="266">
        <f t="shared" ref="J98:L98" si="1067">IF(I98="N/A",0,I98)</f>
        <v>0</v>
      </c>
      <c r="K98" s="266"/>
      <c r="L98" s="266">
        <f t="shared" si="1067"/>
        <v>0</v>
      </c>
      <c r="M98" s="258" t="s">
        <v>154</v>
      </c>
      <c r="N98" s="258"/>
      <c r="O98" s="258"/>
      <c r="P98" s="267"/>
      <c r="Q98" s="264" t="s">
        <v>49</v>
      </c>
      <c r="R98" s="257">
        <f>VLOOKUP(Q98,vstupy!$B$17:$C$27,2,FALSE)</f>
        <v>0</v>
      </c>
      <c r="S98" s="258"/>
      <c r="T98" s="95" t="s">
        <v>50</v>
      </c>
      <c r="U98" s="97">
        <f>IFERROR(VLOOKUP(T98,vstupy!$B$2:$C$12,2,FALSE),0)</f>
        <v>0</v>
      </c>
      <c r="V98" s="294" t="s">
        <v>49</v>
      </c>
      <c r="W98" s="296">
        <f>VLOOKUP(V98,vstupy!$B$17:$C$27,2,FALSE)</f>
        <v>0</v>
      </c>
      <c r="X98" s="260" t="str">
        <f>IF(J98=0,"N/A",N98/I98)</f>
        <v>N/A</v>
      </c>
      <c r="Y98" s="253">
        <f t="shared" ref="Y98" si="1068">N98</f>
        <v>0</v>
      </c>
      <c r="Z98" s="260" t="str">
        <f t="shared" ref="Z98:Z146" si="1069">IF(J98=0,"N/A",O98/I98)</f>
        <v>N/A</v>
      </c>
      <c r="AA98" s="248">
        <f t="shared" ref="AA98" si="1070">O98</f>
        <v>0</v>
      </c>
      <c r="AB98" s="323">
        <f t="shared" ref="AB98" si="1071">P98*R98</f>
        <v>0</v>
      </c>
      <c r="AC98" s="253">
        <f>AB98*J98</f>
        <v>0</v>
      </c>
      <c r="AD98" s="324">
        <f t="shared" ref="AD98" si="1072">IF(S98&gt;0,IF(W98&gt;0,($G$5/160)*(S98/60)*W98,0),IF(W98&gt;0,($G$5/160)*((U98+U99+U100)/60)*W98,0))</f>
        <v>0</v>
      </c>
      <c r="AE98" s="326">
        <f>AD98*J98</f>
        <v>0</v>
      </c>
      <c r="AF98" s="246">
        <f t="shared" ref="AF98" si="1073">IF($M98="In (zvyšuje náklady)",-AD98,0)</f>
        <v>0</v>
      </c>
      <c r="AG98" s="256">
        <f t="shared" ref="AG98" si="1074">IF($M98="In (zvyšuje náklady)",-AE98,0)</f>
        <v>0</v>
      </c>
      <c r="AH98" s="256">
        <f t="shared" ref="AH98" si="1075">IF($M98="In (zvyšuje náklady)",-X98,0)</f>
        <v>0</v>
      </c>
      <c r="AI98" s="256">
        <f t="shared" ref="AI98" si="1076">IF($M98="In (zvyšuje náklady)",-Y98,0)</f>
        <v>0</v>
      </c>
      <c r="AJ98" s="256">
        <f t="shared" ref="AJ98" si="1077">IF($M98="In (zvyšuje náklady)",-Z98,0)</f>
        <v>0</v>
      </c>
      <c r="AK98" s="256">
        <f t="shared" ref="AK98" si="1078">IF($M98="In (zvyšuje náklady)",-AA98,0)</f>
        <v>0</v>
      </c>
      <c r="AL98" s="256">
        <f t="shared" ref="AL98" si="1079">IF($M98="In (zvyšuje náklady)",-AB98,0)</f>
        <v>0</v>
      </c>
      <c r="AM98" s="306">
        <f t="shared" ref="AM98" si="1080">IF($M98="In (zvyšuje náklady)",-AC98,0)</f>
        <v>0</v>
      </c>
      <c r="AN98" s="260">
        <f t="shared" ref="AN98" si="1081">IF($M98="In (zvyšuje náklady)",0,AD98)</f>
        <v>0</v>
      </c>
      <c r="AO98" s="256">
        <f t="shared" ref="AO98" si="1082">IF($M98="In (zvyšuje náklady)",0,AE98)</f>
        <v>0</v>
      </c>
      <c r="AP98" s="256" t="str">
        <f t="shared" ref="AP98" si="1083">IF($M98="In (zvyšuje náklady)",0,X98)</f>
        <v>N/A</v>
      </c>
      <c r="AQ98" s="256">
        <f t="shared" ref="AQ98" si="1084">IF($M98="In (zvyšuje náklady)",0,Y98)</f>
        <v>0</v>
      </c>
      <c r="AR98" s="256" t="str">
        <f t="shared" ref="AR98" si="1085">IF($M98="In (zvyšuje náklady)",0,Z98)</f>
        <v>N/A</v>
      </c>
      <c r="AS98" s="256">
        <f t="shared" ref="AS98" si="1086">IF($M98="In (zvyšuje náklady)",0,AA98)</f>
        <v>0</v>
      </c>
      <c r="AT98" s="256">
        <f t="shared" ref="AT98" si="1087">IF($M98="In (zvyšuje náklady)",0,AB98)</f>
        <v>0</v>
      </c>
      <c r="AU98" s="248">
        <f>IF($M98="In (zvyšuje náklady)",0,AC98)</f>
        <v>0</v>
      </c>
      <c r="AV98" s="245">
        <f t="shared" ref="AV98" si="1088">IF($L98&gt;0,AF98,0)</f>
        <v>0</v>
      </c>
      <c r="AW98" s="245">
        <f t="shared" ref="AW98" si="1089">IF($L98&gt;0,AV98*L98,0)</f>
        <v>0</v>
      </c>
      <c r="AX98" s="245">
        <f t="shared" ref="AX98" si="1090">IF($L98&gt;0,AH98,0)</f>
        <v>0</v>
      </c>
      <c r="AY98" s="245">
        <f t="shared" ref="AY98" si="1091">IF($L98&gt;0,AX98*L98,0)</f>
        <v>0</v>
      </c>
      <c r="AZ98" s="245">
        <f t="shared" ref="AZ98" si="1092">IF($L98&gt;0,AJ98,0)</f>
        <v>0</v>
      </c>
      <c r="BA98" s="245">
        <f t="shared" ref="BA98" si="1093">IF($L98&gt;0,AZ98*L98,0)</f>
        <v>0</v>
      </c>
      <c r="BB98" s="245">
        <f t="shared" ref="BB98" si="1094">IF($L98&gt;0,AL98,0)</f>
        <v>0</v>
      </c>
      <c r="BC98" s="308">
        <f t="shared" ref="BC98" si="1095">BB98*L98</f>
        <v>0</v>
      </c>
      <c r="BD98" s="314">
        <f>IF($L98&gt;0,AN98,0)</f>
        <v>0</v>
      </c>
      <c r="BE98" s="245">
        <f t="shared" ref="BE98" si="1096">IF($L98&gt;0,BD98*L98,0)</f>
        <v>0</v>
      </c>
      <c r="BF98" s="245">
        <f t="shared" ref="BF98" si="1097">IF($L98&gt;0,AP98,0)</f>
        <v>0</v>
      </c>
      <c r="BG98" s="245">
        <f t="shared" ref="BG98" si="1098">IF($L98&gt;0,AP98*L98,0)</f>
        <v>0</v>
      </c>
      <c r="BH98" s="245">
        <f t="shared" ref="BH98" si="1099">IF($L98&gt;0,AR98,0)</f>
        <v>0</v>
      </c>
      <c r="BI98" s="245">
        <f t="shared" ref="BI98" si="1100">IF($L98&gt;0,AR98*L98,0)</f>
        <v>0</v>
      </c>
      <c r="BJ98" s="245">
        <f>IF($L98&gt;0,AT98,0)</f>
        <v>0</v>
      </c>
      <c r="BK98" s="308">
        <f>BJ98*L98</f>
        <v>0</v>
      </c>
      <c r="BL98" s="250">
        <f>IF(F98="EÚ-úplná harmonizácia","1",0)</f>
        <v>0</v>
      </c>
      <c r="BM98" s="260">
        <f t="shared" ref="BM98:CB98" si="1101">IF($BL98="1",AF98,0)</f>
        <v>0</v>
      </c>
      <c r="BN98" s="256">
        <f t="shared" si="1101"/>
        <v>0</v>
      </c>
      <c r="BO98" s="256">
        <f t="shared" si="1101"/>
        <v>0</v>
      </c>
      <c r="BP98" s="256">
        <f t="shared" si="1101"/>
        <v>0</v>
      </c>
      <c r="BQ98" s="256">
        <f t="shared" si="1101"/>
        <v>0</v>
      </c>
      <c r="BR98" s="256">
        <f t="shared" si="1101"/>
        <v>0</v>
      </c>
      <c r="BS98" s="256">
        <f t="shared" si="1101"/>
        <v>0</v>
      </c>
      <c r="BT98" s="306">
        <f t="shared" si="1101"/>
        <v>0</v>
      </c>
      <c r="BU98" s="260">
        <f t="shared" si="1101"/>
        <v>0</v>
      </c>
      <c r="BV98" s="256">
        <f t="shared" si="1101"/>
        <v>0</v>
      </c>
      <c r="BW98" s="256">
        <f t="shared" si="1101"/>
        <v>0</v>
      </c>
      <c r="BX98" s="256">
        <f t="shared" si="1101"/>
        <v>0</v>
      </c>
      <c r="BY98" s="256">
        <f t="shared" si="1101"/>
        <v>0</v>
      </c>
      <c r="BZ98" s="256">
        <f t="shared" si="1101"/>
        <v>0</v>
      </c>
      <c r="CA98" s="256">
        <f t="shared" si="1101"/>
        <v>0</v>
      </c>
      <c r="CB98" s="248">
        <f t="shared" si="1101"/>
        <v>0</v>
      </c>
      <c r="CC98" s="247">
        <f t="shared" ref="CC98" si="1102">IF(AND(X98="N/A",Z98="N/A"),AB98+AD98,X98+Z98+AB98+AD98)</f>
        <v>0</v>
      </c>
      <c r="CD98" s="247">
        <f>Y98+AA98+AC98+AE98</f>
        <v>0</v>
      </c>
      <c r="CE98" s="247">
        <f>IF(AND(G98=2021,M98="In (zvyšuje náklady)"),AM98+AK98+AG98,0)</f>
        <v>0</v>
      </c>
      <c r="CF98" s="247">
        <f>IF(AND(G98=2021,M98="Out (znižuje náklady)",BL98=0),AO98+AS98+AU98,0)</f>
        <v>0</v>
      </c>
      <c r="CG98" s="247">
        <f t="shared" ref="CG98" si="1103">IF(AND($BL98=0),CE98,0)</f>
        <v>0</v>
      </c>
      <c r="CH98" s="247">
        <f t="shared" ref="CH98" si="1104">IF(AND($BL98=0),CF98,0)</f>
        <v>0</v>
      </c>
    </row>
    <row r="99" spans="2:86" x14ac:dyDescent="0.2">
      <c r="B99" s="328"/>
      <c r="C99" s="288"/>
      <c r="D99" s="288"/>
      <c r="E99" s="288"/>
      <c r="F99" s="258"/>
      <c r="G99" s="258"/>
      <c r="H99" s="258"/>
      <c r="I99" s="258"/>
      <c r="J99" s="258"/>
      <c r="K99" s="258"/>
      <c r="L99" s="258"/>
      <c r="M99" s="258"/>
      <c r="N99" s="258"/>
      <c r="O99" s="258"/>
      <c r="P99" s="267"/>
      <c r="Q99" s="265"/>
      <c r="R99" s="232"/>
      <c r="S99" s="258"/>
      <c r="T99" s="95" t="s">
        <v>50</v>
      </c>
      <c r="U99" s="97">
        <f>IFERROR(VLOOKUP(T99,vstupy!$B$2:$C$12,2,FALSE),0)</f>
        <v>0</v>
      </c>
      <c r="V99" s="295"/>
      <c r="W99" s="297"/>
      <c r="X99" s="260"/>
      <c r="Y99" s="253"/>
      <c r="Z99" s="260"/>
      <c r="AA99" s="248"/>
      <c r="AB99" s="323"/>
      <c r="AC99" s="253"/>
      <c r="AD99" s="325"/>
      <c r="AE99" s="326"/>
      <c r="AF99" s="246"/>
      <c r="AG99" s="256"/>
      <c r="AH99" s="256"/>
      <c r="AI99" s="256"/>
      <c r="AJ99" s="256"/>
      <c r="AK99" s="256"/>
      <c r="AL99" s="256"/>
      <c r="AM99" s="306"/>
      <c r="AN99" s="260"/>
      <c r="AO99" s="256"/>
      <c r="AP99" s="256"/>
      <c r="AQ99" s="256"/>
      <c r="AR99" s="256"/>
      <c r="AS99" s="256"/>
      <c r="AT99" s="256"/>
      <c r="AU99" s="248"/>
      <c r="AV99" s="246"/>
      <c r="AW99" s="246"/>
      <c r="AX99" s="246"/>
      <c r="AY99" s="246"/>
      <c r="AZ99" s="246"/>
      <c r="BA99" s="246"/>
      <c r="BB99" s="246"/>
      <c r="BC99" s="309"/>
      <c r="BD99" s="260"/>
      <c r="BE99" s="246"/>
      <c r="BF99" s="246"/>
      <c r="BG99" s="246"/>
      <c r="BH99" s="246"/>
      <c r="BI99" s="246"/>
      <c r="BJ99" s="246"/>
      <c r="BK99" s="309"/>
      <c r="BL99" s="250"/>
      <c r="BM99" s="260"/>
      <c r="BN99" s="256"/>
      <c r="BO99" s="256"/>
      <c r="BP99" s="256"/>
      <c r="BQ99" s="256"/>
      <c r="BR99" s="256"/>
      <c r="BS99" s="256"/>
      <c r="BT99" s="306"/>
      <c r="BU99" s="260"/>
      <c r="BV99" s="256"/>
      <c r="BW99" s="256"/>
      <c r="BX99" s="256"/>
      <c r="BY99" s="256"/>
      <c r="BZ99" s="256"/>
      <c r="CA99" s="256"/>
      <c r="CB99" s="248"/>
      <c r="CC99" s="248"/>
      <c r="CD99" s="248"/>
      <c r="CE99" s="248"/>
      <c r="CF99" s="248"/>
      <c r="CG99" s="248"/>
      <c r="CH99" s="248"/>
    </row>
    <row r="100" spans="2:86" x14ac:dyDescent="0.2">
      <c r="B100" s="329"/>
      <c r="C100" s="289"/>
      <c r="D100" s="289"/>
      <c r="E100" s="289"/>
      <c r="F100" s="259"/>
      <c r="G100" s="259"/>
      <c r="H100" s="259"/>
      <c r="I100" s="259"/>
      <c r="J100" s="259"/>
      <c r="K100" s="259"/>
      <c r="L100" s="259"/>
      <c r="M100" s="259"/>
      <c r="N100" s="259"/>
      <c r="O100" s="259"/>
      <c r="P100" s="267"/>
      <c r="Q100" s="264"/>
      <c r="R100" s="232"/>
      <c r="S100" s="259"/>
      <c r="T100" s="95" t="s">
        <v>50</v>
      </c>
      <c r="U100" s="97">
        <f>IFERROR(VLOOKUP(T100,vstupy!$B$2:$C$12,2,FALSE),0)</f>
        <v>0</v>
      </c>
      <c r="V100" s="294"/>
      <c r="W100" s="297"/>
      <c r="X100" s="260"/>
      <c r="Y100" s="253"/>
      <c r="Z100" s="260"/>
      <c r="AA100" s="248"/>
      <c r="AB100" s="323"/>
      <c r="AC100" s="253"/>
      <c r="AD100" s="325"/>
      <c r="AE100" s="326"/>
      <c r="AF100" s="246"/>
      <c r="AG100" s="256"/>
      <c r="AH100" s="256"/>
      <c r="AI100" s="256"/>
      <c r="AJ100" s="256"/>
      <c r="AK100" s="256"/>
      <c r="AL100" s="256"/>
      <c r="AM100" s="306"/>
      <c r="AN100" s="260"/>
      <c r="AO100" s="256"/>
      <c r="AP100" s="256"/>
      <c r="AQ100" s="256"/>
      <c r="AR100" s="256"/>
      <c r="AS100" s="256"/>
      <c r="AT100" s="256"/>
      <c r="AU100" s="248"/>
      <c r="AV100" s="246"/>
      <c r="AW100" s="246"/>
      <c r="AX100" s="246"/>
      <c r="AY100" s="246"/>
      <c r="AZ100" s="246"/>
      <c r="BA100" s="246"/>
      <c r="BB100" s="246"/>
      <c r="BC100" s="309"/>
      <c r="BD100" s="260"/>
      <c r="BE100" s="246"/>
      <c r="BF100" s="246"/>
      <c r="BG100" s="246"/>
      <c r="BH100" s="246"/>
      <c r="BI100" s="246"/>
      <c r="BJ100" s="246"/>
      <c r="BK100" s="309"/>
      <c r="BL100" s="250"/>
      <c r="BM100" s="260"/>
      <c r="BN100" s="256"/>
      <c r="BO100" s="256"/>
      <c r="BP100" s="256"/>
      <c r="BQ100" s="256"/>
      <c r="BR100" s="256"/>
      <c r="BS100" s="256"/>
      <c r="BT100" s="306"/>
      <c r="BU100" s="260"/>
      <c r="BV100" s="256"/>
      <c r="BW100" s="256"/>
      <c r="BX100" s="256"/>
      <c r="BY100" s="256"/>
      <c r="BZ100" s="256"/>
      <c r="CA100" s="256"/>
      <c r="CB100" s="248"/>
      <c r="CC100" s="248"/>
      <c r="CD100" s="248"/>
      <c r="CE100" s="248"/>
      <c r="CF100" s="248"/>
      <c r="CG100" s="248"/>
      <c r="CH100" s="248"/>
    </row>
    <row r="101" spans="2:86" ht="12.75" customHeight="1" x14ac:dyDescent="0.2">
      <c r="B101" s="327">
        <v>32</v>
      </c>
      <c r="C101" s="287"/>
      <c r="D101" s="287"/>
      <c r="E101" s="287"/>
      <c r="F101" s="258" t="s">
        <v>154</v>
      </c>
      <c r="G101" s="266"/>
      <c r="H101" s="258"/>
      <c r="I101" s="266"/>
      <c r="J101" s="266">
        <f t="shared" ref="J101:L101" si="1105">IF(I101="N/A",0,I101)</f>
        <v>0</v>
      </c>
      <c r="K101" s="266"/>
      <c r="L101" s="266">
        <f t="shared" si="1105"/>
        <v>0</v>
      </c>
      <c r="M101" s="258" t="s">
        <v>154</v>
      </c>
      <c r="N101" s="258"/>
      <c r="O101" s="258"/>
      <c r="P101" s="267"/>
      <c r="Q101" s="264" t="s">
        <v>49</v>
      </c>
      <c r="R101" s="257">
        <f>VLOOKUP(Q101,vstupy!$B$17:$C$27,2,FALSE)</f>
        <v>0</v>
      </c>
      <c r="S101" s="258"/>
      <c r="T101" s="95" t="s">
        <v>50</v>
      </c>
      <c r="U101" s="97">
        <f>IFERROR(VLOOKUP(T101,vstupy!$B$2:$C$12,2,FALSE),0)</f>
        <v>0</v>
      </c>
      <c r="V101" s="294" t="s">
        <v>49</v>
      </c>
      <c r="W101" s="296">
        <f>VLOOKUP(V101,vstupy!$B$17:$C$27,2,FALSE)</f>
        <v>0</v>
      </c>
      <c r="X101" s="260" t="str">
        <f>IF(J101=0,"N/A",N101/I101)</f>
        <v>N/A</v>
      </c>
      <c r="Y101" s="253">
        <f t="shared" ref="Y101" si="1106">N101</f>
        <v>0</v>
      </c>
      <c r="Z101" s="260" t="str">
        <f t="shared" ref="Z101:Z149" si="1107">IF(J101=0,"N/A",O101/I101)</f>
        <v>N/A</v>
      </c>
      <c r="AA101" s="248">
        <f t="shared" ref="AA101" si="1108">O101</f>
        <v>0</v>
      </c>
      <c r="AB101" s="323">
        <f t="shared" ref="AB101" si="1109">P101*R101</f>
        <v>0</v>
      </c>
      <c r="AC101" s="253">
        <f>AB101*J101</f>
        <v>0</v>
      </c>
      <c r="AD101" s="324">
        <f t="shared" ref="AD101" si="1110">IF(S101&gt;0,IF(W101&gt;0,($G$5/160)*(S101/60)*W101,0),IF(W101&gt;0,($G$5/160)*((U101+U102+U103)/60)*W101,0))</f>
        <v>0</v>
      </c>
      <c r="AE101" s="326">
        <f>AD101*J101</f>
        <v>0</v>
      </c>
      <c r="AF101" s="246">
        <f t="shared" ref="AF101" si="1111">IF($M101="In (zvyšuje náklady)",-AD101,0)</f>
        <v>0</v>
      </c>
      <c r="AG101" s="256">
        <f t="shared" ref="AG101" si="1112">IF($M101="In (zvyšuje náklady)",-AE101,0)</f>
        <v>0</v>
      </c>
      <c r="AH101" s="256">
        <f t="shared" ref="AH101:AH146" si="1113">IF($M101="In (zvyšuje náklady)",-X101,0)</f>
        <v>0</v>
      </c>
      <c r="AI101" s="256">
        <f t="shared" ref="AI101" si="1114">IF($M101="In (zvyšuje náklady)",-Y101,0)</f>
        <v>0</v>
      </c>
      <c r="AJ101" s="256">
        <f t="shared" ref="AJ101" si="1115">IF($M101="In (zvyšuje náklady)",-Z101,0)</f>
        <v>0</v>
      </c>
      <c r="AK101" s="256">
        <f t="shared" ref="AK101" si="1116">IF($M101="In (zvyšuje náklady)",-AA101,0)</f>
        <v>0</v>
      </c>
      <c r="AL101" s="256">
        <f t="shared" ref="AL101" si="1117">IF($M101="In (zvyšuje náklady)",-AB101,0)</f>
        <v>0</v>
      </c>
      <c r="AM101" s="306">
        <f t="shared" ref="AM101" si="1118">IF($M101="In (zvyšuje náklady)",-AC101,0)</f>
        <v>0</v>
      </c>
      <c r="AN101" s="260">
        <f t="shared" ref="AN101" si="1119">IF($M101="In (zvyšuje náklady)",0,AD101)</f>
        <v>0</v>
      </c>
      <c r="AO101" s="256">
        <f t="shared" ref="AO101" si="1120">IF($M101="In (zvyšuje náklady)",0,AE101)</f>
        <v>0</v>
      </c>
      <c r="AP101" s="256" t="str">
        <f t="shared" ref="AP101" si="1121">IF($M101="In (zvyšuje náklady)",0,X101)</f>
        <v>N/A</v>
      </c>
      <c r="AQ101" s="256">
        <f t="shared" ref="AQ101" si="1122">IF($M101="In (zvyšuje náklady)",0,Y101)</f>
        <v>0</v>
      </c>
      <c r="AR101" s="256" t="str">
        <f t="shared" ref="AR101" si="1123">IF($M101="In (zvyšuje náklady)",0,Z101)</f>
        <v>N/A</v>
      </c>
      <c r="AS101" s="256">
        <f t="shared" ref="AS101" si="1124">IF($M101="In (zvyšuje náklady)",0,AA101)</f>
        <v>0</v>
      </c>
      <c r="AT101" s="256">
        <f t="shared" ref="AT101" si="1125">IF($M101="In (zvyšuje náklady)",0,AB101)</f>
        <v>0</v>
      </c>
      <c r="AU101" s="248">
        <f>IF($M101="In (zvyšuje náklady)",0,AC101)</f>
        <v>0</v>
      </c>
      <c r="AV101" s="245">
        <f t="shared" ref="AV101" si="1126">IF($L101&gt;0,AF101,0)</f>
        <v>0</v>
      </c>
      <c r="AW101" s="245">
        <f t="shared" ref="AW101" si="1127">IF($L101&gt;0,AV101*L101,0)</f>
        <v>0</v>
      </c>
      <c r="AX101" s="245">
        <f t="shared" ref="AX101" si="1128">IF($L101&gt;0,AH101,0)</f>
        <v>0</v>
      </c>
      <c r="AY101" s="245">
        <f t="shared" ref="AY101" si="1129">IF($L101&gt;0,AX101*L101,0)</f>
        <v>0</v>
      </c>
      <c r="AZ101" s="245">
        <f t="shared" ref="AZ101" si="1130">IF($L101&gt;0,AJ101,0)</f>
        <v>0</v>
      </c>
      <c r="BA101" s="245">
        <f t="shared" ref="BA101" si="1131">IF($L101&gt;0,AZ101*L101,0)</f>
        <v>0</v>
      </c>
      <c r="BB101" s="245">
        <f t="shared" ref="BB101" si="1132">IF($L101&gt;0,AL101,0)</f>
        <v>0</v>
      </c>
      <c r="BC101" s="308">
        <f t="shared" ref="BC101" si="1133">BB101*L101</f>
        <v>0</v>
      </c>
      <c r="BD101" s="314">
        <f>IF($L101&gt;0,AN101,0)</f>
        <v>0</v>
      </c>
      <c r="BE101" s="245">
        <f t="shared" ref="BE101" si="1134">IF($L101&gt;0,BD101*L101,0)</f>
        <v>0</v>
      </c>
      <c r="BF101" s="245">
        <f t="shared" ref="BF101" si="1135">IF($L101&gt;0,AP101,0)</f>
        <v>0</v>
      </c>
      <c r="BG101" s="245">
        <f t="shared" ref="BG101" si="1136">IF($L101&gt;0,AP101*L101,0)</f>
        <v>0</v>
      </c>
      <c r="BH101" s="245">
        <f t="shared" ref="BH101" si="1137">IF($L101&gt;0,AR101,0)</f>
        <v>0</v>
      </c>
      <c r="BI101" s="245">
        <f t="shared" ref="BI101" si="1138">IF($L101&gt;0,AR101*L101,0)</f>
        <v>0</v>
      </c>
      <c r="BJ101" s="245">
        <f>IF($L101&gt;0,AT101,0)</f>
        <v>0</v>
      </c>
      <c r="BK101" s="308">
        <f>BJ101*L101</f>
        <v>0</v>
      </c>
      <c r="BL101" s="250">
        <f>IF(F101="EÚ-úplná harmonizácia","1",0)</f>
        <v>0</v>
      </c>
      <c r="BM101" s="260">
        <f t="shared" ref="BM101:CB101" si="1139">IF($BL101="1",AF101,0)</f>
        <v>0</v>
      </c>
      <c r="BN101" s="256">
        <f t="shared" si="1139"/>
        <v>0</v>
      </c>
      <c r="BO101" s="256">
        <f t="shared" si="1139"/>
        <v>0</v>
      </c>
      <c r="BP101" s="256">
        <f t="shared" si="1139"/>
        <v>0</v>
      </c>
      <c r="BQ101" s="256">
        <f t="shared" si="1139"/>
        <v>0</v>
      </c>
      <c r="BR101" s="256">
        <f t="shared" si="1139"/>
        <v>0</v>
      </c>
      <c r="BS101" s="256">
        <f t="shared" si="1139"/>
        <v>0</v>
      </c>
      <c r="BT101" s="306">
        <f t="shared" si="1139"/>
        <v>0</v>
      </c>
      <c r="BU101" s="260">
        <f t="shared" si="1139"/>
        <v>0</v>
      </c>
      <c r="BV101" s="256">
        <f t="shared" si="1139"/>
        <v>0</v>
      </c>
      <c r="BW101" s="256">
        <f t="shared" si="1139"/>
        <v>0</v>
      </c>
      <c r="BX101" s="256">
        <f t="shared" si="1139"/>
        <v>0</v>
      </c>
      <c r="BY101" s="256">
        <f t="shared" si="1139"/>
        <v>0</v>
      </c>
      <c r="BZ101" s="256">
        <f t="shared" si="1139"/>
        <v>0</v>
      </c>
      <c r="CA101" s="256">
        <f t="shared" si="1139"/>
        <v>0</v>
      </c>
      <c r="CB101" s="248">
        <f t="shared" si="1139"/>
        <v>0</v>
      </c>
      <c r="CC101" s="247">
        <f t="shared" ref="CC101" si="1140">IF(AND(X101="N/A",Z101="N/A"),AB101+AD101,X101+Z101+AB101+AD101)</f>
        <v>0</v>
      </c>
      <c r="CD101" s="247">
        <f>Y101+AA101+AC101+AE101</f>
        <v>0</v>
      </c>
      <c r="CE101" s="247">
        <f>IF(AND(G101=2021,M101="In (zvyšuje náklady)"),AM101+AK101+AG101,0)</f>
        <v>0</v>
      </c>
      <c r="CF101" s="247">
        <f>IF(AND(G101=2021,M101="Out (znižuje náklady)",BL101=0),AO101+AS101+AU101,0)</f>
        <v>0</v>
      </c>
      <c r="CG101" s="247">
        <f t="shared" ref="CG101" si="1141">IF(AND($BL101=0),CE101,0)</f>
        <v>0</v>
      </c>
      <c r="CH101" s="247">
        <f t="shared" ref="CH101" si="1142">IF(AND($BL101=0),CF101,0)</f>
        <v>0</v>
      </c>
    </row>
    <row r="102" spans="2:86" x14ac:dyDescent="0.2">
      <c r="B102" s="328"/>
      <c r="C102" s="288"/>
      <c r="D102" s="288"/>
      <c r="E102" s="288"/>
      <c r="F102" s="258"/>
      <c r="G102" s="258"/>
      <c r="H102" s="258"/>
      <c r="I102" s="258"/>
      <c r="J102" s="258"/>
      <c r="K102" s="258"/>
      <c r="L102" s="258"/>
      <c r="M102" s="258"/>
      <c r="N102" s="258"/>
      <c r="O102" s="258"/>
      <c r="P102" s="267"/>
      <c r="Q102" s="265"/>
      <c r="R102" s="232"/>
      <c r="S102" s="258"/>
      <c r="T102" s="95" t="s">
        <v>50</v>
      </c>
      <c r="U102" s="97">
        <f>IFERROR(VLOOKUP(T102,vstupy!$B$2:$C$12,2,FALSE),0)</f>
        <v>0</v>
      </c>
      <c r="V102" s="295"/>
      <c r="W102" s="297"/>
      <c r="X102" s="260"/>
      <c r="Y102" s="253"/>
      <c r="Z102" s="260"/>
      <c r="AA102" s="248"/>
      <c r="AB102" s="323"/>
      <c r="AC102" s="253"/>
      <c r="AD102" s="325"/>
      <c r="AE102" s="326"/>
      <c r="AF102" s="246"/>
      <c r="AG102" s="256"/>
      <c r="AH102" s="256"/>
      <c r="AI102" s="256"/>
      <c r="AJ102" s="256"/>
      <c r="AK102" s="256"/>
      <c r="AL102" s="256"/>
      <c r="AM102" s="306"/>
      <c r="AN102" s="260"/>
      <c r="AO102" s="256"/>
      <c r="AP102" s="256"/>
      <c r="AQ102" s="256"/>
      <c r="AR102" s="256"/>
      <c r="AS102" s="256"/>
      <c r="AT102" s="256"/>
      <c r="AU102" s="248"/>
      <c r="AV102" s="246"/>
      <c r="AW102" s="246"/>
      <c r="AX102" s="246"/>
      <c r="AY102" s="246"/>
      <c r="AZ102" s="246"/>
      <c r="BA102" s="246"/>
      <c r="BB102" s="246"/>
      <c r="BC102" s="309"/>
      <c r="BD102" s="260"/>
      <c r="BE102" s="246"/>
      <c r="BF102" s="246"/>
      <c r="BG102" s="246"/>
      <c r="BH102" s="246"/>
      <c r="BI102" s="246"/>
      <c r="BJ102" s="246"/>
      <c r="BK102" s="309"/>
      <c r="BL102" s="250"/>
      <c r="BM102" s="260"/>
      <c r="BN102" s="256"/>
      <c r="BO102" s="256"/>
      <c r="BP102" s="256"/>
      <c r="BQ102" s="256"/>
      <c r="BR102" s="256"/>
      <c r="BS102" s="256"/>
      <c r="BT102" s="306"/>
      <c r="BU102" s="260"/>
      <c r="BV102" s="256"/>
      <c r="BW102" s="256"/>
      <c r="BX102" s="256"/>
      <c r="BY102" s="256"/>
      <c r="BZ102" s="256"/>
      <c r="CA102" s="256"/>
      <c r="CB102" s="248"/>
      <c r="CC102" s="248"/>
      <c r="CD102" s="248"/>
      <c r="CE102" s="248"/>
      <c r="CF102" s="248"/>
      <c r="CG102" s="248"/>
      <c r="CH102" s="248"/>
    </row>
    <row r="103" spans="2:86" x14ac:dyDescent="0.2">
      <c r="B103" s="329"/>
      <c r="C103" s="289"/>
      <c r="D103" s="289"/>
      <c r="E103" s="289"/>
      <c r="F103" s="259"/>
      <c r="G103" s="259"/>
      <c r="H103" s="259"/>
      <c r="I103" s="259"/>
      <c r="J103" s="259"/>
      <c r="K103" s="259"/>
      <c r="L103" s="259"/>
      <c r="M103" s="259"/>
      <c r="N103" s="259"/>
      <c r="O103" s="259"/>
      <c r="P103" s="267"/>
      <c r="Q103" s="264"/>
      <c r="R103" s="232"/>
      <c r="S103" s="259"/>
      <c r="T103" s="95" t="s">
        <v>50</v>
      </c>
      <c r="U103" s="97">
        <f>IFERROR(VLOOKUP(T103,vstupy!$B$2:$C$12,2,FALSE),0)</f>
        <v>0</v>
      </c>
      <c r="V103" s="294"/>
      <c r="W103" s="297"/>
      <c r="X103" s="260"/>
      <c r="Y103" s="253"/>
      <c r="Z103" s="260"/>
      <c r="AA103" s="248"/>
      <c r="AB103" s="323"/>
      <c r="AC103" s="253"/>
      <c r="AD103" s="325"/>
      <c r="AE103" s="326"/>
      <c r="AF103" s="246"/>
      <c r="AG103" s="256"/>
      <c r="AH103" s="256"/>
      <c r="AI103" s="256"/>
      <c r="AJ103" s="256"/>
      <c r="AK103" s="256"/>
      <c r="AL103" s="256"/>
      <c r="AM103" s="306"/>
      <c r="AN103" s="260"/>
      <c r="AO103" s="256"/>
      <c r="AP103" s="256"/>
      <c r="AQ103" s="256"/>
      <c r="AR103" s="256"/>
      <c r="AS103" s="256"/>
      <c r="AT103" s="256"/>
      <c r="AU103" s="248"/>
      <c r="AV103" s="246"/>
      <c r="AW103" s="246"/>
      <c r="AX103" s="246"/>
      <c r="AY103" s="246"/>
      <c r="AZ103" s="246"/>
      <c r="BA103" s="246"/>
      <c r="BB103" s="246"/>
      <c r="BC103" s="309"/>
      <c r="BD103" s="260"/>
      <c r="BE103" s="246"/>
      <c r="BF103" s="246"/>
      <c r="BG103" s="246"/>
      <c r="BH103" s="246"/>
      <c r="BI103" s="246"/>
      <c r="BJ103" s="246"/>
      <c r="BK103" s="309"/>
      <c r="BL103" s="250"/>
      <c r="BM103" s="260"/>
      <c r="BN103" s="256"/>
      <c r="BO103" s="256"/>
      <c r="BP103" s="256"/>
      <c r="BQ103" s="256"/>
      <c r="BR103" s="256"/>
      <c r="BS103" s="256"/>
      <c r="BT103" s="306"/>
      <c r="BU103" s="260"/>
      <c r="BV103" s="256"/>
      <c r="BW103" s="256"/>
      <c r="BX103" s="256"/>
      <c r="BY103" s="256"/>
      <c r="BZ103" s="256"/>
      <c r="CA103" s="256"/>
      <c r="CB103" s="248"/>
      <c r="CC103" s="248"/>
      <c r="CD103" s="248"/>
      <c r="CE103" s="248"/>
      <c r="CF103" s="248"/>
      <c r="CG103" s="248"/>
      <c r="CH103" s="248"/>
    </row>
    <row r="104" spans="2:86" ht="12.75" customHeight="1" x14ac:dyDescent="0.2">
      <c r="B104" s="327">
        <v>33</v>
      </c>
      <c r="C104" s="287"/>
      <c r="D104" s="287"/>
      <c r="E104" s="287"/>
      <c r="F104" s="258" t="s">
        <v>154</v>
      </c>
      <c r="G104" s="266"/>
      <c r="H104" s="258"/>
      <c r="I104" s="266"/>
      <c r="J104" s="266">
        <f t="shared" ref="J104:L104" si="1143">IF(I104="N/A",0,I104)</f>
        <v>0</v>
      </c>
      <c r="K104" s="266"/>
      <c r="L104" s="266">
        <f t="shared" si="1143"/>
        <v>0</v>
      </c>
      <c r="M104" s="258" t="s">
        <v>154</v>
      </c>
      <c r="N104" s="258"/>
      <c r="O104" s="258"/>
      <c r="P104" s="267"/>
      <c r="Q104" s="264" t="s">
        <v>49</v>
      </c>
      <c r="R104" s="257">
        <f>VLOOKUP(Q104,vstupy!$B$17:$C$27,2,FALSE)</f>
        <v>0</v>
      </c>
      <c r="S104" s="258"/>
      <c r="T104" s="95" t="s">
        <v>50</v>
      </c>
      <c r="U104" s="97">
        <f>IFERROR(VLOOKUP(T104,vstupy!$B$2:$C$12,2,FALSE),0)</f>
        <v>0</v>
      </c>
      <c r="V104" s="294" t="s">
        <v>49</v>
      </c>
      <c r="W104" s="296">
        <f>VLOOKUP(V104,vstupy!$B$17:$C$27,2,FALSE)</f>
        <v>0</v>
      </c>
      <c r="X104" s="260" t="str">
        <f>IF(J104=0,"N/A",N104/I104)</f>
        <v>N/A</v>
      </c>
      <c r="Y104" s="253">
        <f t="shared" ref="Y104" si="1144">N104</f>
        <v>0</v>
      </c>
      <c r="Z104" s="260" t="str">
        <f t="shared" ref="Z104" si="1145">IF(J104=0,"N/A",O104/I104)</f>
        <v>N/A</v>
      </c>
      <c r="AA104" s="248">
        <f t="shared" ref="AA104" si="1146">O104</f>
        <v>0</v>
      </c>
      <c r="AB104" s="323">
        <f t="shared" ref="AB104" si="1147">P104*R104</f>
        <v>0</v>
      </c>
      <c r="AC104" s="253">
        <f>AB104*J104</f>
        <v>0</v>
      </c>
      <c r="AD104" s="324">
        <f t="shared" ref="AD104" si="1148">IF(S104&gt;0,IF(W104&gt;0,($G$5/160)*(S104/60)*W104,0),IF(W104&gt;0,($G$5/160)*((U104+U105+U106)/60)*W104,0))</f>
        <v>0</v>
      </c>
      <c r="AE104" s="326">
        <f>AD104*J104</f>
        <v>0</v>
      </c>
      <c r="AF104" s="246">
        <f t="shared" ref="AF104" si="1149">IF($M104="In (zvyšuje náklady)",-AD104,0)</f>
        <v>0</v>
      </c>
      <c r="AG104" s="256">
        <f t="shared" ref="AG104" si="1150">IF($M104="In (zvyšuje náklady)",-AE104,0)</f>
        <v>0</v>
      </c>
      <c r="AH104" s="256">
        <f t="shared" ref="AH104:AH149" si="1151">IF($M104="In (zvyšuje náklady)",-X104,0)</f>
        <v>0</v>
      </c>
      <c r="AI104" s="256">
        <f t="shared" ref="AI104" si="1152">IF($M104="In (zvyšuje náklady)",-Y104,0)</f>
        <v>0</v>
      </c>
      <c r="AJ104" s="256">
        <f t="shared" ref="AJ104" si="1153">IF($M104="In (zvyšuje náklady)",-Z104,0)</f>
        <v>0</v>
      </c>
      <c r="AK104" s="256">
        <f t="shared" ref="AK104" si="1154">IF($M104="In (zvyšuje náklady)",-AA104,0)</f>
        <v>0</v>
      </c>
      <c r="AL104" s="256">
        <f t="shared" ref="AL104" si="1155">IF($M104="In (zvyšuje náklady)",-AB104,0)</f>
        <v>0</v>
      </c>
      <c r="AM104" s="306">
        <f t="shared" ref="AM104" si="1156">IF($M104="In (zvyšuje náklady)",-AC104,0)</f>
        <v>0</v>
      </c>
      <c r="AN104" s="260">
        <f t="shared" ref="AN104" si="1157">IF($M104="In (zvyšuje náklady)",0,AD104)</f>
        <v>0</v>
      </c>
      <c r="AO104" s="256">
        <f t="shared" ref="AO104" si="1158">IF($M104="In (zvyšuje náklady)",0,AE104)</f>
        <v>0</v>
      </c>
      <c r="AP104" s="256" t="str">
        <f t="shared" ref="AP104" si="1159">IF($M104="In (zvyšuje náklady)",0,X104)</f>
        <v>N/A</v>
      </c>
      <c r="AQ104" s="256">
        <f t="shared" ref="AQ104" si="1160">IF($M104="In (zvyšuje náklady)",0,Y104)</f>
        <v>0</v>
      </c>
      <c r="AR104" s="256" t="str">
        <f t="shared" ref="AR104" si="1161">IF($M104="In (zvyšuje náklady)",0,Z104)</f>
        <v>N/A</v>
      </c>
      <c r="AS104" s="256">
        <f t="shared" ref="AS104" si="1162">IF($M104="In (zvyšuje náklady)",0,AA104)</f>
        <v>0</v>
      </c>
      <c r="AT104" s="256">
        <f t="shared" ref="AT104" si="1163">IF($M104="In (zvyšuje náklady)",0,AB104)</f>
        <v>0</v>
      </c>
      <c r="AU104" s="248">
        <f>IF($M104="In (zvyšuje náklady)",0,AC104)</f>
        <v>0</v>
      </c>
      <c r="AV104" s="245">
        <f t="shared" ref="AV104" si="1164">IF($L104&gt;0,AF104,0)</f>
        <v>0</v>
      </c>
      <c r="AW104" s="245">
        <f t="shared" ref="AW104" si="1165">IF($L104&gt;0,AV104*L104,0)</f>
        <v>0</v>
      </c>
      <c r="AX104" s="245">
        <f t="shared" ref="AX104" si="1166">IF($L104&gt;0,AH104,0)</f>
        <v>0</v>
      </c>
      <c r="AY104" s="245">
        <f t="shared" ref="AY104" si="1167">IF($L104&gt;0,AX104*L104,0)</f>
        <v>0</v>
      </c>
      <c r="AZ104" s="245">
        <f t="shared" ref="AZ104" si="1168">IF($L104&gt;0,AJ104,0)</f>
        <v>0</v>
      </c>
      <c r="BA104" s="245">
        <f t="shared" ref="BA104" si="1169">IF($L104&gt;0,AZ104*L104,0)</f>
        <v>0</v>
      </c>
      <c r="BB104" s="245">
        <f t="shared" ref="BB104" si="1170">IF($L104&gt;0,AL104,0)</f>
        <v>0</v>
      </c>
      <c r="BC104" s="308">
        <f t="shared" ref="BC104" si="1171">BB104*L104</f>
        <v>0</v>
      </c>
      <c r="BD104" s="314">
        <f>IF($L104&gt;0,AN104,0)</f>
        <v>0</v>
      </c>
      <c r="BE104" s="245">
        <f t="shared" ref="BE104" si="1172">IF($L104&gt;0,BD104*L104,0)</f>
        <v>0</v>
      </c>
      <c r="BF104" s="245">
        <f t="shared" ref="BF104" si="1173">IF($L104&gt;0,AP104,0)</f>
        <v>0</v>
      </c>
      <c r="BG104" s="245">
        <f t="shared" ref="BG104" si="1174">IF($L104&gt;0,AP104*L104,0)</f>
        <v>0</v>
      </c>
      <c r="BH104" s="245">
        <f t="shared" ref="BH104" si="1175">IF($L104&gt;0,AR104,0)</f>
        <v>0</v>
      </c>
      <c r="BI104" s="245">
        <f t="shared" ref="BI104" si="1176">IF($L104&gt;0,AR104*L104,0)</f>
        <v>0</v>
      </c>
      <c r="BJ104" s="245">
        <f>IF($L104&gt;0,AT104,0)</f>
        <v>0</v>
      </c>
      <c r="BK104" s="308">
        <f>BJ104*L104</f>
        <v>0</v>
      </c>
      <c r="BL104" s="250">
        <f>IF(F104="EÚ-úplná harmonizácia","1",0)</f>
        <v>0</v>
      </c>
      <c r="BM104" s="260">
        <f t="shared" ref="BM104:CB104" si="1177">IF($BL104="1",AF104,0)</f>
        <v>0</v>
      </c>
      <c r="BN104" s="256">
        <f t="shared" si="1177"/>
        <v>0</v>
      </c>
      <c r="BO104" s="256">
        <f t="shared" si="1177"/>
        <v>0</v>
      </c>
      <c r="BP104" s="256">
        <f t="shared" si="1177"/>
        <v>0</v>
      </c>
      <c r="BQ104" s="256">
        <f t="shared" si="1177"/>
        <v>0</v>
      </c>
      <c r="BR104" s="256">
        <f t="shared" si="1177"/>
        <v>0</v>
      </c>
      <c r="BS104" s="256">
        <f t="shared" si="1177"/>
        <v>0</v>
      </c>
      <c r="BT104" s="306">
        <f t="shared" si="1177"/>
        <v>0</v>
      </c>
      <c r="BU104" s="260">
        <f t="shared" si="1177"/>
        <v>0</v>
      </c>
      <c r="BV104" s="256">
        <f t="shared" si="1177"/>
        <v>0</v>
      </c>
      <c r="BW104" s="256">
        <f t="shared" si="1177"/>
        <v>0</v>
      </c>
      <c r="BX104" s="256">
        <f t="shared" si="1177"/>
        <v>0</v>
      </c>
      <c r="BY104" s="256">
        <f t="shared" si="1177"/>
        <v>0</v>
      </c>
      <c r="BZ104" s="256">
        <f t="shared" si="1177"/>
        <v>0</v>
      </c>
      <c r="CA104" s="256">
        <f t="shared" si="1177"/>
        <v>0</v>
      </c>
      <c r="CB104" s="248">
        <f t="shared" si="1177"/>
        <v>0</v>
      </c>
      <c r="CC104" s="247">
        <f t="shared" ref="CC104" si="1178">IF(AND(X104="N/A",Z104="N/A"),AB104+AD104,X104+Z104+AB104+AD104)</f>
        <v>0</v>
      </c>
      <c r="CD104" s="247">
        <f>Y104+AA104+AC104+AE104</f>
        <v>0</v>
      </c>
      <c r="CE104" s="247">
        <f>IF(AND(G104=2021,M104="In (zvyšuje náklady)"),AM104+AK104+AG104,0)</f>
        <v>0</v>
      </c>
      <c r="CF104" s="247">
        <f>IF(AND(G104=2021,M104="Out (znižuje náklady)",BL104=0),AO104+AS104+AU104,0)</f>
        <v>0</v>
      </c>
      <c r="CG104" s="247">
        <f t="shared" ref="CG104" si="1179">IF(AND($BL104=0),CE104,0)</f>
        <v>0</v>
      </c>
      <c r="CH104" s="247">
        <f t="shared" ref="CH104" si="1180">IF(AND($BL104=0),CF104,0)</f>
        <v>0</v>
      </c>
    </row>
    <row r="105" spans="2:86" x14ac:dyDescent="0.2">
      <c r="B105" s="328"/>
      <c r="C105" s="288"/>
      <c r="D105" s="288"/>
      <c r="E105" s="288"/>
      <c r="F105" s="258"/>
      <c r="G105" s="258"/>
      <c r="H105" s="258"/>
      <c r="I105" s="258"/>
      <c r="J105" s="258"/>
      <c r="K105" s="258"/>
      <c r="L105" s="258"/>
      <c r="M105" s="258"/>
      <c r="N105" s="258"/>
      <c r="O105" s="258"/>
      <c r="P105" s="267"/>
      <c r="Q105" s="265"/>
      <c r="R105" s="232"/>
      <c r="S105" s="258"/>
      <c r="T105" s="95" t="s">
        <v>50</v>
      </c>
      <c r="U105" s="97">
        <f>IFERROR(VLOOKUP(T105,vstupy!$B$2:$C$12,2,FALSE),0)</f>
        <v>0</v>
      </c>
      <c r="V105" s="295"/>
      <c r="W105" s="297"/>
      <c r="X105" s="260"/>
      <c r="Y105" s="253"/>
      <c r="Z105" s="260"/>
      <c r="AA105" s="248"/>
      <c r="AB105" s="323"/>
      <c r="AC105" s="253"/>
      <c r="AD105" s="325"/>
      <c r="AE105" s="326"/>
      <c r="AF105" s="246"/>
      <c r="AG105" s="256"/>
      <c r="AH105" s="256"/>
      <c r="AI105" s="256"/>
      <c r="AJ105" s="256"/>
      <c r="AK105" s="256"/>
      <c r="AL105" s="256"/>
      <c r="AM105" s="306"/>
      <c r="AN105" s="260"/>
      <c r="AO105" s="256"/>
      <c r="AP105" s="256"/>
      <c r="AQ105" s="256"/>
      <c r="AR105" s="256"/>
      <c r="AS105" s="256"/>
      <c r="AT105" s="256"/>
      <c r="AU105" s="248"/>
      <c r="AV105" s="246"/>
      <c r="AW105" s="246"/>
      <c r="AX105" s="246"/>
      <c r="AY105" s="246"/>
      <c r="AZ105" s="246"/>
      <c r="BA105" s="246"/>
      <c r="BB105" s="246"/>
      <c r="BC105" s="309"/>
      <c r="BD105" s="260"/>
      <c r="BE105" s="246"/>
      <c r="BF105" s="246"/>
      <c r="BG105" s="246"/>
      <c r="BH105" s="246"/>
      <c r="BI105" s="246"/>
      <c r="BJ105" s="246"/>
      <c r="BK105" s="309"/>
      <c r="BL105" s="250"/>
      <c r="BM105" s="260"/>
      <c r="BN105" s="256"/>
      <c r="BO105" s="256"/>
      <c r="BP105" s="256"/>
      <c r="BQ105" s="256"/>
      <c r="BR105" s="256"/>
      <c r="BS105" s="256"/>
      <c r="BT105" s="306"/>
      <c r="BU105" s="260"/>
      <c r="BV105" s="256"/>
      <c r="BW105" s="256"/>
      <c r="BX105" s="256"/>
      <c r="BY105" s="256"/>
      <c r="BZ105" s="256"/>
      <c r="CA105" s="256"/>
      <c r="CB105" s="248"/>
      <c r="CC105" s="248"/>
      <c r="CD105" s="248"/>
      <c r="CE105" s="248"/>
      <c r="CF105" s="248"/>
      <c r="CG105" s="248"/>
      <c r="CH105" s="248"/>
    </row>
    <row r="106" spans="2:86" x14ac:dyDescent="0.2">
      <c r="B106" s="329"/>
      <c r="C106" s="289"/>
      <c r="D106" s="289"/>
      <c r="E106" s="289"/>
      <c r="F106" s="259"/>
      <c r="G106" s="259"/>
      <c r="H106" s="259"/>
      <c r="I106" s="259"/>
      <c r="J106" s="259"/>
      <c r="K106" s="259"/>
      <c r="L106" s="259"/>
      <c r="M106" s="259"/>
      <c r="N106" s="259"/>
      <c r="O106" s="259"/>
      <c r="P106" s="267"/>
      <c r="Q106" s="264"/>
      <c r="R106" s="232"/>
      <c r="S106" s="259"/>
      <c r="T106" s="95" t="s">
        <v>50</v>
      </c>
      <c r="U106" s="97">
        <f>IFERROR(VLOOKUP(T106,vstupy!$B$2:$C$12,2,FALSE),0)</f>
        <v>0</v>
      </c>
      <c r="V106" s="294"/>
      <c r="W106" s="297"/>
      <c r="X106" s="260"/>
      <c r="Y106" s="253"/>
      <c r="Z106" s="260"/>
      <c r="AA106" s="248"/>
      <c r="AB106" s="323"/>
      <c r="AC106" s="253"/>
      <c r="AD106" s="325"/>
      <c r="AE106" s="326"/>
      <c r="AF106" s="246"/>
      <c r="AG106" s="256"/>
      <c r="AH106" s="256"/>
      <c r="AI106" s="256"/>
      <c r="AJ106" s="256"/>
      <c r="AK106" s="256"/>
      <c r="AL106" s="256"/>
      <c r="AM106" s="306"/>
      <c r="AN106" s="260"/>
      <c r="AO106" s="256"/>
      <c r="AP106" s="256"/>
      <c r="AQ106" s="256"/>
      <c r="AR106" s="256"/>
      <c r="AS106" s="256"/>
      <c r="AT106" s="256"/>
      <c r="AU106" s="248"/>
      <c r="AV106" s="246"/>
      <c r="AW106" s="246"/>
      <c r="AX106" s="246"/>
      <c r="AY106" s="246"/>
      <c r="AZ106" s="246"/>
      <c r="BA106" s="246"/>
      <c r="BB106" s="246"/>
      <c r="BC106" s="309"/>
      <c r="BD106" s="260"/>
      <c r="BE106" s="246"/>
      <c r="BF106" s="246"/>
      <c r="BG106" s="246"/>
      <c r="BH106" s="246"/>
      <c r="BI106" s="246"/>
      <c r="BJ106" s="246"/>
      <c r="BK106" s="309"/>
      <c r="BL106" s="250"/>
      <c r="BM106" s="260"/>
      <c r="BN106" s="256"/>
      <c r="BO106" s="256"/>
      <c r="BP106" s="256"/>
      <c r="BQ106" s="256"/>
      <c r="BR106" s="256"/>
      <c r="BS106" s="256"/>
      <c r="BT106" s="306"/>
      <c r="BU106" s="260"/>
      <c r="BV106" s="256"/>
      <c r="BW106" s="256"/>
      <c r="BX106" s="256"/>
      <c r="BY106" s="256"/>
      <c r="BZ106" s="256"/>
      <c r="CA106" s="256"/>
      <c r="CB106" s="248"/>
      <c r="CC106" s="248"/>
      <c r="CD106" s="248"/>
      <c r="CE106" s="248"/>
      <c r="CF106" s="248"/>
      <c r="CG106" s="248"/>
      <c r="CH106" s="248"/>
    </row>
    <row r="107" spans="2:86" ht="12.75" customHeight="1" x14ac:dyDescent="0.2">
      <c r="B107" s="327">
        <v>34</v>
      </c>
      <c r="C107" s="287"/>
      <c r="D107" s="287"/>
      <c r="E107" s="287"/>
      <c r="F107" s="258" t="s">
        <v>154</v>
      </c>
      <c r="G107" s="266"/>
      <c r="H107" s="258"/>
      <c r="I107" s="266"/>
      <c r="J107" s="266">
        <f t="shared" ref="J107:L107" si="1181">IF(I107="N/A",0,I107)</f>
        <v>0</v>
      </c>
      <c r="K107" s="266"/>
      <c r="L107" s="266">
        <f t="shared" si="1181"/>
        <v>0</v>
      </c>
      <c r="M107" s="258" t="s">
        <v>154</v>
      </c>
      <c r="N107" s="258"/>
      <c r="O107" s="258"/>
      <c r="P107" s="267"/>
      <c r="Q107" s="264" t="s">
        <v>49</v>
      </c>
      <c r="R107" s="257">
        <f>VLOOKUP(Q107,vstupy!$B$17:$C$27,2,FALSE)</f>
        <v>0</v>
      </c>
      <c r="S107" s="258"/>
      <c r="T107" s="95" t="s">
        <v>50</v>
      </c>
      <c r="U107" s="97">
        <f>IFERROR(VLOOKUP(T107,vstupy!$B$2:$C$12,2,FALSE),0)</f>
        <v>0</v>
      </c>
      <c r="V107" s="294" t="s">
        <v>49</v>
      </c>
      <c r="W107" s="296">
        <f>VLOOKUP(V107,vstupy!$B$17:$C$27,2,FALSE)</f>
        <v>0</v>
      </c>
      <c r="X107" s="260" t="str">
        <f>IF(J107=0,"N/A",N107/I107)</f>
        <v>N/A</v>
      </c>
      <c r="Y107" s="253">
        <f t="shared" ref="Y107" si="1182">N107</f>
        <v>0</v>
      </c>
      <c r="Z107" s="260" t="str">
        <f t="shared" si="1032"/>
        <v>N/A</v>
      </c>
      <c r="AA107" s="248">
        <f t="shared" ref="AA107" si="1183">O107</f>
        <v>0</v>
      </c>
      <c r="AB107" s="323">
        <f t="shared" ref="AB107" si="1184">P107*R107</f>
        <v>0</v>
      </c>
      <c r="AC107" s="253">
        <f>AB107*J107</f>
        <v>0</v>
      </c>
      <c r="AD107" s="324">
        <f t="shared" ref="AD107" si="1185">IF(S107&gt;0,IF(W107&gt;0,($G$5/160)*(S107/60)*W107,0),IF(W107&gt;0,($G$5/160)*((U107+U108+U109)/60)*W107,0))</f>
        <v>0</v>
      </c>
      <c r="AE107" s="326">
        <f>AD107*J107</f>
        <v>0</v>
      </c>
      <c r="AF107" s="246">
        <f t="shared" ref="AF107" si="1186">IF($M107="In (zvyšuje náklady)",-AD107,0)</f>
        <v>0</v>
      </c>
      <c r="AG107" s="256">
        <f t="shared" ref="AG107" si="1187">IF($M107="In (zvyšuje náklady)",-AE107,0)</f>
        <v>0</v>
      </c>
      <c r="AH107" s="256">
        <f t="shared" ref="AH107:AH152" si="1188">IF($M107="In (zvyšuje náklady)",-X107,0)</f>
        <v>0</v>
      </c>
      <c r="AI107" s="256">
        <f t="shared" ref="AI107" si="1189">IF($M107="In (zvyšuje náklady)",-Y107,0)</f>
        <v>0</v>
      </c>
      <c r="AJ107" s="256">
        <f t="shared" ref="AJ107" si="1190">IF($M107="In (zvyšuje náklady)",-Z107,0)</f>
        <v>0</v>
      </c>
      <c r="AK107" s="256">
        <f t="shared" ref="AK107" si="1191">IF($M107="In (zvyšuje náklady)",-AA107,0)</f>
        <v>0</v>
      </c>
      <c r="AL107" s="256">
        <f t="shared" ref="AL107" si="1192">IF($M107="In (zvyšuje náklady)",-AB107,0)</f>
        <v>0</v>
      </c>
      <c r="AM107" s="306">
        <f t="shared" ref="AM107" si="1193">IF($M107="In (zvyšuje náklady)",-AC107,0)</f>
        <v>0</v>
      </c>
      <c r="AN107" s="260">
        <f t="shared" ref="AN107" si="1194">IF($M107="In (zvyšuje náklady)",0,AD107)</f>
        <v>0</v>
      </c>
      <c r="AO107" s="256">
        <f t="shared" ref="AO107" si="1195">IF($M107="In (zvyšuje náklady)",0,AE107)</f>
        <v>0</v>
      </c>
      <c r="AP107" s="256" t="str">
        <f t="shared" ref="AP107" si="1196">IF($M107="In (zvyšuje náklady)",0,X107)</f>
        <v>N/A</v>
      </c>
      <c r="AQ107" s="256">
        <f t="shared" ref="AQ107" si="1197">IF($M107="In (zvyšuje náklady)",0,Y107)</f>
        <v>0</v>
      </c>
      <c r="AR107" s="256" t="str">
        <f t="shared" ref="AR107" si="1198">IF($M107="In (zvyšuje náklady)",0,Z107)</f>
        <v>N/A</v>
      </c>
      <c r="AS107" s="256">
        <f t="shared" ref="AS107" si="1199">IF($M107="In (zvyšuje náklady)",0,AA107)</f>
        <v>0</v>
      </c>
      <c r="AT107" s="256">
        <f t="shared" ref="AT107" si="1200">IF($M107="In (zvyšuje náklady)",0,AB107)</f>
        <v>0</v>
      </c>
      <c r="AU107" s="248">
        <f>IF($M107="In (zvyšuje náklady)",0,AC107)</f>
        <v>0</v>
      </c>
      <c r="AV107" s="245">
        <f t="shared" ref="AV107" si="1201">IF($L107&gt;0,AF107,0)</f>
        <v>0</v>
      </c>
      <c r="AW107" s="245">
        <f t="shared" ref="AW107" si="1202">IF($L107&gt;0,AV107*L107,0)</f>
        <v>0</v>
      </c>
      <c r="AX107" s="245">
        <f t="shared" ref="AX107" si="1203">IF($L107&gt;0,AH107,0)</f>
        <v>0</v>
      </c>
      <c r="AY107" s="245">
        <f t="shared" ref="AY107" si="1204">IF($L107&gt;0,AX107*L107,0)</f>
        <v>0</v>
      </c>
      <c r="AZ107" s="245">
        <f t="shared" ref="AZ107" si="1205">IF($L107&gt;0,AJ107,0)</f>
        <v>0</v>
      </c>
      <c r="BA107" s="245">
        <f t="shared" ref="BA107" si="1206">IF($L107&gt;0,AZ107*L107,0)</f>
        <v>0</v>
      </c>
      <c r="BB107" s="245">
        <f t="shared" ref="BB107" si="1207">IF($L107&gt;0,AL107,0)</f>
        <v>0</v>
      </c>
      <c r="BC107" s="308">
        <f t="shared" ref="BC107" si="1208">BB107*L107</f>
        <v>0</v>
      </c>
      <c r="BD107" s="314">
        <f>IF($L107&gt;0,AN107,0)</f>
        <v>0</v>
      </c>
      <c r="BE107" s="245">
        <f t="shared" ref="BE107" si="1209">IF($L107&gt;0,BD107*L107,0)</f>
        <v>0</v>
      </c>
      <c r="BF107" s="245">
        <f t="shared" ref="BF107" si="1210">IF($L107&gt;0,AP107,0)</f>
        <v>0</v>
      </c>
      <c r="BG107" s="245">
        <f t="shared" ref="BG107" si="1211">IF($L107&gt;0,AP107*L107,0)</f>
        <v>0</v>
      </c>
      <c r="BH107" s="245">
        <f t="shared" ref="BH107" si="1212">IF($L107&gt;0,AR107,0)</f>
        <v>0</v>
      </c>
      <c r="BI107" s="245">
        <f t="shared" ref="BI107" si="1213">IF($L107&gt;0,AR107*L107,0)</f>
        <v>0</v>
      </c>
      <c r="BJ107" s="245">
        <f>IF($L107&gt;0,AT107,0)</f>
        <v>0</v>
      </c>
      <c r="BK107" s="308">
        <f>BJ107*L107</f>
        <v>0</v>
      </c>
      <c r="BL107" s="250">
        <f>IF(F107="EÚ-úplná harmonizácia","1",0)</f>
        <v>0</v>
      </c>
      <c r="BM107" s="260">
        <f t="shared" ref="BM107:CB107" si="1214">IF($BL107="1",AF107,0)</f>
        <v>0</v>
      </c>
      <c r="BN107" s="256">
        <f t="shared" si="1214"/>
        <v>0</v>
      </c>
      <c r="BO107" s="256">
        <f t="shared" si="1214"/>
        <v>0</v>
      </c>
      <c r="BP107" s="256">
        <f t="shared" si="1214"/>
        <v>0</v>
      </c>
      <c r="BQ107" s="256">
        <f t="shared" si="1214"/>
        <v>0</v>
      </c>
      <c r="BR107" s="256">
        <f t="shared" si="1214"/>
        <v>0</v>
      </c>
      <c r="BS107" s="256">
        <f t="shared" si="1214"/>
        <v>0</v>
      </c>
      <c r="BT107" s="306">
        <f t="shared" si="1214"/>
        <v>0</v>
      </c>
      <c r="BU107" s="260">
        <f t="shared" si="1214"/>
        <v>0</v>
      </c>
      <c r="BV107" s="256">
        <f t="shared" si="1214"/>
        <v>0</v>
      </c>
      <c r="BW107" s="256">
        <f t="shared" si="1214"/>
        <v>0</v>
      </c>
      <c r="BX107" s="256">
        <f t="shared" si="1214"/>
        <v>0</v>
      </c>
      <c r="BY107" s="256">
        <f t="shared" si="1214"/>
        <v>0</v>
      </c>
      <c r="BZ107" s="256">
        <f t="shared" si="1214"/>
        <v>0</v>
      </c>
      <c r="CA107" s="256">
        <f t="shared" si="1214"/>
        <v>0</v>
      </c>
      <c r="CB107" s="248">
        <f t="shared" si="1214"/>
        <v>0</v>
      </c>
      <c r="CC107" s="247">
        <f t="shared" ref="CC107" si="1215">IF(AND(X107="N/A",Z107="N/A"),AB107+AD107,X107+Z107+AB107+AD107)</f>
        <v>0</v>
      </c>
      <c r="CD107" s="247">
        <f>Y107+AA107+AC107+AE107</f>
        <v>0</v>
      </c>
      <c r="CE107" s="247">
        <f>IF(AND(G107=2021,M107="In (zvyšuje náklady)"),AM107+AK107+AG107,0)</f>
        <v>0</v>
      </c>
      <c r="CF107" s="247">
        <f>IF(AND(G107=2021,M107="Out (znižuje náklady)",BL107=0),AO107+AS107+AU107,0)</f>
        <v>0</v>
      </c>
      <c r="CG107" s="247">
        <f t="shared" ref="CG107" si="1216">IF(AND($BL107=0),CE107,0)</f>
        <v>0</v>
      </c>
      <c r="CH107" s="247">
        <f t="shared" ref="CH107" si="1217">IF(AND($BL107=0),CF107,0)</f>
        <v>0</v>
      </c>
    </row>
    <row r="108" spans="2:86" x14ac:dyDescent="0.2">
      <c r="B108" s="328"/>
      <c r="C108" s="288"/>
      <c r="D108" s="288"/>
      <c r="E108" s="288"/>
      <c r="F108" s="258"/>
      <c r="G108" s="258"/>
      <c r="H108" s="258"/>
      <c r="I108" s="258"/>
      <c r="J108" s="258"/>
      <c r="K108" s="258"/>
      <c r="L108" s="258"/>
      <c r="M108" s="258"/>
      <c r="N108" s="258"/>
      <c r="O108" s="258"/>
      <c r="P108" s="267"/>
      <c r="Q108" s="265"/>
      <c r="R108" s="232"/>
      <c r="S108" s="258"/>
      <c r="T108" s="95" t="s">
        <v>50</v>
      </c>
      <c r="U108" s="97">
        <f>IFERROR(VLOOKUP(T108,vstupy!$B$2:$C$12,2,FALSE),0)</f>
        <v>0</v>
      </c>
      <c r="V108" s="295"/>
      <c r="W108" s="297"/>
      <c r="X108" s="260"/>
      <c r="Y108" s="253"/>
      <c r="Z108" s="260"/>
      <c r="AA108" s="248"/>
      <c r="AB108" s="323"/>
      <c r="AC108" s="253"/>
      <c r="AD108" s="325"/>
      <c r="AE108" s="326"/>
      <c r="AF108" s="246"/>
      <c r="AG108" s="256"/>
      <c r="AH108" s="256"/>
      <c r="AI108" s="256"/>
      <c r="AJ108" s="256"/>
      <c r="AK108" s="256"/>
      <c r="AL108" s="256"/>
      <c r="AM108" s="306"/>
      <c r="AN108" s="260"/>
      <c r="AO108" s="256"/>
      <c r="AP108" s="256"/>
      <c r="AQ108" s="256"/>
      <c r="AR108" s="256"/>
      <c r="AS108" s="256"/>
      <c r="AT108" s="256"/>
      <c r="AU108" s="248"/>
      <c r="AV108" s="246"/>
      <c r="AW108" s="246"/>
      <c r="AX108" s="246"/>
      <c r="AY108" s="246"/>
      <c r="AZ108" s="246"/>
      <c r="BA108" s="246"/>
      <c r="BB108" s="246"/>
      <c r="BC108" s="309"/>
      <c r="BD108" s="260"/>
      <c r="BE108" s="246"/>
      <c r="BF108" s="246"/>
      <c r="BG108" s="246"/>
      <c r="BH108" s="246"/>
      <c r="BI108" s="246"/>
      <c r="BJ108" s="246"/>
      <c r="BK108" s="309"/>
      <c r="BL108" s="250"/>
      <c r="BM108" s="260"/>
      <c r="BN108" s="256"/>
      <c r="BO108" s="256"/>
      <c r="BP108" s="256"/>
      <c r="BQ108" s="256"/>
      <c r="BR108" s="256"/>
      <c r="BS108" s="256"/>
      <c r="BT108" s="306"/>
      <c r="BU108" s="260"/>
      <c r="BV108" s="256"/>
      <c r="BW108" s="256"/>
      <c r="BX108" s="256"/>
      <c r="BY108" s="256"/>
      <c r="BZ108" s="256"/>
      <c r="CA108" s="256"/>
      <c r="CB108" s="248"/>
      <c r="CC108" s="248"/>
      <c r="CD108" s="248"/>
      <c r="CE108" s="248"/>
      <c r="CF108" s="248"/>
      <c r="CG108" s="248"/>
      <c r="CH108" s="248"/>
    </row>
    <row r="109" spans="2:86" x14ac:dyDescent="0.2">
      <c r="B109" s="329"/>
      <c r="C109" s="289"/>
      <c r="D109" s="289"/>
      <c r="E109" s="289"/>
      <c r="F109" s="259"/>
      <c r="G109" s="259"/>
      <c r="H109" s="259"/>
      <c r="I109" s="259"/>
      <c r="J109" s="259"/>
      <c r="K109" s="259"/>
      <c r="L109" s="259"/>
      <c r="M109" s="259"/>
      <c r="N109" s="259"/>
      <c r="O109" s="259"/>
      <c r="P109" s="267"/>
      <c r="Q109" s="264"/>
      <c r="R109" s="232"/>
      <c r="S109" s="259"/>
      <c r="T109" s="95" t="s">
        <v>50</v>
      </c>
      <c r="U109" s="97">
        <f>IFERROR(VLOOKUP(T109,vstupy!$B$2:$C$12,2,FALSE),0)</f>
        <v>0</v>
      </c>
      <c r="V109" s="294"/>
      <c r="W109" s="297"/>
      <c r="X109" s="260"/>
      <c r="Y109" s="253"/>
      <c r="Z109" s="260"/>
      <c r="AA109" s="248"/>
      <c r="AB109" s="323"/>
      <c r="AC109" s="253"/>
      <c r="AD109" s="325"/>
      <c r="AE109" s="326"/>
      <c r="AF109" s="246"/>
      <c r="AG109" s="256"/>
      <c r="AH109" s="256"/>
      <c r="AI109" s="256"/>
      <c r="AJ109" s="256"/>
      <c r="AK109" s="256"/>
      <c r="AL109" s="256"/>
      <c r="AM109" s="306"/>
      <c r="AN109" s="260"/>
      <c r="AO109" s="256"/>
      <c r="AP109" s="256"/>
      <c r="AQ109" s="256"/>
      <c r="AR109" s="256"/>
      <c r="AS109" s="256"/>
      <c r="AT109" s="256"/>
      <c r="AU109" s="248"/>
      <c r="AV109" s="246"/>
      <c r="AW109" s="246"/>
      <c r="AX109" s="246"/>
      <c r="AY109" s="246"/>
      <c r="AZ109" s="246"/>
      <c r="BA109" s="246"/>
      <c r="BB109" s="246"/>
      <c r="BC109" s="309"/>
      <c r="BD109" s="260"/>
      <c r="BE109" s="246"/>
      <c r="BF109" s="246"/>
      <c r="BG109" s="246"/>
      <c r="BH109" s="246"/>
      <c r="BI109" s="246"/>
      <c r="BJ109" s="246"/>
      <c r="BK109" s="309"/>
      <c r="BL109" s="250"/>
      <c r="BM109" s="260"/>
      <c r="BN109" s="256"/>
      <c r="BO109" s="256"/>
      <c r="BP109" s="256"/>
      <c r="BQ109" s="256"/>
      <c r="BR109" s="256"/>
      <c r="BS109" s="256"/>
      <c r="BT109" s="306"/>
      <c r="BU109" s="260"/>
      <c r="BV109" s="256"/>
      <c r="BW109" s="256"/>
      <c r="BX109" s="256"/>
      <c r="BY109" s="256"/>
      <c r="BZ109" s="256"/>
      <c r="CA109" s="256"/>
      <c r="CB109" s="248"/>
      <c r="CC109" s="248"/>
      <c r="CD109" s="248"/>
      <c r="CE109" s="248"/>
      <c r="CF109" s="248"/>
      <c r="CG109" s="248"/>
      <c r="CH109" s="248"/>
    </row>
    <row r="110" spans="2:86" ht="12.75" customHeight="1" x14ac:dyDescent="0.2">
      <c r="B110" s="327">
        <v>35</v>
      </c>
      <c r="C110" s="287"/>
      <c r="D110" s="287"/>
      <c r="E110" s="287"/>
      <c r="F110" s="258" t="s">
        <v>154</v>
      </c>
      <c r="G110" s="266"/>
      <c r="H110" s="258"/>
      <c r="I110" s="266"/>
      <c r="J110" s="266">
        <f t="shared" ref="J110:L110" si="1218">IF(I110="N/A",0,I110)</f>
        <v>0</v>
      </c>
      <c r="K110" s="266"/>
      <c r="L110" s="266">
        <f t="shared" si="1218"/>
        <v>0</v>
      </c>
      <c r="M110" s="258" t="s">
        <v>154</v>
      </c>
      <c r="N110" s="258"/>
      <c r="O110" s="258"/>
      <c r="P110" s="267"/>
      <c r="Q110" s="264" t="s">
        <v>49</v>
      </c>
      <c r="R110" s="257">
        <f>VLOOKUP(Q110,vstupy!$B$17:$C$27,2,FALSE)</f>
        <v>0</v>
      </c>
      <c r="S110" s="258"/>
      <c r="T110" s="95" t="s">
        <v>50</v>
      </c>
      <c r="U110" s="97">
        <f>IFERROR(VLOOKUP(T110,vstupy!$B$2:$C$12,2,FALSE),0)</f>
        <v>0</v>
      </c>
      <c r="V110" s="294" t="s">
        <v>49</v>
      </c>
      <c r="W110" s="296">
        <f>VLOOKUP(V110,vstupy!$B$17:$C$27,2,FALSE)</f>
        <v>0</v>
      </c>
      <c r="X110" s="260" t="str">
        <f>IF(J110=0,"N/A",N110/I110)</f>
        <v>N/A</v>
      </c>
      <c r="Y110" s="253">
        <f t="shared" ref="Y110" si="1219">N110</f>
        <v>0</v>
      </c>
      <c r="Z110" s="260" t="str">
        <f t="shared" si="1069"/>
        <v>N/A</v>
      </c>
      <c r="AA110" s="248">
        <f t="shared" ref="AA110" si="1220">O110</f>
        <v>0</v>
      </c>
      <c r="AB110" s="323">
        <f t="shared" ref="AB110" si="1221">P110*R110</f>
        <v>0</v>
      </c>
      <c r="AC110" s="253">
        <f>AB110*J110</f>
        <v>0</v>
      </c>
      <c r="AD110" s="324">
        <f t="shared" ref="AD110" si="1222">IF(S110&gt;0,IF(W110&gt;0,($G$5/160)*(S110/60)*W110,0),IF(W110&gt;0,($G$5/160)*((U110+U111+U112)/60)*W110,0))</f>
        <v>0</v>
      </c>
      <c r="AE110" s="326">
        <f>AD110*J110</f>
        <v>0</v>
      </c>
      <c r="AF110" s="246">
        <f t="shared" ref="AF110" si="1223">IF($M110="In (zvyšuje náklady)",-AD110,0)</f>
        <v>0</v>
      </c>
      <c r="AG110" s="256">
        <f t="shared" ref="AG110" si="1224">IF($M110="In (zvyšuje náklady)",-AE110,0)</f>
        <v>0</v>
      </c>
      <c r="AH110" s="256">
        <f t="shared" ref="AH110:AH155" si="1225">IF($M110="In (zvyšuje náklady)",-X110,0)</f>
        <v>0</v>
      </c>
      <c r="AI110" s="256">
        <f t="shared" ref="AI110" si="1226">IF($M110="In (zvyšuje náklady)",-Y110,0)</f>
        <v>0</v>
      </c>
      <c r="AJ110" s="256">
        <f t="shared" ref="AJ110" si="1227">IF($M110="In (zvyšuje náklady)",-Z110,0)</f>
        <v>0</v>
      </c>
      <c r="AK110" s="256">
        <f t="shared" ref="AK110" si="1228">IF($M110="In (zvyšuje náklady)",-AA110,0)</f>
        <v>0</v>
      </c>
      <c r="AL110" s="256">
        <f t="shared" ref="AL110" si="1229">IF($M110="In (zvyšuje náklady)",-AB110,0)</f>
        <v>0</v>
      </c>
      <c r="AM110" s="306">
        <f t="shared" ref="AM110" si="1230">IF($M110="In (zvyšuje náklady)",-AC110,0)</f>
        <v>0</v>
      </c>
      <c r="AN110" s="260">
        <f t="shared" ref="AN110" si="1231">IF($M110="In (zvyšuje náklady)",0,AD110)</f>
        <v>0</v>
      </c>
      <c r="AO110" s="256">
        <f t="shared" ref="AO110" si="1232">IF($M110="In (zvyšuje náklady)",0,AE110)</f>
        <v>0</v>
      </c>
      <c r="AP110" s="256" t="str">
        <f t="shared" ref="AP110" si="1233">IF($M110="In (zvyšuje náklady)",0,X110)</f>
        <v>N/A</v>
      </c>
      <c r="AQ110" s="256">
        <f t="shared" ref="AQ110" si="1234">IF($M110="In (zvyšuje náklady)",0,Y110)</f>
        <v>0</v>
      </c>
      <c r="AR110" s="256" t="str">
        <f t="shared" ref="AR110" si="1235">IF($M110="In (zvyšuje náklady)",0,Z110)</f>
        <v>N/A</v>
      </c>
      <c r="AS110" s="256">
        <f t="shared" ref="AS110" si="1236">IF($M110="In (zvyšuje náklady)",0,AA110)</f>
        <v>0</v>
      </c>
      <c r="AT110" s="256">
        <f t="shared" ref="AT110" si="1237">IF($M110="In (zvyšuje náklady)",0,AB110)</f>
        <v>0</v>
      </c>
      <c r="AU110" s="248">
        <f>IF($M110="In (zvyšuje náklady)",0,AC110)</f>
        <v>0</v>
      </c>
      <c r="AV110" s="245">
        <f t="shared" ref="AV110" si="1238">IF($L110&gt;0,AF110,0)</f>
        <v>0</v>
      </c>
      <c r="AW110" s="245">
        <f t="shared" ref="AW110" si="1239">IF($L110&gt;0,AV110*L110,0)</f>
        <v>0</v>
      </c>
      <c r="AX110" s="245">
        <f t="shared" ref="AX110" si="1240">IF($L110&gt;0,AH110,0)</f>
        <v>0</v>
      </c>
      <c r="AY110" s="245">
        <f t="shared" ref="AY110" si="1241">IF($L110&gt;0,AX110*L110,0)</f>
        <v>0</v>
      </c>
      <c r="AZ110" s="245">
        <f t="shared" ref="AZ110" si="1242">IF($L110&gt;0,AJ110,0)</f>
        <v>0</v>
      </c>
      <c r="BA110" s="245">
        <f t="shared" ref="BA110" si="1243">IF($L110&gt;0,AZ110*L110,0)</f>
        <v>0</v>
      </c>
      <c r="BB110" s="245">
        <f t="shared" ref="BB110" si="1244">IF($L110&gt;0,AL110,0)</f>
        <v>0</v>
      </c>
      <c r="BC110" s="308">
        <f t="shared" ref="BC110" si="1245">BB110*L110</f>
        <v>0</v>
      </c>
      <c r="BD110" s="314">
        <f>IF($L110&gt;0,AN110,0)</f>
        <v>0</v>
      </c>
      <c r="BE110" s="245">
        <f t="shared" ref="BE110" si="1246">IF($L110&gt;0,BD110*L110,0)</f>
        <v>0</v>
      </c>
      <c r="BF110" s="245">
        <f t="shared" ref="BF110" si="1247">IF($L110&gt;0,AP110,0)</f>
        <v>0</v>
      </c>
      <c r="BG110" s="245">
        <f t="shared" ref="BG110" si="1248">IF($L110&gt;0,AP110*L110,0)</f>
        <v>0</v>
      </c>
      <c r="BH110" s="245">
        <f t="shared" ref="BH110" si="1249">IF($L110&gt;0,AR110,0)</f>
        <v>0</v>
      </c>
      <c r="BI110" s="245">
        <f t="shared" ref="BI110" si="1250">IF($L110&gt;0,AR110*L110,0)</f>
        <v>0</v>
      </c>
      <c r="BJ110" s="245">
        <f>IF($L110&gt;0,AT110,0)</f>
        <v>0</v>
      </c>
      <c r="BK110" s="308">
        <f>BJ110*L110</f>
        <v>0</v>
      </c>
      <c r="BL110" s="250">
        <f>IF(F110="EÚ-úplná harmonizácia","1",0)</f>
        <v>0</v>
      </c>
      <c r="BM110" s="260">
        <f t="shared" ref="BM110:CB110" si="1251">IF($BL110="1",AF110,0)</f>
        <v>0</v>
      </c>
      <c r="BN110" s="256">
        <f t="shared" si="1251"/>
        <v>0</v>
      </c>
      <c r="BO110" s="256">
        <f t="shared" si="1251"/>
        <v>0</v>
      </c>
      <c r="BP110" s="256">
        <f t="shared" si="1251"/>
        <v>0</v>
      </c>
      <c r="BQ110" s="256">
        <f t="shared" si="1251"/>
        <v>0</v>
      </c>
      <c r="BR110" s="256">
        <f t="shared" si="1251"/>
        <v>0</v>
      </c>
      <c r="BS110" s="256">
        <f t="shared" si="1251"/>
        <v>0</v>
      </c>
      <c r="BT110" s="306">
        <f t="shared" si="1251"/>
        <v>0</v>
      </c>
      <c r="BU110" s="260">
        <f t="shared" si="1251"/>
        <v>0</v>
      </c>
      <c r="BV110" s="256">
        <f t="shared" si="1251"/>
        <v>0</v>
      </c>
      <c r="BW110" s="256">
        <f t="shared" si="1251"/>
        <v>0</v>
      </c>
      <c r="BX110" s="256">
        <f t="shared" si="1251"/>
        <v>0</v>
      </c>
      <c r="BY110" s="256">
        <f t="shared" si="1251"/>
        <v>0</v>
      </c>
      <c r="BZ110" s="256">
        <f t="shared" si="1251"/>
        <v>0</v>
      </c>
      <c r="CA110" s="256">
        <f t="shared" si="1251"/>
        <v>0</v>
      </c>
      <c r="CB110" s="248">
        <f t="shared" si="1251"/>
        <v>0</v>
      </c>
      <c r="CC110" s="247">
        <f t="shared" ref="CC110" si="1252">IF(AND(X110="N/A",Z110="N/A"),AB110+AD110,X110+Z110+AB110+AD110)</f>
        <v>0</v>
      </c>
      <c r="CD110" s="247">
        <f>Y110+AA110+AC110+AE110</f>
        <v>0</v>
      </c>
      <c r="CE110" s="247">
        <f>IF(AND(G110=2021,M110="In (zvyšuje náklady)"),AM110+AK110+AG110,0)</f>
        <v>0</v>
      </c>
      <c r="CF110" s="247">
        <f>IF(AND(G110=2021,M110="Out (znižuje náklady)",BL110=0),AO110+AS110+AU110,0)</f>
        <v>0</v>
      </c>
      <c r="CG110" s="247">
        <f t="shared" ref="CG110" si="1253">IF(AND($BL110=0),CE110,0)</f>
        <v>0</v>
      </c>
      <c r="CH110" s="247">
        <f t="shared" ref="CH110" si="1254">IF(AND($BL110=0),CF110,0)</f>
        <v>0</v>
      </c>
    </row>
    <row r="111" spans="2:86" x14ac:dyDescent="0.2">
      <c r="B111" s="328"/>
      <c r="C111" s="288"/>
      <c r="D111" s="288"/>
      <c r="E111" s="288"/>
      <c r="F111" s="258"/>
      <c r="G111" s="258"/>
      <c r="H111" s="258"/>
      <c r="I111" s="258"/>
      <c r="J111" s="258"/>
      <c r="K111" s="258"/>
      <c r="L111" s="258"/>
      <c r="M111" s="258"/>
      <c r="N111" s="258"/>
      <c r="O111" s="258"/>
      <c r="P111" s="267"/>
      <c r="Q111" s="265"/>
      <c r="R111" s="232"/>
      <c r="S111" s="258"/>
      <c r="T111" s="95" t="s">
        <v>50</v>
      </c>
      <c r="U111" s="97">
        <f>IFERROR(VLOOKUP(T111,vstupy!$B$2:$C$12,2,FALSE),0)</f>
        <v>0</v>
      </c>
      <c r="V111" s="295"/>
      <c r="W111" s="297"/>
      <c r="X111" s="260"/>
      <c r="Y111" s="253"/>
      <c r="Z111" s="260"/>
      <c r="AA111" s="248"/>
      <c r="AB111" s="323"/>
      <c r="AC111" s="253"/>
      <c r="AD111" s="325"/>
      <c r="AE111" s="326"/>
      <c r="AF111" s="246"/>
      <c r="AG111" s="256"/>
      <c r="AH111" s="256"/>
      <c r="AI111" s="256"/>
      <c r="AJ111" s="256"/>
      <c r="AK111" s="256"/>
      <c r="AL111" s="256"/>
      <c r="AM111" s="306"/>
      <c r="AN111" s="260"/>
      <c r="AO111" s="256"/>
      <c r="AP111" s="256"/>
      <c r="AQ111" s="256"/>
      <c r="AR111" s="256"/>
      <c r="AS111" s="256"/>
      <c r="AT111" s="256"/>
      <c r="AU111" s="248"/>
      <c r="AV111" s="246"/>
      <c r="AW111" s="246"/>
      <c r="AX111" s="246"/>
      <c r="AY111" s="246"/>
      <c r="AZ111" s="246"/>
      <c r="BA111" s="246"/>
      <c r="BB111" s="246"/>
      <c r="BC111" s="309"/>
      <c r="BD111" s="260"/>
      <c r="BE111" s="246"/>
      <c r="BF111" s="246"/>
      <c r="BG111" s="246"/>
      <c r="BH111" s="246"/>
      <c r="BI111" s="246"/>
      <c r="BJ111" s="246"/>
      <c r="BK111" s="309"/>
      <c r="BL111" s="250"/>
      <c r="BM111" s="260"/>
      <c r="BN111" s="256"/>
      <c r="BO111" s="256"/>
      <c r="BP111" s="256"/>
      <c r="BQ111" s="256"/>
      <c r="BR111" s="256"/>
      <c r="BS111" s="256"/>
      <c r="BT111" s="306"/>
      <c r="BU111" s="260"/>
      <c r="BV111" s="256"/>
      <c r="BW111" s="256"/>
      <c r="BX111" s="256"/>
      <c r="BY111" s="256"/>
      <c r="BZ111" s="256"/>
      <c r="CA111" s="256"/>
      <c r="CB111" s="248"/>
      <c r="CC111" s="248"/>
      <c r="CD111" s="248"/>
      <c r="CE111" s="248"/>
      <c r="CF111" s="248"/>
      <c r="CG111" s="248"/>
      <c r="CH111" s="248"/>
    </row>
    <row r="112" spans="2:86" x14ac:dyDescent="0.2">
      <c r="B112" s="329"/>
      <c r="C112" s="289"/>
      <c r="D112" s="289"/>
      <c r="E112" s="289"/>
      <c r="F112" s="259"/>
      <c r="G112" s="259"/>
      <c r="H112" s="259"/>
      <c r="I112" s="259"/>
      <c r="J112" s="259"/>
      <c r="K112" s="259"/>
      <c r="L112" s="259"/>
      <c r="M112" s="259"/>
      <c r="N112" s="259"/>
      <c r="O112" s="259"/>
      <c r="P112" s="267"/>
      <c r="Q112" s="264"/>
      <c r="R112" s="232"/>
      <c r="S112" s="259"/>
      <c r="T112" s="95" t="s">
        <v>50</v>
      </c>
      <c r="U112" s="97">
        <f>IFERROR(VLOOKUP(T112,vstupy!$B$2:$C$12,2,FALSE),0)</f>
        <v>0</v>
      </c>
      <c r="V112" s="294"/>
      <c r="W112" s="297"/>
      <c r="X112" s="260"/>
      <c r="Y112" s="253"/>
      <c r="Z112" s="260"/>
      <c r="AA112" s="248"/>
      <c r="AB112" s="323"/>
      <c r="AC112" s="253"/>
      <c r="AD112" s="325"/>
      <c r="AE112" s="326"/>
      <c r="AF112" s="246"/>
      <c r="AG112" s="256"/>
      <c r="AH112" s="256"/>
      <c r="AI112" s="256"/>
      <c r="AJ112" s="256"/>
      <c r="AK112" s="256"/>
      <c r="AL112" s="256"/>
      <c r="AM112" s="306"/>
      <c r="AN112" s="260"/>
      <c r="AO112" s="256"/>
      <c r="AP112" s="256"/>
      <c r="AQ112" s="256"/>
      <c r="AR112" s="256"/>
      <c r="AS112" s="256"/>
      <c r="AT112" s="256"/>
      <c r="AU112" s="248"/>
      <c r="AV112" s="246"/>
      <c r="AW112" s="246"/>
      <c r="AX112" s="246"/>
      <c r="AY112" s="246"/>
      <c r="AZ112" s="246"/>
      <c r="BA112" s="246"/>
      <c r="BB112" s="246"/>
      <c r="BC112" s="309"/>
      <c r="BD112" s="260"/>
      <c r="BE112" s="246"/>
      <c r="BF112" s="246"/>
      <c r="BG112" s="246"/>
      <c r="BH112" s="246"/>
      <c r="BI112" s="246"/>
      <c r="BJ112" s="246"/>
      <c r="BK112" s="309"/>
      <c r="BL112" s="250"/>
      <c r="BM112" s="260"/>
      <c r="BN112" s="256"/>
      <c r="BO112" s="256"/>
      <c r="BP112" s="256"/>
      <c r="BQ112" s="256"/>
      <c r="BR112" s="256"/>
      <c r="BS112" s="256"/>
      <c r="BT112" s="306"/>
      <c r="BU112" s="260"/>
      <c r="BV112" s="256"/>
      <c r="BW112" s="256"/>
      <c r="BX112" s="256"/>
      <c r="BY112" s="256"/>
      <c r="BZ112" s="256"/>
      <c r="CA112" s="256"/>
      <c r="CB112" s="248"/>
      <c r="CC112" s="248"/>
      <c r="CD112" s="248"/>
      <c r="CE112" s="248"/>
      <c r="CF112" s="248"/>
      <c r="CG112" s="248"/>
      <c r="CH112" s="248"/>
    </row>
    <row r="113" spans="2:86" ht="12.75" customHeight="1" x14ac:dyDescent="0.2">
      <c r="B113" s="327">
        <v>36</v>
      </c>
      <c r="C113" s="287"/>
      <c r="D113" s="287"/>
      <c r="E113" s="287"/>
      <c r="F113" s="258" t="s">
        <v>154</v>
      </c>
      <c r="G113" s="266"/>
      <c r="H113" s="258"/>
      <c r="I113" s="266"/>
      <c r="J113" s="266">
        <f t="shared" ref="J113:L113" si="1255">IF(I113="N/A",0,I113)</f>
        <v>0</v>
      </c>
      <c r="K113" s="266"/>
      <c r="L113" s="266">
        <f t="shared" si="1255"/>
        <v>0</v>
      </c>
      <c r="M113" s="258" t="s">
        <v>154</v>
      </c>
      <c r="N113" s="258"/>
      <c r="O113" s="258"/>
      <c r="P113" s="267"/>
      <c r="Q113" s="264" t="s">
        <v>49</v>
      </c>
      <c r="R113" s="257">
        <f>VLOOKUP(Q113,vstupy!$B$17:$C$27,2,FALSE)</f>
        <v>0</v>
      </c>
      <c r="S113" s="258"/>
      <c r="T113" s="95" t="s">
        <v>50</v>
      </c>
      <c r="U113" s="97">
        <f>IFERROR(VLOOKUP(T113,vstupy!$B$2:$C$12,2,FALSE),0)</f>
        <v>0</v>
      </c>
      <c r="V113" s="294" t="s">
        <v>49</v>
      </c>
      <c r="W113" s="296">
        <f>VLOOKUP(V113,vstupy!$B$17:$C$27,2,FALSE)</f>
        <v>0</v>
      </c>
      <c r="X113" s="260" t="str">
        <f>IF(J113=0,"N/A",N113/I113)</f>
        <v>N/A</v>
      </c>
      <c r="Y113" s="253">
        <f t="shared" ref="Y113" si="1256">N113</f>
        <v>0</v>
      </c>
      <c r="Z113" s="260" t="str">
        <f t="shared" si="1107"/>
        <v>N/A</v>
      </c>
      <c r="AA113" s="248">
        <f t="shared" ref="AA113" si="1257">O113</f>
        <v>0</v>
      </c>
      <c r="AB113" s="323">
        <f t="shared" ref="AB113" si="1258">P113*R113</f>
        <v>0</v>
      </c>
      <c r="AC113" s="253">
        <f>AB113*J113</f>
        <v>0</v>
      </c>
      <c r="AD113" s="324">
        <f t="shared" ref="AD113" si="1259">IF(S113&gt;0,IF(W113&gt;0,($G$5/160)*(S113/60)*W113,0),IF(W113&gt;0,($G$5/160)*((U113+U114+U115)/60)*W113,0))</f>
        <v>0</v>
      </c>
      <c r="AE113" s="326">
        <f>AD113*J113</f>
        <v>0</v>
      </c>
      <c r="AF113" s="246">
        <f t="shared" ref="AF113" si="1260">IF($M113="In (zvyšuje náklady)",-AD113,0)</f>
        <v>0</v>
      </c>
      <c r="AG113" s="256">
        <f t="shared" ref="AG113" si="1261">IF($M113="In (zvyšuje náklady)",-AE113,0)</f>
        <v>0</v>
      </c>
      <c r="AH113" s="256">
        <f t="shared" ref="AH113" si="1262">IF($M113="In (zvyšuje náklady)",-X113,0)</f>
        <v>0</v>
      </c>
      <c r="AI113" s="256">
        <f t="shared" ref="AI113" si="1263">IF($M113="In (zvyšuje náklady)",-Y113,0)</f>
        <v>0</v>
      </c>
      <c r="AJ113" s="256">
        <f t="shared" ref="AJ113" si="1264">IF($M113="In (zvyšuje náklady)",-Z113,0)</f>
        <v>0</v>
      </c>
      <c r="AK113" s="256">
        <f t="shared" ref="AK113" si="1265">IF($M113="In (zvyšuje náklady)",-AA113,0)</f>
        <v>0</v>
      </c>
      <c r="AL113" s="256">
        <f t="shared" ref="AL113" si="1266">IF($M113="In (zvyšuje náklady)",-AB113,0)</f>
        <v>0</v>
      </c>
      <c r="AM113" s="306">
        <f t="shared" ref="AM113" si="1267">IF($M113="In (zvyšuje náklady)",-AC113,0)</f>
        <v>0</v>
      </c>
      <c r="AN113" s="260">
        <f t="shared" ref="AN113" si="1268">IF($M113="In (zvyšuje náklady)",0,AD113)</f>
        <v>0</v>
      </c>
      <c r="AO113" s="256">
        <f t="shared" ref="AO113" si="1269">IF($M113="In (zvyšuje náklady)",0,AE113)</f>
        <v>0</v>
      </c>
      <c r="AP113" s="256" t="str">
        <f t="shared" ref="AP113" si="1270">IF($M113="In (zvyšuje náklady)",0,X113)</f>
        <v>N/A</v>
      </c>
      <c r="AQ113" s="256">
        <f t="shared" ref="AQ113" si="1271">IF($M113="In (zvyšuje náklady)",0,Y113)</f>
        <v>0</v>
      </c>
      <c r="AR113" s="256" t="str">
        <f t="shared" ref="AR113" si="1272">IF($M113="In (zvyšuje náklady)",0,Z113)</f>
        <v>N/A</v>
      </c>
      <c r="AS113" s="256">
        <f t="shared" ref="AS113" si="1273">IF($M113="In (zvyšuje náklady)",0,AA113)</f>
        <v>0</v>
      </c>
      <c r="AT113" s="256">
        <f t="shared" ref="AT113" si="1274">IF($M113="In (zvyšuje náklady)",0,AB113)</f>
        <v>0</v>
      </c>
      <c r="AU113" s="248">
        <f>IF($M113="In (zvyšuje náklady)",0,AC113)</f>
        <v>0</v>
      </c>
      <c r="AV113" s="245">
        <f t="shared" ref="AV113" si="1275">IF($L113&gt;0,AF113,0)</f>
        <v>0</v>
      </c>
      <c r="AW113" s="245">
        <f t="shared" ref="AW113" si="1276">IF($L113&gt;0,AV113*L113,0)</f>
        <v>0</v>
      </c>
      <c r="AX113" s="245">
        <f t="shared" ref="AX113" si="1277">IF($L113&gt;0,AH113,0)</f>
        <v>0</v>
      </c>
      <c r="AY113" s="245">
        <f t="shared" ref="AY113" si="1278">IF($L113&gt;0,AX113*L113,0)</f>
        <v>0</v>
      </c>
      <c r="AZ113" s="245">
        <f t="shared" ref="AZ113" si="1279">IF($L113&gt;0,AJ113,0)</f>
        <v>0</v>
      </c>
      <c r="BA113" s="245">
        <f t="shared" ref="BA113" si="1280">IF($L113&gt;0,AZ113*L113,0)</f>
        <v>0</v>
      </c>
      <c r="BB113" s="245">
        <f t="shared" ref="BB113" si="1281">IF($L113&gt;0,AL113,0)</f>
        <v>0</v>
      </c>
      <c r="BC113" s="308">
        <f t="shared" ref="BC113" si="1282">BB113*L113</f>
        <v>0</v>
      </c>
      <c r="BD113" s="314">
        <f>IF($L113&gt;0,AN113,0)</f>
        <v>0</v>
      </c>
      <c r="BE113" s="245">
        <f t="shared" ref="BE113" si="1283">IF($L113&gt;0,BD113*L113,0)</f>
        <v>0</v>
      </c>
      <c r="BF113" s="245">
        <f t="shared" ref="BF113" si="1284">IF($L113&gt;0,AP113,0)</f>
        <v>0</v>
      </c>
      <c r="BG113" s="245">
        <f t="shared" ref="BG113" si="1285">IF($L113&gt;0,AP113*L113,0)</f>
        <v>0</v>
      </c>
      <c r="BH113" s="245">
        <f t="shared" ref="BH113" si="1286">IF($L113&gt;0,AR113,0)</f>
        <v>0</v>
      </c>
      <c r="BI113" s="245">
        <f t="shared" ref="BI113" si="1287">IF($L113&gt;0,AR113*L113,0)</f>
        <v>0</v>
      </c>
      <c r="BJ113" s="245">
        <f>IF($L113&gt;0,AT113,0)</f>
        <v>0</v>
      </c>
      <c r="BK113" s="308">
        <f>BJ113*L113</f>
        <v>0</v>
      </c>
      <c r="BL113" s="250">
        <f>IF(F113="EÚ-úplná harmonizácia","1",0)</f>
        <v>0</v>
      </c>
      <c r="BM113" s="260">
        <f t="shared" ref="BM113:CB113" si="1288">IF($BL113="1",AF113,0)</f>
        <v>0</v>
      </c>
      <c r="BN113" s="256">
        <f t="shared" si="1288"/>
        <v>0</v>
      </c>
      <c r="BO113" s="256">
        <f t="shared" si="1288"/>
        <v>0</v>
      </c>
      <c r="BP113" s="256">
        <f t="shared" si="1288"/>
        <v>0</v>
      </c>
      <c r="BQ113" s="256">
        <f t="shared" si="1288"/>
        <v>0</v>
      </c>
      <c r="BR113" s="256">
        <f t="shared" si="1288"/>
        <v>0</v>
      </c>
      <c r="BS113" s="256">
        <f t="shared" si="1288"/>
        <v>0</v>
      </c>
      <c r="BT113" s="306">
        <f t="shared" si="1288"/>
        <v>0</v>
      </c>
      <c r="BU113" s="260">
        <f t="shared" si="1288"/>
        <v>0</v>
      </c>
      <c r="BV113" s="256">
        <f t="shared" si="1288"/>
        <v>0</v>
      </c>
      <c r="BW113" s="256">
        <f t="shared" si="1288"/>
        <v>0</v>
      </c>
      <c r="BX113" s="256">
        <f t="shared" si="1288"/>
        <v>0</v>
      </c>
      <c r="BY113" s="256">
        <f t="shared" si="1288"/>
        <v>0</v>
      </c>
      <c r="BZ113" s="256">
        <f t="shared" si="1288"/>
        <v>0</v>
      </c>
      <c r="CA113" s="256">
        <f t="shared" si="1288"/>
        <v>0</v>
      </c>
      <c r="CB113" s="248">
        <f t="shared" si="1288"/>
        <v>0</v>
      </c>
      <c r="CC113" s="247">
        <f t="shared" ref="CC113" si="1289">IF(AND(X113="N/A",Z113="N/A"),AB113+AD113,X113+Z113+AB113+AD113)</f>
        <v>0</v>
      </c>
      <c r="CD113" s="247">
        <f>Y113+AA113+AC113+AE113</f>
        <v>0</v>
      </c>
      <c r="CE113" s="247">
        <f>IF(AND(G113=2021,M113="In (zvyšuje náklady)"),AM113+AK113+AG113,0)</f>
        <v>0</v>
      </c>
      <c r="CF113" s="247">
        <f>IF(AND(G113=2021,M113="Out (znižuje náklady)",BL113=0),AO113+AS113+AU113,0)</f>
        <v>0</v>
      </c>
      <c r="CG113" s="247">
        <f t="shared" ref="CG113" si="1290">IF(AND($BL113=0),CE113,0)</f>
        <v>0</v>
      </c>
      <c r="CH113" s="247">
        <f t="shared" ref="CH113" si="1291">IF(AND($BL113=0),CF113,0)</f>
        <v>0</v>
      </c>
    </row>
    <row r="114" spans="2:86" x14ac:dyDescent="0.2">
      <c r="B114" s="328"/>
      <c r="C114" s="288"/>
      <c r="D114" s="288"/>
      <c r="E114" s="288"/>
      <c r="F114" s="258"/>
      <c r="G114" s="258"/>
      <c r="H114" s="258"/>
      <c r="I114" s="258"/>
      <c r="J114" s="258"/>
      <c r="K114" s="258"/>
      <c r="L114" s="258"/>
      <c r="M114" s="258"/>
      <c r="N114" s="258"/>
      <c r="O114" s="258"/>
      <c r="P114" s="267"/>
      <c r="Q114" s="265"/>
      <c r="R114" s="232"/>
      <c r="S114" s="258"/>
      <c r="T114" s="95" t="s">
        <v>50</v>
      </c>
      <c r="U114" s="97">
        <f>IFERROR(VLOOKUP(T114,vstupy!$B$2:$C$12,2,FALSE),0)</f>
        <v>0</v>
      </c>
      <c r="V114" s="295"/>
      <c r="W114" s="297"/>
      <c r="X114" s="260"/>
      <c r="Y114" s="253"/>
      <c r="Z114" s="260"/>
      <c r="AA114" s="248"/>
      <c r="AB114" s="323"/>
      <c r="AC114" s="253"/>
      <c r="AD114" s="325"/>
      <c r="AE114" s="326"/>
      <c r="AF114" s="246"/>
      <c r="AG114" s="256"/>
      <c r="AH114" s="256"/>
      <c r="AI114" s="256"/>
      <c r="AJ114" s="256"/>
      <c r="AK114" s="256"/>
      <c r="AL114" s="256"/>
      <c r="AM114" s="306"/>
      <c r="AN114" s="260"/>
      <c r="AO114" s="256"/>
      <c r="AP114" s="256"/>
      <c r="AQ114" s="256"/>
      <c r="AR114" s="256"/>
      <c r="AS114" s="256"/>
      <c r="AT114" s="256"/>
      <c r="AU114" s="248"/>
      <c r="AV114" s="246"/>
      <c r="AW114" s="246"/>
      <c r="AX114" s="246"/>
      <c r="AY114" s="246"/>
      <c r="AZ114" s="246"/>
      <c r="BA114" s="246"/>
      <c r="BB114" s="246"/>
      <c r="BC114" s="309"/>
      <c r="BD114" s="260"/>
      <c r="BE114" s="246"/>
      <c r="BF114" s="246"/>
      <c r="BG114" s="246"/>
      <c r="BH114" s="246"/>
      <c r="BI114" s="246"/>
      <c r="BJ114" s="246"/>
      <c r="BK114" s="309"/>
      <c r="BL114" s="250"/>
      <c r="BM114" s="260"/>
      <c r="BN114" s="256"/>
      <c r="BO114" s="256"/>
      <c r="BP114" s="256"/>
      <c r="BQ114" s="256"/>
      <c r="BR114" s="256"/>
      <c r="BS114" s="256"/>
      <c r="BT114" s="306"/>
      <c r="BU114" s="260"/>
      <c r="BV114" s="256"/>
      <c r="BW114" s="256"/>
      <c r="BX114" s="256"/>
      <c r="BY114" s="256"/>
      <c r="BZ114" s="256"/>
      <c r="CA114" s="256"/>
      <c r="CB114" s="248"/>
      <c r="CC114" s="248"/>
      <c r="CD114" s="248"/>
      <c r="CE114" s="248"/>
      <c r="CF114" s="248"/>
      <c r="CG114" s="248"/>
      <c r="CH114" s="248"/>
    </row>
    <row r="115" spans="2:86" x14ac:dyDescent="0.2">
      <c r="B115" s="329"/>
      <c r="C115" s="289"/>
      <c r="D115" s="289"/>
      <c r="E115" s="289"/>
      <c r="F115" s="259"/>
      <c r="G115" s="259"/>
      <c r="H115" s="259"/>
      <c r="I115" s="259"/>
      <c r="J115" s="259"/>
      <c r="K115" s="259"/>
      <c r="L115" s="259"/>
      <c r="M115" s="259"/>
      <c r="N115" s="259"/>
      <c r="O115" s="259"/>
      <c r="P115" s="267"/>
      <c r="Q115" s="264"/>
      <c r="R115" s="232"/>
      <c r="S115" s="259"/>
      <c r="T115" s="95" t="s">
        <v>50</v>
      </c>
      <c r="U115" s="97">
        <f>IFERROR(VLOOKUP(T115,vstupy!$B$2:$C$12,2,FALSE),0)</f>
        <v>0</v>
      </c>
      <c r="V115" s="294"/>
      <c r="W115" s="297"/>
      <c r="X115" s="260"/>
      <c r="Y115" s="253"/>
      <c r="Z115" s="260"/>
      <c r="AA115" s="248"/>
      <c r="AB115" s="323"/>
      <c r="AC115" s="253"/>
      <c r="AD115" s="325"/>
      <c r="AE115" s="326"/>
      <c r="AF115" s="246"/>
      <c r="AG115" s="256"/>
      <c r="AH115" s="256"/>
      <c r="AI115" s="256"/>
      <c r="AJ115" s="256"/>
      <c r="AK115" s="256"/>
      <c r="AL115" s="256"/>
      <c r="AM115" s="306"/>
      <c r="AN115" s="260"/>
      <c r="AO115" s="256"/>
      <c r="AP115" s="256"/>
      <c r="AQ115" s="256"/>
      <c r="AR115" s="256"/>
      <c r="AS115" s="256"/>
      <c r="AT115" s="256"/>
      <c r="AU115" s="248"/>
      <c r="AV115" s="246"/>
      <c r="AW115" s="246"/>
      <c r="AX115" s="246"/>
      <c r="AY115" s="246"/>
      <c r="AZ115" s="246"/>
      <c r="BA115" s="246"/>
      <c r="BB115" s="246"/>
      <c r="BC115" s="309"/>
      <c r="BD115" s="260"/>
      <c r="BE115" s="246"/>
      <c r="BF115" s="246"/>
      <c r="BG115" s="246"/>
      <c r="BH115" s="246"/>
      <c r="BI115" s="246"/>
      <c r="BJ115" s="246"/>
      <c r="BK115" s="309"/>
      <c r="BL115" s="250"/>
      <c r="BM115" s="260"/>
      <c r="BN115" s="256"/>
      <c r="BO115" s="256"/>
      <c r="BP115" s="256"/>
      <c r="BQ115" s="256"/>
      <c r="BR115" s="256"/>
      <c r="BS115" s="256"/>
      <c r="BT115" s="306"/>
      <c r="BU115" s="260"/>
      <c r="BV115" s="256"/>
      <c r="BW115" s="256"/>
      <c r="BX115" s="256"/>
      <c r="BY115" s="256"/>
      <c r="BZ115" s="256"/>
      <c r="CA115" s="256"/>
      <c r="CB115" s="248"/>
      <c r="CC115" s="248"/>
      <c r="CD115" s="248"/>
      <c r="CE115" s="248"/>
      <c r="CF115" s="248"/>
      <c r="CG115" s="248"/>
      <c r="CH115" s="248"/>
    </row>
    <row r="116" spans="2:86" ht="12.75" customHeight="1" x14ac:dyDescent="0.2">
      <c r="B116" s="327">
        <v>37</v>
      </c>
      <c r="C116" s="287"/>
      <c r="D116" s="287"/>
      <c r="E116" s="287"/>
      <c r="F116" s="258" t="s">
        <v>154</v>
      </c>
      <c r="G116" s="266"/>
      <c r="H116" s="258"/>
      <c r="I116" s="266"/>
      <c r="J116" s="266">
        <f t="shared" ref="J116:L116" si="1292">IF(I116="N/A",0,I116)</f>
        <v>0</v>
      </c>
      <c r="K116" s="266"/>
      <c r="L116" s="266">
        <f t="shared" si="1292"/>
        <v>0</v>
      </c>
      <c r="M116" s="258" t="s">
        <v>154</v>
      </c>
      <c r="N116" s="258"/>
      <c r="O116" s="258"/>
      <c r="P116" s="267"/>
      <c r="Q116" s="264" t="s">
        <v>49</v>
      </c>
      <c r="R116" s="257">
        <f>VLOOKUP(Q116,vstupy!$B$17:$C$27,2,FALSE)</f>
        <v>0</v>
      </c>
      <c r="S116" s="258"/>
      <c r="T116" s="95" t="s">
        <v>50</v>
      </c>
      <c r="U116" s="97">
        <f>IFERROR(VLOOKUP(T116,vstupy!$B$2:$C$12,2,FALSE),0)</f>
        <v>0</v>
      </c>
      <c r="V116" s="294" t="s">
        <v>49</v>
      </c>
      <c r="W116" s="296">
        <f>VLOOKUP(V116,vstupy!$B$17:$C$27,2,FALSE)</f>
        <v>0</v>
      </c>
      <c r="X116" s="260" t="str">
        <f>IF(J116=0,"N/A",N116/I116)</f>
        <v>N/A</v>
      </c>
      <c r="Y116" s="253">
        <f t="shared" ref="Y116" si="1293">N116</f>
        <v>0</v>
      </c>
      <c r="Z116" s="260" t="str">
        <f t="shared" ref="Z116" si="1294">IF(J116=0,"N/A",O116/I116)</f>
        <v>N/A</v>
      </c>
      <c r="AA116" s="248">
        <f t="shared" ref="AA116" si="1295">O116</f>
        <v>0</v>
      </c>
      <c r="AB116" s="323">
        <f t="shared" ref="AB116" si="1296">P116*R116</f>
        <v>0</v>
      </c>
      <c r="AC116" s="253">
        <f>AB116*J116</f>
        <v>0</v>
      </c>
      <c r="AD116" s="324">
        <f t="shared" ref="AD116" si="1297">IF(S116&gt;0,IF(W116&gt;0,($G$5/160)*(S116/60)*W116,0),IF(W116&gt;0,($G$5/160)*((U116+U117+U118)/60)*W116,0))</f>
        <v>0</v>
      </c>
      <c r="AE116" s="326">
        <f>AD116*J116</f>
        <v>0</v>
      </c>
      <c r="AF116" s="246">
        <f t="shared" ref="AF116" si="1298">IF($M116="In (zvyšuje náklady)",-AD116,0)</f>
        <v>0</v>
      </c>
      <c r="AG116" s="256">
        <f t="shared" ref="AG116" si="1299">IF($M116="In (zvyšuje náklady)",-AE116,0)</f>
        <v>0</v>
      </c>
      <c r="AH116" s="256">
        <f t="shared" si="1113"/>
        <v>0</v>
      </c>
      <c r="AI116" s="256">
        <f t="shared" ref="AI116" si="1300">IF($M116="In (zvyšuje náklady)",-Y116,0)</f>
        <v>0</v>
      </c>
      <c r="AJ116" s="256">
        <f t="shared" ref="AJ116" si="1301">IF($M116="In (zvyšuje náklady)",-Z116,0)</f>
        <v>0</v>
      </c>
      <c r="AK116" s="256">
        <f t="shared" ref="AK116" si="1302">IF($M116="In (zvyšuje náklady)",-AA116,0)</f>
        <v>0</v>
      </c>
      <c r="AL116" s="256">
        <f t="shared" ref="AL116" si="1303">IF($M116="In (zvyšuje náklady)",-AB116,0)</f>
        <v>0</v>
      </c>
      <c r="AM116" s="306">
        <f t="shared" ref="AM116" si="1304">IF($M116="In (zvyšuje náklady)",-AC116,0)</f>
        <v>0</v>
      </c>
      <c r="AN116" s="260">
        <f t="shared" ref="AN116" si="1305">IF($M116="In (zvyšuje náklady)",0,AD116)</f>
        <v>0</v>
      </c>
      <c r="AO116" s="256">
        <f t="shared" ref="AO116" si="1306">IF($M116="In (zvyšuje náklady)",0,AE116)</f>
        <v>0</v>
      </c>
      <c r="AP116" s="256" t="str">
        <f t="shared" ref="AP116" si="1307">IF($M116="In (zvyšuje náklady)",0,X116)</f>
        <v>N/A</v>
      </c>
      <c r="AQ116" s="256">
        <f t="shared" ref="AQ116" si="1308">IF($M116="In (zvyšuje náklady)",0,Y116)</f>
        <v>0</v>
      </c>
      <c r="AR116" s="256" t="str">
        <f t="shared" ref="AR116" si="1309">IF($M116="In (zvyšuje náklady)",0,Z116)</f>
        <v>N/A</v>
      </c>
      <c r="AS116" s="256">
        <f t="shared" ref="AS116" si="1310">IF($M116="In (zvyšuje náklady)",0,AA116)</f>
        <v>0</v>
      </c>
      <c r="AT116" s="256">
        <f t="shared" ref="AT116" si="1311">IF($M116="In (zvyšuje náklady)",0,AB116)</f>
        <v>0</v>
      </c>
      <c r="AU116" s="248">
        <f>IF($M116="In (zvyšuje náklady)",0,AC116)</f>
        <v>0</v>
      </c>
      <c r="AV116" s="245">
        <f t="shared" ref="AV116" si="1312">IF($L116&gt;0,AF116,0)</f>
        <v>0</v>
      </c>
      <c r="AW116" s="245">
        <f t="shared" ref="AW116" si="1313">IF($L116&gt;0,AV116*L116,0)</f>
        <v>0</v>
      </c>
      <c r="AX116" s="245">
        <f t="shared" ref="AX116" si="1314">IF($L116&gt;0,AH116,0)</f>
        <v>0</v>
      </c>
      <c r="AY116" s="245">
        <f t="shared" ref="AY116" si="1315">IF($L116&gt;0,AX116*L116,0)</f>
        <v>0</v>
      </c>
      <c r="AZ116" s="245">
        <f t="shared" ref="AZ116" si="1316">IF($L116&gt;0,AJ116,0)</f>
        <v>0</v>
      </c>
      <c r="BA116" s="245">
        <f t="shared" ref="BA116" si="1317">IF($L116&gt;0,AZ116*L116,0)</f>
        <v>0</v>
      </c>
      <c r="BB116" s="245">
        <f t="shared" ref="BB116" si="1318">IF($L116&gt;0,AL116,0)</f>
        <v>0</v>
      </c>
      <c r="BC116" s="308">
        <f t="shared" ref="BC116" si="1319">BB116*L116</f>
        <v>0</v>
      </c>
      <c r="BD116" s="314">
        <f>IF($L116&gt;0,AN116,0)</f>
        <v>0</v>
      </c>
      <c r="BE116" s="245">
        <f t="shared" ref="BE116" si="1320">IF($L116&gt;0,BD116*L116,0)</f>
        <v>0</v>
      </c>
      <c r="BF116" s="245">
        <f t="shared" ref="BF116" si="1321">IF($L116&gt;0,AP116,0)</f>
        <v>0</v>
      </c>
      <c r="BG116" s="245">
        <f t="shared" ref="BG116" si="1322">IF($L116&gt;0,AP116*L116,0)</f>
        <v>0</v>
      </c>
      <c r="BH116" s="245">
        <f t="shared" ref="BH116" si="1323">IF($L116&gt;0,AR116,0)</f>
        <v>0</v>
      </c>
      <c r="BI116" s="245">
        <f t="shared" ref="BI116" si="1324">IF($L116&gt;0,AR116*L116,0)</f>
        <v>0</v>
      </c>
      <c r="BJ116" s="245">
        <f>IF($L116&gt;0,AT116,0)</f>
        <v>0</v>
      </c>
      <c r="BK116" s="308">
        <f>BJ116*L116</f>
        <v>0</v>
      </c>
      <c r="BL116" s="250">
        <f>IF(F116="EÚ-úplná harmonizácia","1",0)</f>
        <v>0</v>
      </c>
      <c r="BM116" s="260">
        <f t="shared" ref="BM116:CB116" si="1325">IF($BL116="1",AF116,0)</f>
        <v>0</v>
      </c>
      <c r="BN116" s="256">
        <f t="shared" si="1325"/>
        <v>0</v>
      </c>
      <c r="BO116" s="256">
        <f t="shared" si="1325"/>
        <v>0</v>
      </c>
      <c r="BP116" s="256">
        <f t="shared" si="1325"/>
        <v>0</v>
      </c>
      <c r="BQ116" s="256">
        <f t="shared" si="1325"/>
        <v>0</v>
      </c>
      <c r="BR116" s="256">
        <f t="shared" si="1325"/>
        <v>0</v>
      </c>
      <c r="BS116" s="256">
        <f t="shared" si="1325"/>
        <v>0</v>
      </c>
      <c r="BT116" s="306">
        <f t="shared" si="1325"/>
        <v>0</v>
      </c>
      <c r="BU116" s="260">
        <f t="shared" si="1325"/>
        <v>0</v>
      </c>
      <c r="BV116" s="256">
        <f t="shared" si="1325"/>
        <v>0</v>
      </c>
      <c r="BW116" s="256">
        <f t="shared" si="1325"/>
        <v>0</v>
      </c>
      <c r="BX116" s="256">
        <f t="shared" si="1325"/>
        <v>0</v>
      </c>
      <c r="BY116" s="256">
        <f t="shared" si="1325"/>
        <v>0</v>
      </c>
      <c r="BZ116" s="256">
        <f t="shared" si="1325"/>
        <v>0</v>
      </c>
      <c r="CA116" s="256">
        <f t="shared" si="1325"/>
        <v>0</v>
      </c>
      <c r="CB116" s="248">
        <f t="shared" si="1325"/>
        <v>0</v>
      </c>
      <c r="CC116" s="247">
        <f t="shared" ref="CC116" si="1326">IF(AND(X116="N/A",Z116="N/A"),AB116+AD116,X116+Z116+AB116+AD116)</f>
        <v>0</v>
      </c>
      <c r="CD116" s="247">
        <f>Y116+AA116+AC116+AE116</f>
        <v>0</v>
      </c>
      <c r="CE116" s="247">
        <f>IF(AND(G116=2021,M116="In (zvyšuje náklady)"),AM116+AK116+AG116,0)</f>
        <v>0</v>
      </c>
      <c r="CF116" s="247">
        <f>IF(AND(G116=2021,M116="Out (znižuje náklady)",BL116=0),AO116+AS116+AU116,0)</f>
        <v>0</v>
      </c>
      <c r="CG116" s="247">
        <f t="shared" ref="CG116" si="1327">IF(AND($BL116=0),CE116,0)</f>
        <v>0</v>
      </c>
      <c r="CH116" s="247">
        <f t="shared" ref="CH116" si="1328">IF(AND($BL116=0),CF116,0)</f>
        <v>0</v>
      </c>
    </row>
    <row r="117" spans="2:86" x14ac:dyDescent="0.2">
      <c r="B117" s="328"/>
      <c r="C117" s="288"/>
      <c r="D117" s="288"/>
      <c r="E117" s="288"/>
      <c r="F117" s="258"/>
      <c r="G117" s="258"/>
      <c r="H117" s="258"/>
      <c r="I117" s="258"/>
      <c r="J117" s="258"/>
      <c r="K117" s="258"/>
      <c r="L117" s="258"/>
      <c r="M117" s="258"/>
      <c r="N117" s="258"/>
      <c r="O117" s="258"/>
      <c r="P117" s="267"/>
      <c r="Q117" s="265"/>
      <c r="R117" s="232"/>
      <c r="S117" s="258"/>
      <c r="T117" s="95" t="s">
        <v>50</v>
      </c>
      <c r="U117" s="97">
        <f>IFERROR(VLOOKUP(T117,vstupy!$B$2:$C$12,2,FALSE),0)</f>
        <v>0</v>
      </c>
      <c r="V117" s="295"/>
      <c r="W117" s="297"/>
      <c r="X117" s="260"/>
      <c r="Y117" s="253"/>
      <c r="Z117" s="260"/>
      <c r="AA117" s="248"/>
      <c r="AB117" s="323"/>
      <c r="AC117" s="253"/>
      <c r="AD117" s="325"/>
      <c r="AE117" s="326"/>
      <c r="AF117" s="246"/>
      <c r="AG117" s="256"/>
      <c r="AH117" s="256"/>
      <c r="AI117" s="256"/>
      <c r="AJ117" s="256"/>
      <c r="AK117" s="256"/>
      <c r="AL117" s="256"/>
      <c r="AM117" s="306"/>
      <c r="AN117" s="260"/>
      <c r="AO117" s="256"/>
      <c r="AP117" s="256"/>
      <c r="AQ117" s="256"/>
      <c r="AR117" s="256"/>
      <c r="AS117" s="256"/>
      <c r="AT117" s="256"/>
      <c r="AU117" s="248"/>
      <c r="AV117" s="246"/>
      <c r="AW117" s="246"/>
      <c r="AX117" s="246"/>
      <c r="AY117" s="246"/>
      <c r="AZ117" s="246"/>
      <c r="BA117" s="246"/>
      <c r="BB117" s="246"/>
      <c r="BC117" s="309"/>
      <c r="BD117" s="260"/>
      <c r="BE117" s="246"/>
      <c r="BF117" s="246"/>
      <c r="BG117" s="246"/>
      <c r="BH117" s="246"/>
      <c r="BI117" s="246"/>
      <c r="BJ117" s="246"/>
      <c r="BK117" s="309"/>
      <c r="BL117" s="250"/>
      <c r="BM117" s="260"/>
      <c r="BN117" s="256"/>
      <c r="BO117" s="256"/>
      <c r="BP117" s="256"/>
      <c r="BQ117" s="256"/>
      <c r="BR117" s="256"/>
      <c r="BS117" s="256"/>
      <c r="BT117" s="306"/>
      <c r="BU117" s="260"/>
      <c r="BV117" s="256"/>
      <c r="BW117" s="256"/>
      <c r="BX117" s="256"/>
      <c r="BY117" s="256"/>
      <c r="BZ117" s="256"/>
      <c r="CA117" s="256"/>
      <c r="CB117" s="248"/>
      <c r="CC117" s="248"/>
      <c r="CD117" s="248"/>
      <c r="CE117" s="248"/>
      <c r="CF117" s="248"/>
      <c r="CG117" s="248"/>
      <c r="CH117" s="248"/>
    </row>
    <row r="118" spans="2:86" x14ac:dyDescent="0.2">
      <c r="B118" s="329"/>
      <c r="C118" s="289"/>
      <c r="D118" s="289"/>
      <c r="E118" s="289"/>
      <c r="F118" s="259"/>
      <c r="G118" s="259"/>
      <c r="H118" s="259"/>
      <c r="I118" s="259"/>
      <c r="J118" s="259"/>
      <c r="K118" s="259"/>
      <c r="L118" s="259"/>
      <c r="M118" s="259"/>
      <c r="N118" s="259"/>
      <c r="O118" s="259"/>
      <c r="P118" s="267"/>
      <c r="Q118" s="264"/>
      <c r="R118" s="232"/>
      <c r="S118" s="259"/>
      <c r="T118" s="95" t="s">
        <v>50</v>
      </c>
      <c r="U118" s="97">
        <f>IFERROR(VLOOKUP(T118,vstupy!$B$2:$C$12,2,FALSE),0)</f>
        <v>0</v>
      </c>
      <c r="V118" s="294"/>
      <c r="W118" s="297"/>
      <c r="X118" s="260"/>
      <c r="Y118" s="253"/>
      <c r="Z118" s="260"/>
      <c r="AA118" s="248"/>
      <c r="AB118" s="323"/>
      <c r="AC118" s="253"/>
      <c r="AD118" s="325"/>
      <c r="AE118" s="326"/>
      <c r="AF118" s="246"/>
      <c r="AG118" s="256"/>
      <c r="AH118" s="256"/>
      <c r="AI118" s="256"/>
      <c r="AJ118" s="256"/>
      <c r="AK118" s="256"/>
      <c r="AL118" s="256"/>
      <c r="AM118" s="306"/>
      <c r="AN118" s="260"/>
      <c r="AO118" s="256"/>
      <c r="AP118" s="256"/>
      <c r="AQ118" s="256"/>
      <c r="AR118" s="256"/>
      <c r="AS118" s="256"/>
      <c r="AT118" s="256"/>
      <c r="AU118" s="248"/>
      <c r="AV118" s="246"/>
      <c r="AW118" s="246"/>
      <c r="AX118" s="246"/>
      <c r="AY118" s="246"/>
      <c r="AZ118" s="246"/>
      <c r="BA118" s="246"/>
      <c r="BB118" s="246"/>
      <c r="BC118" s="309"/>
      <c r="BD118" s="260"/>
      <c r="BE118" s="246"/>
      <c r="BF118" s="246"/>
      <c r="BG118" s="246"/>
      <c r="BH118" s="246"/>
      <c r="BI118" s="246"/>
      <c r="BJ118" s="246"/>
      <c r="BK118" s="309"/>
      <c r="BL118" s="250"/>
      <c r="BM118" s="260"/>
      <c r="BN118" s="256"/>
      <c r="BO118" s="256"/>
      <c r="BP118" s="256"/>
      <c r="BQ118" s="256"/>
      <c r="BR118" s="256"/>
      <c r="BS118" s="256"/>
      <c r="BT118" s="306"/>
      <c r="BU118" s="260"/>
      <c r="BV118" s="256"/>
      <c r="BW118" s="256"/>
      <c r="BX118" s="256"/>
      <c r="BY118" s="256"/>
      <c r="BZ118" s="256"/>
      <c r="CA118" s="256"/>
      <c r="CB118" s="248"/>
      <c r="CC118" s="248"/>
      <c r="CD118" s="248"/>
      <c r="CE118" s="248"/>
      <c r="CF118" s="248"/>
      <c r="CG118" s="248"/>
      <c r="CH118" s="248"/>
    </row>
    <row r="119" spans="2:86" ht="12.75" customHeight="1" x14ac:dyDescent="0.2">
      <c r="B119" s="327">
        <v>38</v>
      </c>
      <c r="C119" s="287"/>
      <c r="D119" s="287"/>
      <c r="E119" s="287"/>
      <c r="F119" s="258" t="s">
        <v>154</v>
      </c>
      <c r="G119" s="266"/>
      <c r="H119" s="258"/>
      <c r="I119" s="266"/>
      <c r="J119" s="266">
        <f t="shared" ref="J119:L119" si="1329">IF(I119="N/A",0,I119)</f>
        <v>0</v>
      </c>
      <c r="K119" s="266"/>
      <c r="L119" s="266">
        <f t="shared" si="1329"/>
        <v>0</v>
      </c>
      <c r="M119" s="258" t="s">
        <v>154</v>
      </c>
      <c r="N119" s="258"/>
      <c r="O119" s="258"/>
      <c r="P119" s="267"/>
      <c r="Q119" s="264" t="s">
        <v>49</v>
      </c>
      <c r="R119" s="257">
        <f>VLOOKUP(Q119,vstupy!$B$17:$C$27,2,FALSE)</f>
        <v>0</v>
      </c>
      <c r="S119" s="258"/>
      <c r="T119" s="95" t="s">
        <v>50</v>
      </c>
      <c r="U119" s="97">
        <f>IFERROR(VLOOKUP(T119,vstupy!$B$2:$C$12,2,FALSE),0)</f>
        <v>0</v>
      </c>
      <c r="V119" s="294" t="s">
        <v>49</v>
      </c>
      <c r="W119" s="296">
        <f>VLOOKUP(V119,vstupy!$B$17:$C$27,2,FALSE)</f>
        <v>0</v>
      </c>
      <c r="X119" s="260" t="str">
        <f>IF(J119=0,"N/A",N119/I119)</f>
        <v>N/A</v>
      </c>
      <c r="Y119" s="253">
        <f t="shared" ref="Y119" si="1330">N119</f>
        <v>0</v>
      </c>
      <c r="Z119" s="260" t="str">
        <f t="shared" si="1032"/>
        <v>N/A</v>
      </c>
      <c r="AA119" s="248">
        <f t="shared" ref="AA119" si="1331">O119</f>
        <v>0</v>
      </c>
      <c r="AB119" s="323">
        <f t="shared" ref="AB119" si="1332">P119*R119</f>
        <v>0</v>
      </c>
      <c r="AC119" s="253">
        <f>AB119*J119</f>
        <v>0</v>
      </c>
      <c r="AD119" s="324">
        <f t="shared" ref="AD119" si="1333">IF(S119&gt;0,IF(W119&gt;0,($G$5/160)*(S119/60)*W119,0),IF(W119&gt;0,($G$5/160)*((U119+U120+U121)/60)*W119,0))</f>
        <v>0</v>
      </c>
      <c r="AE119" s="326">
        <f>AD119*J119</f>
        <v>0</v>
      </c>
      <c r="AF119" s="246">
        <f t="shared" ref="AF119" si="1334">IF($M119="In (zvyšuje náklady)",-AD119,0)</f>
        <v>0</v>
      </c>
      <c r="AG119" s="256">
        <f t="shared" ref="AG119" si="1335">IF($M119="In (zvyšuje náklady)",-AE119,0)</f>
        <v>0</v>
      </c>
      <c r="AH119" s="256">
        <f t="shared" si="1151"/>
        <v>0</v>
      </c>
      <c r="AI119" s="256">
        <f t="shared" ref="AI119" si="1336">IF($M119="In (zvyšuje náklady)",-Y119,0)</f>
        <v>0</v>
      </c>
      <c r="AJ119" s="256">
        <f t="shared" ref="AJ119" si="1337">IF($M119="In (zvyšuje náklady)",-Z119,0)</f>
        <v>0</v>
      </c>
      <c r="AK119" s="256">
        <f t="shared" ref="AK119" si="1338">IF($M119="In (zvyšuje náklady)",-AA119,0)</f>
        <v>0</v>
      </c>
      <c r="AL119" s="256">
        <f t="shared" ref="AL119" si="1339">IF($M119="In (zvyšuje náklady)",-AB119,0)</f>
        <v>0</v>
      </c>
      <c r="AM119" s="306">
        <f t="shared" ref="AM119" si="1340">IF($M119="In (zvyšuje náklady)",-AC119,0)</f>
        <v>0</v>
      </c>
      <c r="AN119" s="260">
        <f t="shared" ref="AN119" si="1341">IF($M119="In (zvyšuje náklady)",0,AD119)</f>
        <v>0</v>
      </c>
      <c r="AO119" s="256">
        <f t="shared" ref="AO119" si="1342">IF($M119="In (zvyšuje náklady)",0,AE119)</f>
        <v>0</v>
      </c>
      <c r="AP119" s="256" t="str">
        <f t="shared" ref="AP119" si="1343">IF($M119="In (zvyšuje náklady)",0,X119)</f>
        <v>N/A</v>
      </c>
      <c r="AQ119" s="256">
        <f t="shared" ref="AQ119" si="1344">IF($M119="In (zvyšuje náklady)",0,Y119)</f>
        <v>0</v>
      </c>
      <c r="AR119" s="256" t="str">
        <f t="shared" ref="AR119" si="1345">IF($M119="In (zvyšuje náklady)",0,Z119)</f>
        <v>N/A</v>
      </c>
      <c r="AS119" s="256">
        <f t="shared" ref="AS119" si="1346">IF($M119="In (zvyšuje náklady)",0,AA119)</f>
        <v>0</v>
      </c>
      <c r="AT119" s="256">
        <f t="shared" ref="AT119" si="1347">IF($M119="In (zvyšuje náklady)",0,AB119)</f>
        <v>0</v>
      </c>
      <c r="AU119" s="248">
        <f>IF($M119="In (zvyšuje náklady)",0,AC119)</f>
        <v>0</v>
      </c>
      <c r="AV119" s="245">
        <f t="shared" ref="AV119" si="1348">IF($L119&gt;0,AF119,0)</f>
        <v>0</v>
      </c>
      <c r="AW119" s="245">
        <f t="shared" ref="AW119" si="1349">IF($L119&gt;0,AV119*L119,0)</f>
        <v>0</v>
      </c>
      <c r="AX119" s="245">
        <f t="shared" ref="AX119" si="1350">IF($L119&gt;0,AH119,0)</f>
        <v>0</v>
      </c>
      <c r="AY119" s="245">
        <f t="shared" ref="AY119" si="1351">IF($L119&gt;0,AX119*L119,0)</f>
        <v>0</v>
      </c>
      <c r="AZ119" s="245">
        <f t="shared" ref="AZ119" si="1352">IF($L119&gt;0,AJ119,0)</f>
        <v>0</v>
      </c>
      <c r="BA119" s="245">
        <f t="shared" ref="BA119" si="1353">IF($L119&gt;0,AZ119*L119,0)</f>
        <v>0</v>
      </c>
      <c r="BB119" s="245">
        <f t="shared" ref="BB119" si="1354">IF($L119&gt;0,AL119,0)</f>
        <v>0</v>
      </c>
      <c r="BC119" s="308">
        <f t="shared" ref="BC119" si="1355">BB119*L119</f>
        <v>0</v>
      </c>
      <c r="BD119" s="314">
        <f>IF($L119&gt;0,AN119,0)</f>
        <v>0</v>
      </c>
      <c r="BE119" s="245">
        <f t="shared" ref="BE119" si="1356">IF($L119&gt;0,BD119*L119,0)</f>
        <v>0</v>
      </c>
      <c r="BF119" s="245">
        <f t="shared" ref="BF119" si="1357">IF($L119&gt;0,AP119,0)</f>
        <v>0</v>
      </c>
      <c r="BG119" s="245">
        <f t="shared" ref="BG119" si="1358">IF($L119&gt;0,AP119*L119,0)</f>
        <v>0</v>
      </c>
      <c r="BH119" s="245">
        <f t="shared" ref="BH119" si="1359">IF($L119&gt;0,AR119,0)</f>
        <v>0</v>
      </c>
      <c r="BI119" s="245">
        <f t="shared" ref="BI119" si="1360">IF($L119&gt;0,AR119*L119,0)</f>
        <v>0</v>
      </c>
      <c r="BJ119" s="245">
        <f>IF($L119&gt;0,AT119,0)</f>
        <v>0</v>
      </c>
      <c r="BK119" s="308">
        <f>BJ119*L119</f>
        <v>0</v>
      </c>
      <c r="BL119" s="250">
        <f>IF(F119="EÚ-úplná harmonizácia","1",0)</f>
        <v>0</v>
      </c>
      <c r="BM119" s="260">
        <f t="shared" ref="BM119:CB119" si="1361">IF($BL119="1",AF119,0)</f>
        <v>0</v>
      </c>
      <c r="BN119" s="256">
        <f t="shared" si="1361"/>
        <v>0</v>
      </c>
      <c r="BO119" s="256">
        <f t="shared" si="1361"/>
        <v>0</v>
      </c>
      <c r="BP119" s="256">
        <f t="shared" si="1361"/>
        <v>0</v>
      </c>
      <c r="BQ119" s="256">
        <f t="shared" si="1361"/>
        <v>0</v>
      </c>
      <c r="BR119" s="256">
        <f t="shared" si="1361"/>
        <v>0</v>
      </c>
      <c r="BS119" s="256">
        <f t="shared" si="1361"/>
        <v>0</v>
      </c>
      <c r="BT119" s="306">
        <f t="shared" si="1361"/>
        <v>0</v>
      </c>
      <c r="BU119" s="260">
        <f t="shared" si="1361"/>
        <v>0</v>
      </c>
      <c r="BV119" s="256">
        <f t="shared" si="1361"/>
        <v>0</v>
      </c>
      <c r="BW119" s="256">
        <f t="shared" si="1361"/>
        <v>0</v>
      </c>
      <c r="BX119" s="256">
        <f t="shared" si="1361"/>
        <v>0</v>
      </c>
      <c r="BY119" s="256">
        <f t="shared" si="1361"/>
        <v>0</v>
      </c>
      <c r="BZ119" s="256">
        <f t="shared" si="1361"/>
        <v>0</v>
      </c>
      <c r="CA119" s="256">
        <f t="shared" si="1361"/>
        <v>0</v>
      </c>
      <c r="CB119" s="248">
        <f t="shared" si="1361"/>
        <v>0</v>
      </c>
      <c r="CC119" s="247">
        <f t="shared" ref="CC119" si="1362">IF(AND(X119="N/A",Z119="N/A"),AB119+AD119,X119+Z119+AB119+AD119)</f>
        <v>0</v>
      </c>
      <c r="CD119" s="247">
        <f>Y119+AA119+AC119+AE119</f>
        <v>0</v>
      </c>
      <c r="CE119" s="247">
        <f>IF(AND(G119=2021,M119="In (zvyšuje náklady)"),AM119+AK119+AG119,0)</f>
        <v>0</v>
      </c>
      <c r="CF119" s="247">
        <f>IF(AND(G119=2021,M119="Out (znižuje náklady)",BL119=0),AO119+AS119+AU119,0)</f>
        <v>0</v>
      </c>
      <c r="CG119" s="247">
        <f t="shared" ref="CG119" si="1363">IF(AND($BL119=0),CE119,0)</f>
        <v>0</v>
      </c>
      <c r="CH119" s="247">
        <f t="shared" ref="CH119" si="1364">IF(AND($BL119=0),CF119,0)</f>
        <v>0</v>
      </c>
    </row>
    <row r="120" spans="2:86" x14ac:dyDescent="0.2">
      <c r="B120" s="328"/>
      <c r="C120" s="288"/>
      <c r="D120" s="288"/>
      <c r="E120" s="288"/>
      <c r="F120" s="258"/>
      <c r="G120" s="258"/>
      <c r="H120" s="258"/>
      <c r="I120" s="258"/>
      <c r="J120" s="258"/>
      <c r="K120" s="258"/>
      <c r="L120" s="258"/>
      <c r="M120" s="258"/>
      <c r="N120" s="258"/>
      <c r="O120" s="258"/>
      <c r="P120" s="267"/>
      <c r="Q120" s="265"/>
      <c r="R120" s="232"/>
      <c r="S120" s="258"/>
      <c r="T120" s="95" t="s">
        <v>50</v>
      </c>
      <c r="U120" s="97">
        <f>IFERROR(VLOOKUP(T120,vstupy!$B$2:$C$12,2,FALSE),0)</f>
        <v>0</v>
      </c>
      <c r="V120" s="295"/>
      <c r="W120" s="297"/>
      <c r="X120" s="260"/>
      <c r="Y120" s="253"/>
      <c r="Z120" s="260"/>
      <c r="AA120" s="248"/>
      <c r="AB120" s="323"/>
      <c r="AC120" s="253"/>
      <c r="AD120" s="325"/>
      <c r="AE120" s="326"/>
      <c r="AF120" s="246"/>
      <c r="AG120" s="256"/>
      <c r="AH120" s="256"/>
      <c r="AI120" s="256"/>
      <c r="AJ120" s="256"/>
      <c r="AK120" s="256"/>
      <c r="AL120" s="256"/>
      <c r="AM120" s="306"/>
      <c r="AN120" s="260"/>
      <c r="AO120" s="256"/>
      <c r="AP120" s="256"/>
      <c r="AQ120" s="256"/>
      <c r="AR120" s="256"/>
      <c r="AS120" s="256"/>
      <c r="AT120" s="256"/>
      <c r="AU120" s="248"/>
      <c r="AV120" s="246"/>
      <c r="AW120" s="246"/>
      <c r="AX120" s="246"/>
      <c r="AY120" s="246"/>
      <c r="AZ120" s="246"/>
      <c r="BA120" s="246"/>
      <c r="BB120" s="246"/>
      <c r="BC120" s="309"/>
      <c r="BD120" s="260"/>
      <c r="BE120" s="246"/>
      <c r="BF120" s="246"/>
      <c r="BG120" s="246"/>
      <c r="BH120" s="246"/>
      <c r="BI120" s="246"/>
      <c r="BJ120" s="246"/>
      <c r="BK120" s="309"/>
      <c r="BL120" s="250"/>
      <c r="BM120" s="260"/>
      <c r="BN120" s="256"/>
      <c r="BO120" s="256"/>
      <c r="BP120" s="256"/>
      <c r="BQ120" s="256"/>
      <c r="BR120" s="256"/>
      <c r="BS120" s="256"/>
      <c r="BT120" s="306"/>
      <c r="BU120" s="260"/>
      <c r="BV120" s="256"/>
      <c r="BW120" s="256"/>
      <c r="BX120" s="256"/>
      <c r="BY120" s="256"/>
      <c r="BZ120" s="256"/>
      <c r="CA120" s="256"/>
      <c r="CB120" s="248"/>
      <c r="CC120" s="248"/>
      <c r="CD120" s="248"/>
      <c r="CE120" s="248"/>
      <c r="CF120" s="248"/>
      <c r="CG120" s="248"/>
      <c r="CH120" s="248"/>
    </row>
    <row r="121" spans="2:86" x14ac:dyDescent="0.2">
      <c r="B121" s="329"/>
      <c r="C121" s="289"/>
      <c r="D121" s="289"/>
      <c r="E121" s="289"/>
      <c r="F121" s="259"/>
      <c r="G121" s="259"/>
      <c r="H121" s="259"/>
      <c r="I121" s="259"/>
      <c r="J121" s="259"/>
      <c r="K121" s="259"/>
      <c r="L121" s="259"/>
      <c r="M121" s="259"/>
      <c r="N121" s="259"/>
      <c r="O121" s="259"/>
      <c r="P121" s="267"/>
      <c r="Q121" s="264"/>
      <c r="R121" s="232"/>
      <c r="S121" s="259"/>
      <c r="T121" s="95" t="s">
        <v>50</v>
      </c>
      <c r="U121" s="97">
        <f>IFERROR(VLOOKUP(T121,vstupy!$B$2:$C$12,2,FALSE),0)</f>
        <v>0</v>
      </c>
      <c r="V121" s="294"/>
      <c r="W121" s="297"/>
      <c r="X121" s="260"/>
      <c r="Y121" s="253"/>
      <c r="Z121" s="260"/>
      <c r="AA121" s="248"/>
      <c r="AB121" s="323"/>
      <c r="AC121" s="253"/>
      <c r="AD121" s="325"/>
      <c r="AE121" s="326"/>
      <c r="AF121" s="246"/>
      <c r="AG121" s="256"/>
      <c r="AH121" s="256"/>
      <c r="AI121" s="256"/>
      <c r="AJ121" s="256"/>
      <c r="AK121" s="256"/>
      <c r="AL121" s="256"/>
      <c r="AM121" s="306"/>
      <c r="AN121" s="260"/>
      <c r="AO121" s="256"/>
      <c r="AP121" s="256"/>
      <c r="AQ121" s="256"/>
      <c r="AR121" s="256"/>
      <c r="AS121" s="256"/>
      <c r="AT121" s="256"/>
      <c r="AU121" s="248"/>
      <c r="AV121" s="246"/>
      <c r="AW121" s="246"/>
      <c r="AX121" s="246"/>
      <c r="AY121" s="246"/>
      <c r="AZ121" s="246"/>
      <c r="BA121" s="246"/>
      <c r="BB121" s="246"/>
      <c r="BC121" s="309"/>
      <c r="BD121" s="260"/>
      <c r="BE121" s="246"/>
      <c r="BF121" s="246"/>
      <c r="BG121" s="246"/>
      <c r="BH121" s="246"/>
      <c r="BI121" s="246"/>
      <c r="BJ121" s="246"/>
      <c r="BK121" s="309"/>
      <c r="BL121" s="250"/>
      <c r="BM121" s="260"/>
      <c r="BN121" s="256"/>
      <c r="BO121" s="256"/>
      <c r="BP121" s="256"/>
      <c r="BQ121" s="256"/>
      <c r="BR121" s="256"/>
      <c r="BS121" s="256"/>
      <c r="BT121" s="306"/>
      <c r="BU121" s="260"/>
      <c r="BV121" s="256"/>
      <c r="BW121" s="256"/>
      <c r="BX121" s="256"/>
      <c r="BY121" s="256"/>
      <c r="BZ121" s="256"/>
      <c r="CA121" s="256"/>
      <c r="CB121" s="248"/>
      <c r="CC121" s="248"/>
      <c r="CD121" s="248"/>
      <c r="CE121" s="248"/>
      <c r="CF121" s="248"/>
      <c r="CG121" s="248"/>
      <c r="CH121" s="248"/>
    </row>
    <row r="122" spans="2:86" ht="12.75" customHeight="1" x14ac:dyDescent="0.2">
      <c r="B122" s="327">
        <v>39</v>
      </c>
      <c r="C122" s="287"/>
      <c r="D122" s="287"/>
      <c r="E122" s="287"/>
      <c r="F122" s="258" t="s">
        <v>154</v>
      </c>
      <c r="G122" s="266"/>
      <c r="H122" s="258"/>
      <c r="I122" s="266"/>
      <c r="J122" s="266">
        <f t="shared" ref="J122:L122" si="1365">IF(I122="N/A",0,I122)</f>
        <v>0</v>
      </c>
      <c r="K122" s="266"/>
      <c r="L122" s="266">
        <f t="shared" si="1365"/>
        <v>0</v>
      </c>
      <c r="M122" s="258" t="s">
        <v>154</v>
      </c>
      <c r="N122" s="258"/>
      <c r="O122" s="258"/>
      <c r="P122" s="267"/>
      <c r="Q122" s="264" t="s">
        <v>49</v>
      </c>
      <c r="R122" s="257">
        <f>VLOOKUP(Q122,vstupy!$B$17:$C$27,2,FALSE)</f>
        <v>0</v>
      </c>
      <c r="S122" s="258"/>
      <c r="T122" s="95" t="s">
        <v>50</v>
      </c>
      <c r="U122" s="97">
        <f>IFERROR(VLOOKUP(T122,vstupy!$B$2:$C$12,2,FALSE),0)</f>
        <v>0</v>
      </c>
      <c r="V122" s="294" t="s">
        <v>49</v>
      </c>
      <c r="W122" s="296">
        <f>VLOOKUP(V122,vstupy!$B$17:$C$27,2,FALSE)</f>
        <v>0</v>
      </c>
      <c r="X122" s="260" t="str">
        <f>IF(J122=0,"N/A",N122/I122)</f>
        <v>N/A</v>
      </c>
      <c r="Y122" s="253">
        <f t="shared" ref="Y122" si="1366">N122</f>
        <v>0</v>
      </c>
      <c r="Z122" s="260" t="str">
        <f t="shared" si="1069"/>
        <v>N/A</v>
      </c>
      <c r="AA122" s="248">
        <f t="shared" ref="AA122" si="1367">O122</f>
        <v>0</v>
      </c>
      <c r="AB122" s="323">
        <f t="shared" ref="AB122" si="1368">P122*R122</f>
        <v>0</v>
      </c>
      <c r="AC122" s="253">
        <f>AB122*J122</f>
        <v>0</v>
      </c>
      <c r="AD122" s="324">
        <f t="shared" ref="AD122" si="1369">IF(S122&gt;0,IF(W122&gt;0,($G$5/160)*(S122/60)*W122,0),IF(W122&gt;0,($G$5/160)*((U122+U123+U124)/60)*W122,0))</f>
        <v>0</v>
      </c>
      <c r="AE122" s="326">
        <f>AD122*J122</f>
        <v>0</v>
      </c>
      <c r="AF122" s="246">
        <f t="shared" ref="AF122" si="1370">IF($M122="In (zvyšuje náklady)",-AD122,0)</f>
        <v>0</v>
      </c>
      <c r="AG122" s="256">
        <f t="shared" ref="AG122" si="1371">IF($M122="In (zvyšuje náklady)",-AE122,0)</f>
        <v>0</v>
      </c>
      <c r="AH122" s="256">
        <f t="shared" si="1188"/>
        <v>0</v>
      </c>
      <c r="AI122" s="256">
        <f t="shared" ref="AI122" si="1372">IF($M122="In (zvyšuje náklady)",-Y122,0)</f>
        <v>0</v>
      </c>
      <c r="AJ122" s="256">
        <f t="shared" ref="AJ122" si="1373">IF($M122="In (zvyšuje náklady)",-Z122,0)</f>
        <v>0</v>
      </c>
      <c r="AK122" s="256">
        <f t="shared" ref="AK122" si="1374">IF($M122="In (zvyšuje náklady)",-AA122,0)</f>
        <v>0</v>
      </c>
      <c r="AL122" s="256">
        <f t="shared" ref="AL122" si="1375">IF($M122="In (zvyšuje náklady)",-AB122,0)</f>
        <v>0</v>
      </c>
      <c r="AM122" s="306">
        <f t="shared" ref="AM122" si="1376">IF($M122="In (zvyšuje náklady)",-AC122,0)</f>
        <v>0</v>
      </c>
      <c r="AN122" s="260">
        <f t="shared" ref="AN122" si="1377">IF($M122="In (zvyšuje náklady)",0,AD122)</f>
        <v>0</v>
      </c>
      <c r="AO122" s="256">
        <f t="shared" ref="AO122" si="1378">IF($M122="In (zvyšuje náklady)",0,AE122)</f>
        <v>0</v>
      </c>
      <c r="AP122" s="256" t="str">
        <f t="shared" ref="AP122" si="1379">IF($M122="In (zvyšuje náklady)",0,X122)</f>
        <v>N/A</v>
      </c>
      <c r="AQ122" s="256">
        <f t="shared" ref="AQ122" si="1380">IF($M122="In (zvyšuje náklady)",0,Y122)</f>
        <v>0</v>
      </c>
      <c r="AR122" s="256" t="str">
        <f t="shared" ref="AR122" si="1381">IF($M122="In (zvyšuje náklady)",0,Z122)</f>
        <v>N/A</v>
      </c>
      <c r="AS122" s="256">
        <f t="shared" ref="AS122" si="1382">IF($M122="In (zvyšuje náklady)",0,AA122)</f>
        <v>0</v>
      </c>
      <c r="AT122" s="256">
        <f t="shared" ref="AT122" si="1383">IF($M122="In (zvyšuje náklady)",0,AB122)</f>
        <v>0</v>
      </c>
      <c r="AU122" s="248">
        <f>IF($M122="In (zvyšuje náklady)",0,AC122)</f>
        <v>0</v>
      </c>
      <c r="AV122" s="245">
        <f t="shared" ref="AV122" si="1384">IF($L122&gt;0,AF122,0)</f>
        <v>0</v>
      </c>
      <c r="AW122" s="245">
        <f t="shared" ref="AW122" si="1385">IF($L122&gt;0,AV122*L122,0)</f>
        <v>0</v>
      </c>
      <c r="AX122" s="245">
        <f t="shared" ref="AX122" si="1386">IF($L122&gt;0,AH122,0)</f>
        <v>0</v>
      </c>
      <c r="AY122" s="245">
        <f t="shared" ref="AY122" si="1387">IF($L122&gt;0,AX122*L122,0)</f>
        <v>0</v>
      </c>
      <c r="AZ122" s="245">
        <f t="shared" ref="AZ122" si="1388">IF($L122&gt;0,AJ122,0)</f>
        <v>0</v>
      </c>
      <c r="BA122" s="245">
        <f t="shared" ref="BA122" si="1389">IF($L122&gt;0,AZ122*L122,0)</f>
        <v>0</v>
      </c>
      <c r="BB122" s="245">
        <f t="shared" ref="BB122" si="1390">IF($L122&gt;0,AL122,0)</f>
        <v>0</v>
      </c>
      <c r="BC122" s="308">
        <f t="shared" ref="BC122" si="1391">BB122*L122</f>
        <v>0</v>
      </c>
      <c r="BD122" s="314">
        <f>IF($L122&gt;0,AN122,0)</f>
        <v>0</v>
      </c>
      <c r="BE122" s="245">
        <f t="shared" ref="BE122" si="1392">IF($L122&gt;0,BD122*L122,0)</f>
        <v>0</v>
      </c>
      <c r="BF122" s="245">
        <f t="shared" ref="BF122" si="1393">IF($L122&gt;0,AP122,0)</f>
        <v>0</v>
      </c>
      <c r="BG122" s="245">
        <f t="shared" ref="BG122" si="1394">IF($L122&gt;0,AP122*L122,0)</f>
        <v>0</v>
      </c>
      <c r="BH122" s="245">
        <f t="shared" ref="BH122" si="1395">IF($L122&gt;0,AR122,0)</f>
        <v>0</v>
      </c>
      <c r="BI122" s="245">
        <f t="shared" ref="BI122" si="1396">IF($L122&gt;0,AR122*L122,0)</f>
        <v>0</v>
      </c>
      <c r="BJ122" s="245">
        <f>IF($L122&gt;0,AT122,0)</f>
        <v>0</v>
      </c>
      <c r="BK122" s="308">
        <f>BJ122*L122</f>
        <v>0</v>
      </c>
      <c r="BL122" s="250">
        <f>IF(F122="EÚ-úplná harmonizácia","1",0)</f>
        <v>0</v>
      </c>
      <c r="BM122" s="260">
        <f t="shared" ref="BM122:CB122" si="1397">IF($BL122="1",AF122,0)</f>
        <v>0</v>
      </c>
      <c r="BN122" s="256">
        <f t="shared" si="1397"/>
        <v>0</v>
      </c>
      <c r="BO122" s="256">
        <f t="shared" si="1397"/>
        <v>0</v>
      </c>
      <c r="BP122" s="256">
        <f t="shared" si="1397"/>
        <v>0</v>
      </c>
      <c r="BQ122" s="256">
        <f t="shared" si="1397"/>
        <v>0</v>
      </c>
      <c r="BR122" s="256">
        <f t="shared" si="1397"/>
        <v>0</v>
      </c>
      <c r="BS122" s="256">
        <f t="shared" si="1397"/>
        <v>0</v>
      </c>
      <c r="BT122" s="306">
        <f t="shared" si="1397"/>
        <v>0</v>
      </c>
      <c r="BU122" s="260">
        <f t="shared" si="1397"/>
        <v>0</v>
      </c>
      <c r="BV122" s="256">
        <f t="shared" si="1397"/>
        <v>0</v>
      </c>
      <c r="BW122" s="256">
        <f t="shared" si="1397"/>
        <v>0</v>
      </c>
      <c r="BX122" s="256">
        <f t="shared" si="1397"/>
        <v>0</v>
      </c>
      <c r="BY122" s="256">
        <f t="shared" si="1397"/>
        <v>0</v>
      </c>
      <c r="BZ122" s="256">
        <f t="shared" si="1397"/>
        <v>0</v>
      </c>
      <c r="CA122" s="256">
        <f t="shared" si="1397"/>
        <v>0</v>
      </c>
      <c r="CB122" s="248">
        <f t="shared" si="1397"/>
        <v>0</v>
      </c>
      <c r="CC122" s="247">
        <f t="shared" ref="CC122" si="1398">IF(AND(X122="N/A",Z122="N/A"),AB122+AD122,X122+Z122+AB122+AD122)</f>
        <v>0</v>
      </c>
      <c r="CD122" s="247">
        <f>Y122+AA122+AC122+AE122</f>
        <v>0</v>
      </c>
      <c r="CE122" s="247">
        <f>IF(AND(G122=2021,M122="In (zvyšuje náklady)"),AM122+AK122+AG122,0)</f>
        <v>0</v>
      </c>
      <c r="CF122" s="247">
        <f>IF(AND(G122=2021,M122="Out (znižuje náklady)",BL122=0),AO122+AS122+AU122,0)</f>
        <v>0</v>
      </c>
      <c r="CG122" s="247">
        <f t="shared" ref="CG122" si="1399">IF(AND($BL122=0),CE122,0)</f>
        <v>0</v>
      </c>
      <c r="CH122" s="247">
        <f t="shared" ref="CH122" si="1400">IF(AND($BL122=0),CF122,0)</f>
        <v>0</v>
      </c>
    </row>
    <row r="123" spans="2:86" x14ac:dyDescent="0.2">
      <c r="B123" s="328"/>
      <c r="C123" s="288"/>
      <c r="D123" s="288"/>
      <c r="E123" s="288"/>
      <c r="F123" s="258"/>
      <c r="G123" s="258"/>
      <c r="H123" s="258"/>
      <c r="I123" s="258"/>
      <c r="J123" s="258"/>
      <c r="K123" s="258"/>
      <c r="L123" s="258"/>
      <c r="M123" s="258"/>
      <c r="N123" s="258"/>
      <c r="O123" s="258"/>
      <c r="P123" s="267"/>
      <c r="Q123" s="265"/>
      <c r="R123" s="232"/>
      <c r="S123" s="258"/>
      <c r="T123" s="95" t="s">
        <v>50</v>
      </c>
      <c r="U123" s="97">
        <f>IFERROR(VLOOKUP(T123,vstupy!$B$2:$C$12,2,FALSE),0)</f>
        <v>0</v>
      </c>
      <c r="V123" s="295"/>
      <c r="W123" s="297"/>
      <c r="X123" s="260"/>
      <c r="Y123" s="253"/>
      <c r="Z123" s="260"/>
      <c r="AA123" s="248"/>
      <c r="AB123" s="323"/>
      <c r="AC123" s="253"/>
      <c r="AD123" s="325"/>
      <c r="AE123" s="326"/>
      <c r="AF123" s="246"/>
      <c r="AG123" s="256"/>
      <c r="AH123" s="256"/>
      <c r="AI123" s="256"/>
      <c r="AJ123" s="256"/>
      <c r="AK123" s="256"/>
      <c r="AL123" s="256"/>
      <c r="AM123" s="306"/>
      <c r="AN123" s="260"/>
      <c r="AO123" s="256"/>
      <c r="AP123" s="256"/>
      <c r="AQ123" s="256"/>
      <c r="AR123" s="256"/>
      <c r="AS123" s="256"/>
      <c r="AT123" s="256"/>
      <c r="AU123" s="248"/>
      <c r="AV123" s="246"/>
      <c r="AW123" s="246"/>
      <c r="AX123" s="246"/>
      <c r="AY123" s="246"/>
      <c r="AZ123" s="246"/>
      <c r="BA123" s="246"/>
      <c r="BB123" s="246"/>
      <c r="BC123" s="309"/>
      <c r="BD123" s="260"/>
      <c r="BE123" s="246"/>
      <c r="BF123" s="246"/>
      <c r="BG123" s="246"/>
      <c r="BH123" s="246"/>
      <c r="BI123" s="246"/>
      <c r="BJ123" s="246"/>
      <c r="BK123" s="309"/>
      <c r="BL123" s="250"/>
      <c r="BM123" s="260"/>
      <c r="BN123" s="256"/>
      <c r="BO123" s="256"/>
      <c r="BP123" s="256"/>
      <c r="BQ123" s="256"/>
      <c r="BR123" s="256"/>
      <c r="BS123" s="256"/>
      <c r="BT123" s="306"/>
      <c r="BU123" s="260"/>
      <c r="BV123" s="256"/>
      <c r="BW123" s="256"/>
      <c r="BX123" s="256"/>
      <c r="BY123" s="256"/>
      <c r="BZ123" s="256"/>
      <c r="CA123" s="256"/>
      <c r="CB123" s="248"/>
      <c r="CC123" s="248"/>
      <c r="CD123" s="248"/>
      <c r="CE123" s="248"/>
      <c r="CF123" s="248"/>
      <c r="CG123" s="248"/>
      <c r="CH123" s="248"/>
    </row>
    <row r="124" spans="2:86" x14ac:dyDescent="0.2">
      <c r="B124" s="329"/>
      <c r="C124" s="289"/>
      <c r="D124" s="289"/>
      <c r="E124" s="289"/>
      <c r="F124" s="259"/>
      <c r="G124" s="259"/>
      <c r="H124" s="259"/>
      <c r="I124" s="259"/>
      <c r="J124" s="259"/>
      <c r="K124" s="259"/>
      <c r="L124" s="259"/>
      <c r="M124" s="259"/>
      <c r="N124" s="259"/>
      <c r="O124" s="259"/>
      <c r="P124" s="267"/>
      <c r="Q124" s="264"/>
      <c r="R124" s="232"/>
      <c r="S124" s="259"/>
      <c r="T124" s="95" t="s">
        <v>50</v>
      </c>
      <c r="U124" s="97">
        <f>IFERROR(VLOOKUP(T124,vstupy!$B$2:$C$12,2,FALSE),0)</f>
        <v>0</v>
      </c>
      <c r="V124" s="294"/>
      <c r="W124" s="297"/>
      <c r="X124" s="260"/>
      <c r="Y124" s="253"/>
      <c r="Z124" s="260"/>
      <c r="AA124" s="248"/>
      <c r="AB124" s="323"/>
      <c r="AC124" s="253"/>
      <c r="AD124" s="325"/>
      <c r="AE124" s="326"/>
      <c r="AF124" s="246"/>
      <c r="AG124" s="256"/>
      <c r="AH124" s="256"/>
      <c r="AI124" s="256"/>
      <c r="AJ124" s="256"/>
      <c r="AK124" s="256"/>
      <c r="AL124" s="256"/>
      <c r="AM124" s="306"/>
      <c r="AN124" s="260"/>
      <c r="AO124" s="256"/>
      <c r="AP124" s="256"/>
      <c r="AQ124" s="256"/>
      <c r="AR124" s="256"/>
      <c r="AS124" s="256"/>
      <c r="AT124" s="256"/>
      <c r="AU124" s="248"/>
      <c r="AV124" s="246"/>
      <c r="AW124" s="246"/>
      <c r="AX124" s="246"/>
      <c r="AY124" s="246"/>
      <c r="AZ124" s="246"/>
      <c r="BA124" s="246"/>
      <c r="BB124" s="246"/>
      <c r="BC124" s="309"/>
      <c r="BD124" s="260"/>
      <c r="BE124" s="246"/>
      <c r="BF124" s="246"/>
      <c r="BG124" s="246"/>
      <c r="BH124" s="246"/>
      <c r="BI124" s="246"/>
      <c r="BJ124" s="246"/>
      <c r="BK124" s="309"/>
      <c r="BL124" s="250"/>
      <c r="BM124" s="260"/>
      <c r="BN124" s="256"/>
      <c r="BO124" s="256"/>
      <c r="BP124" s="256"/>
      <c r="BQ124" s="256"/>
      <c r="BR124" s="256"/>
      <c r="BS124" s="256"/>
      <c r="BT124" s="306"/>
      <c r="BU124" s="260"/>
      <c r="BV124" s="256"/>
      <c r="BW124" s="256"/>
      <c r="BX124" s="256"/>
      <c r="BY124" s="256"/>
      <c r="BZ124" s="256"/>
      <c r="CA124" s="256"/>
      <c r="CB124" s="248"/>
      <c r="CC124" s="248"/>
      <c r="CD124" s="248"/>
      <c r="CE124" s="248"/>
      <c r="CF124" s="248"/>
      <c r="CG124" s="248"/>
      <c r="CH124" s="248"/>
    </row>
    <row r="125" spans="2:86" ht="12.75" customHeight="1" x14ac:dyDescent="0.2">
      <c r="B125" s="327">
        <v>40</v>
      </c>
      <c r="C125" s="287"/>
      <c r="D125" s="287"/>
      <c r="E125" s="287"/>
      <c r="F125" s="258" t="s">
        <v>154</v>
      </c>
      <c r="G125" s="266"/>
      <c r="H125" s="258"/>
      <c r="I125" s="266"/>
      <c r="J125" s="266">
        <f t="shared" ref="J125:L125" si="1401">IF(I125="N/A",0,I125)</f>
        <v>0</v>
      </c>
      <c r="K125" s="266"/>
      <c r="L125" s="266">
        <f t="shared" si="1401"/>
        <v>0</v>
      </c>
      <c r="M125" s="258" t="s">
        <v>154</v>
      </c>
      <c r="N125" s="258"/>
      <c r="O125" s="258"/>
      <c r="P125" s="267"/>
      <c r="Q125" s="264" t="s">
        <v>49</v>
      </c>
      <c r="R125" s="257">
        <f>VLOOKUP(Q125,vstupy!$B$17:$C$27,2,FALSE)</f>
        <v>0</v>
      </c>
      <c r="S125" s="258"/>
      <c r="T125" s="95" t="s">
        <v>50</v>
      </c>
      <c r="U125" s="97">
        <f>IFERROR(VLOOKUP(T125,vstupy!$B$2:$C$12,2,FALSE),0)</f>
        <v>0</v>
      </c>
      <c r="V125" s="294" t="s">
        <v>49</v>
      </c>
      <c r="W125" s="296">
        <f>VLOOKUP(V125,vstupy!$B$17:$C$27,2,FALSE)</f>
        <v>0</v>
      </c>
      <c r="X125" s="260" t="str">
        <f>IF(J125=0,"N/A",N125/I125)</f>
        <v>N/A</v>
      </c>
      <c r="Y125" s="253">
        <f t="shared" ref="Y125" si="1402">N125</f>
        <v>0</v>
      </c>
      <c r="Z125" s="260" t="str">
        <f t="shared" si="1107"/>
        <v>N/A</v>
      </c>
      <c r="AA125" s="248">
        <f t="shared" ref="AA125" si="1403">O125</f>
        <v>0</v>
      </c>
      <c r="AB125" s="323">
        <f t="shared" ref="AB125" si="1404">P125*R125</f>
        <v>0</v>
      </c>
      <c r="AC125" s="253">
        <f>AB125*J125</f>
        <v>0</v>
      </c>
      <c r="AD125" s="324">
        <f t="shared" ref="AD125" si="1405">IF(S125&gt;0,IF(W125&gt;0,($G$5/160)*(S125/60)*W125,0),IF(W125&gt;0,($G$5/160)*((U125+U126+U127)/60)*W125,0))</f>
        <v>0</v>
      </c>
      <c r="AE125" s="326">
        <f>AD125*J125</f>
        <v>0</v>
      </c>
      <c r="AF125" s="246">
        <f t="shared" ref="AF125" si="1406">IF($M125="In (zvyšuje náklady)",-AD125,0)</f>
        <v>0</v>
      </c>
      <c r="AG125" s="256">
        <f t="shared" ref="AG125" si="1407">IF($M125="In (zvyšuje náklady)",-AE125,0)</f>
        <v>0</v>
      </c>
      <c r="AH125" s="256">
        <f t="shared" si="1225"/>
        <v>0</v>
      </c>
      <c r="AI125" s="256">
        <f t="shared" ref="AI125" si="1408">IF($M125="In (zvyšuje náklady)",-Y125,0)</f>
        <v>0</v>
      </c>
      <c r="AJ125" s="256">
        <f t="shared" ref="AJ125" si="1409">IF($M125="In (zvyšuje náklady)",-Z125,0)</f>
        <v>0</v>
      </c>
      <c r="AK125" s="256">
        <f t="shared" ref="AK125" si="1410">IF($M125="In (zvyšuje náklady)",-AA125,0)</f>
        <v>0</v>
      </c>
      <c r="AL125" s="256">
        <f t="shared" ref="AL125" si="1411">IF($M125="In (zvyšuje náklady)",-AB125,0)</f>
        <v>0</v>
      </c>
      <c r="AM125" s="306">
        <f t="shared" ref="AM125" si="1412">IF($M125="In (zvyšuje náklady)",-AC125,0)</f>
        <v>0</v>
      </c>
      <c r="AN125" s="260">
        <f t="shared" ref="AN125" si="1413">IF($M125="In (zvyšuje náklady)",0,AD125)</f>
        <v>0</v>
      </c>
      <c r="AO125" s="256">
        <f t="shared" ref="AO125" si="1414">IF($M125="In (zvyšuje náklady)",0,AE125)</f>
        <v>0</v>
      </c>
      <c r="AP125" s="256" t="str">
        <f t="shared" ref="AP125" si="1415">IF($M125="In (zvyšuje náklady)",0,X125)</f>
        <v>N/A</v>
      </c>
      <c r="AQ125" s="256">
        <f t="shared" ref="AQ125" si="1416">IF($M125="In (zvyšuje náklady)",0,Y125)</f>
        <v>0</v>
      </c>
      <c r="AR125" s="256" t="str">
        <f t="shared" ref="AR125" si="1417">IF($M125="In (zvyšuje náklady)",0,Z125)</f>
        <v>N/A</v>
      </c>
      <c r="AS125" s="256">
        <f t="shared" ref="AS125" si="1418">IF($M125="In (zvyšuje náklady)",0,AA125)</f>
        <v>0</v>
      </c>
      <c r="AT125" s="256">
        <f t="shared" ref="AT125" si="1419">IF($M125="In (zvyšuje náklady)",0,AB125)</f>
        <v>0</v>
      </c>
      <c r="AU125" s="248">
        <f>IF($M125="In (zvyšuje náklady)",0,AC125)</f>
        <v>0</v>
      </c>
      <c r="AV125" s="245">
        <f t="shared" ref="AV125" si="1420">IF($L125&gt;0,AF125,0)</f>
        <v>0</v>
      </c>
      <c r="AW125" s="245">
        <f t="shared" ref="AW125" si="1421">IF($L125&gt;0,AV125*L125,0)</f>
        <v>0</v>
      </c>
      <c r="AX125" s="245">
        <f t="shared" ref="AX125" si="1422">IF($L125&gt;0,AH125,0)</f>
        <v>0</v>
      </c>
      <c r="AY125" s="245">
        <f t="shared" ref="AY125" si="1423">IF($L125&gt;0,AX125*L125,0)</f>
        <v>0</v>
      </c>
      <c r="AZ125" s="245">
        <f t="shared" ref="AZ125" si="1424">IF($L125&gt;0,AJ125,0)</f>
        <v>0</v>
      </c>
      <c r="BA125" s="245">
        <f t="shared" ref="BA125" si="1425">IF($L125&gt;0,AZ125*L125,0)</f>
        <v>0</v>
      </c>
      <c r="BB125" s="245">
        <f t="shared" ref="BB125" si="1426">IF($L125&gt;0,AL125,0)</f>
        <v>0</v>
      </c>
      <c r="BC125" s="308">
        <f t="shared" ref="BC125" si="1427">BB125*L125</f>
        <v>0</v>
      </c>
      <c r="BD125" s="314">
        <f>IF($L125&gt;0,AN125,0)</f>
        <v>0</v>
      </c>
      <c r="BE125" s="245">
        <f t="shared" ref="BE125" si="1428">IF($L125&gt;0,BD125*L125,0)</f>
        <v>0</v>
      </c>
      <c r="BF125" s="245">
        <f t="shared" ref="BF125" si="1429">IF($L125&gt;0,AP125,0)</f>
        <v>0</v>
      </c>
      <c r="BG125" s="245">
        <f t="shared" ref="BG125" si="1430">IF($L125&gt;0,AP125*L125,0)</f>
        <v>0</v>
      </c>
      <c r="BH125" s="245">
        <f t="shared" ref="BH125" si="1431">IF($L125&gt;0,AR125,0)</f>
        <v>0</v>
      </c>
      <c r="BI125" s="245">
        <f t="shared" ref="BI125" si="1432">IF($L125&gt;0,AR125*L125,0)</f>
        <v>0</v>
      </c>
      <c r="BJ125" s="245">
        <f>IF($L125&gt;0,AT125,0)</f>
        <v>0</v>
      </c>
      <c r="BK125" s="308">
        <f>BJ125*L125</f>
        <v>0</v>
      </c>
      <c r="BL125" s="250">
        <f>IF(F125="EÚ-úplná harmonizácia","1",0)</f>
        <v>0</v>
      </c>
      <c r="BM125" s="260">
        <f t="shared" ref="BM125:CB125" si="1433">IF($BL125="1",AF125,0)</f>
        <v>0</v>
      </c>
      <c r="BN125" s="256">
        <f t="shared" si="1433"/>
        <v>0</v>
      </c>
      <c r="BO125" s="256">
        <f t="shared" si="1433"/>
        <v>0</v>
      </c>
      <c r="BP125" s="256">
        <f t="shared" si="1433"/>
        <v>0</v>
      </c>
      <c r="BQ125" s="256">
        <f t="shared" si="1433"/>
        <v>0</v>
      </c>
      <c r="BR125" s="256">
        <f t="shared" si="1433"/>
        <v>0</v>
      </c>
      <c r="BS125" s="256">
        <f t="shared" si="1433"/>
        <v>0</v>
      </c>
      <c r="BT125" s="306">
        <f t="shared" si="1433"/>
        <v>0</v>
      </c>
      <c r="BU125" s="260">
        <f t="shared" si="1433"/>
        <v>0</v>
      </c>
      <c r="BV125" s="256">
        <f t="shared" si="1433"/>
        <v>0</v>
      </c>
      <c r="BW125" s="256">
        <f t="shared" si="1433"/>
        <v>0</v>
      </c>
      <c r="BX125" s="256">
        <f t="shared" si="1433"/>
        <v>0</v>
      </c>
      <c r="BY125" s="256">
        <f t="shared" si="1433"/>
        <v>0</v>
      </c>
      <c r="BZ125" s="256">
        <f t="shared" si="1433"/>
        <v>0</v>
      </c>
      <c r="CA125" s="256">
        <f t="shared" si="1433"/>
        <v>0</v>
      </c>
      <c r="CB125" s="248">
        <f t="shared" si="1433"/>
        <v>0</v>
      </c>
      <c r="CC125" s="247">
        <f t="shared" ref="CC125" si="1434">IF(AND(X125="N/A",Z125="N/A"),AB125+AD125,X125+Z125+AB125+AD125)</f>
        <v>0</v>
      </c>
      <c r="CD125" s="247">
        <f>Y125+AA125+AC125+AE125</f>
        <v>0</v>
      </c>
      <c r="CE125" s="247">
        <f>IF(AND(G125=2021,M125="In (zvyšuje náklady)"),AM125+AK125+AG125,0)</f>
        <v>0</v>
      </c>
      <c r="CF125" s="247">
        <f>IF(AND(G125=2021,M125="Out (znižuje náklady)",BL125=0),AO125+AS125+AU125,0)</f>
        <v>0</v>
      </c>
      <c r="CG125" s="247">
        <f t="shared" ref="CG125" si="1435">IF(AND($BL125=0),CE125,0)</f>
        <v>0</v>
      </c>
      <c r="CH125" s="247">
        <f t="shared" ref="CH125" si="1436">IF(AND($BL125=0),CF125,0)</f>
        <v>0</v>
      </c>
    </row>
    <row r="126" spans="2:86" x14ac:dyDescent="0.2">
      <c r="B126" s="328"/>
      <c r="C126" s="288"/>
      <c r="D126" s="288"/>
      <c r="E126" s="288"/>
      <c r="F126" s="258"/>
      <c r="G126" s="258"/>
      <c r="H126" s="258"/>
      <c r="I126" s="258"/>
      <c r="J126" s="258"/>
      <c r="K126" s="258"/>
      <c r="L126" s="258"/>
      <c r="M126" s="258"/>
      <c r="N126" s="258"/>
      <c r="O126" s="258"/>
      <c r="P126" s="267"/>
      <c r="Q126" s="265"/>
      <c r="R126" s="232"/>
      <c r="S126" s="258"/>
      <c r="T126" s="95" t="s">
        <v>50</v>
      </c>
      <c r="U126" s="97">
        <f>IFERROR(VLOOKUP(T126,vstupy!$B$2:$C$12,2,FALSE),0)</f>
        <v>0</v>
      </c>
      <c r="V126" s="295"/>
      <c r="W126" s="297"/>
      <c r="X126" s="260"/>
      <c r="Y126" s="253"/>
      <c r="Z126" s="260"/>
      <c r="AA126" s="248"/>
      <c r="AB126" s="323"/>
      <c r="AC126" s="253"/>
      <c r="AD126" s="325"/>
      <c r="AE126" s="326"/>
      <c r="AF126" s="246"/>
      <c r="AG126" s="256"/>
      <c r="AH126" s="256"/>
      <c r="AI126" s="256"/>
      <c r="AJ126" s="256"/>
      <c r="AK126" s="256"/>
      <c r="AL126" s="256"/>
      <c r="AM126" s="306"/>
      <c r="AN126" s="260"/>
      <c r="AO126" s="256"/>
      <c r="AP126" s="256"/>
      <c r="AQ126" s="256"/>
      <c r="AR126" s="256"/>
      <c r="AS126" s="256"/>
      <c r="AT126" s="256"/>
      <c r="AU126" s="248"/>
      <c r="AV126" s="246"/>
      <c r="AW126" s="246"/>
      <c r="AX126" s="246"/>
      <c r="AY126" s="246"/>
      <c r="AZ126" s="246"/>
      <c r="BA126" s="246"/>
      <c r="BB126" s="246"/>
      <c r="BC126" s="309"/>
      <c r="BD126" s="260"/>
      <c r="BE126" s="246"/>
      <c r="BF126" s="246"/>
      <c r="BG126" s="246"/>
      <c r="BH126" s="246"/>
      <c r="BI126" s="246"/>
      <c r="BJ126" s="246"/>
      <c r="BK126" s="309"/>
      <c r="BL126" s="250"/>
      <c r="BM126" s="260"/>
      <c r="BN126" s="256"/>
      <c r="BO126" s="256"/>
      <c r="BP126" s="256"/>
      <c r="BQ126" s="256"/>
      <c r="BR126" s="256"/>
      <c r="BS126" s="256"/>
      <c r="BT126" s="306"/>
      <c r="BU126" s="260"/>
      <c r="BV126" s="256"/>
      <c r="BW126" s="256"/>
      <c r="BX126" s="256"/>
      <c r="BY126" s="256"/>
      <c r="BZ126" s="256"/>
      <c r="CA126" s="256"/>
      <c r="CB126" s="248"/>
      <c r="CC126" s="248"/>
      <c r="CD126" s="248"/>
      <c r="CE126" s="248"/>
      <c r="CF126" s="248"/>
      <c r="CG126" s="248"/>
      <c r="CH126" s="248"/>
    </row>
    <row r="127" spans="2:86" x14ac:dyDescent="0.2">
      <c r="B127" s="329"/>
      <c r="C127" s="289"/>
      <c r="D127" s="289"/>
      <c r="E127" s="289"/>
      <c r="F127" s="259"/>
      <c r="G127" s="259"/>
      <c r="H127" s="259"/>
      <c r="I127" s="259"/>
      <c r="J127" s="259"/>
      <c r="K127" s="259"/>
      <c r="L127" s="259"/>
      <c r="M127" s="259"/>
      <c r="N127" s="259"/>
      <c r="O127" s="259"/>
      <c r="P127" s="267"/>
      <c r="Q127" s="264"/>
      <c r="R127" s="232"/>
      <c r="S127" s="259"/>
      <c r="T127" s="95" t="s">
        <v>50</v>
      </c>
      <c r="U127" s="97">
        <f>IFERROR(VLOOKUP(T127,vstupy!$B$2:$C$12,2,FALSE),0)</f>
        <v>0</v>
      </c>
      <c r="V127" s="294"/>
      <c r="W127" s="297"/>
      <c r="X127" s="260"/>
      <c r="Y127" s="253"/>
      <c r="Z127" s="260"/>
      <c r="AA127" s="248"/>
      <c r="AB127" s="323"/>
      <c r="AC127" s="253"/>
      <c r="AD127" s="325"/>
      <c r="AE127" s="326"/>
      <c r="AF127" s="246"/>
      <c r="AG127" s="256"/>
      <c r="AH127" s="256"/>
      <c r="AI127" s="256"/>
      <c r="AJ127" s="256"/>
      <c r="AK127" s="256"/>
      <c r="AL127" s="256"/>
      <c r="AM127" s="306"/>
      <c r="AN127" s="260"/>
      <c r="AO127" s="256"/>
      <c r="AP127" s="256"/>
      <c r="AQ127" s="256"/>
      <c r="AR127" s="256"/>
      <c r="AS127" s="256"/>
      <c r="AT127" s="256"/>
      <c r="AU127" s="248"/>
      <c r="AV127" s="246"/>
      <c r="AW127" s="246"/>
      <c r="AX127" s="246"/>
      <c r="AY127" s="246"/>
      <c r="AZ127" s="246"/>
      <c r="BA127" s="246"/>
      <c r="BB127" s="246"/>
      <c r="BC127" s="309"/>
      <c r="BD127" s="260"/>
      <c r="BE127" s="246"/>
      <c r="BF127" s="246"/>
      <c r="BG127" s="246"/>
      <c r="BH127" s="246"/>
      <c r="BI127" s="246"/>
      <c r="BJ127" s="246"/>
      <c r="BK127" s="309"/>
      <c r="BL127" s="250"/>
      <c r="BM127" s="260"/>
      <c r="BN127" s="256"/>
      <c r="BO127" s="256"/>
      <c r="BP127" s="256"/>
      <c r="BQ127" s="256"/>
      <c r="BR127" s="256"/>
      <c r="BS127" s="256"/>
      <c r="BT127" s="306"/>
      <c r="BU127" s="260"/>
      <c r="BV127" s="256"/>
      <c r="BW127" s="256"/>
      <c r="BX127" s="256"/>
      <c r="BY127" s="256"/>
      <c r="BZ127" s="256"/>
      <c r="CA127" s="256"/>
      <c r="CB127" s="248"/>
      <c r="CC127" s="248"/>
      <c r="CD127" s="248"/>
      <c r="CE127" s="248"/>
      <c r="CF127" s="248"/>
      <c r="CG127" s="248"/>
      <c r="CH127" s="248"/>
    </row>
    <row r="128" spans="2:86" ht="12.75" customHeight="1" x14ac:dyDescent="0.2">
      <c r="B128" s="327">
        <v>41</v>
      </c>
      <c r="C128" s="287"/>
      <c r="D128" s="287"/>
      <c r="E128" s="287"/>
      <c r="F128" s="258" t="s">
        <v>154</v>
      </c>
      <c r="G128" s="266"/>
      <c r="H128" s="258"/>
      <c r="I128" s="266"/>
      <c r="J128" s="266">
        <f t="shared" ref="J128:L128" si="1437">IF(I128="N/A",0,I128)</f>
        <v>0</v>
      </c>
      <c r="K128" s="266"/>
      <c r="L128" s="266">
        <f t="shared" si="1437"/>
        <v>0</v>
      </c>
      <c r="M128" s="258" t="s">
        <v>154</v>
      </c>
      <c r="N128" s="258"/>
      <c r="O128" s="258"/>
      <c r="P128" s="267"/>
      <c r="Q128" s="264" t="s">
        <v>49</v>
      </c>
      <c r="R128" s="257">
        <f>VLOOKUP(Q128,vstupy!$B$17:$C$27,2,FALSE)</f>
        <v>0</v>
      </c>
      <c r="S128" s="258"/>
      <c r="T128" s="95" t="s">
        <v>50</v>
      </c>
      <c r="U128" s="97">
        <f>IFERROR(VLOOKUP(T128,vstupy!$B$2:$C$12,2,FALSE),0)</f>
        <v>0</v>
      </c>
      <c r="V128" s="294" t="s">
        <v>49</v>
      </c>
      <c r="W128" s="296">
        <f>VLOOKUP(V128,vstupy!$B$17:$C$27,2,FALSE)</f>
        <v>0</v>
      </c>
      <c r="X128" s="260" t="str">
        <f>IF(J128=0,"N/A",N128/I128)</f>
        <v>N/A</v>
      </c>
      <c r="Y128" s="253">
        <f t="shared" ref="Y128" si="1438">N128</f>
        <v>0</v>
      </c>
      <c r="Z128" s="260" t="str">
        <f t="shared" ref="Z128" si="1439">IF(J128=0,"N/A",O128/I128)</f>
        <v>N/A</v>
      </c>
      <c r="AA128" s="248">
        <f t="shared" ref="AA128" si="1440">O128</f>
        <v>0</v>
      </c>
      <c r="AB128" s="323">
        <f t="shared" ref="AB128" si="1441">P128*R128</f>
        <v>0</v>
      </c>
      <c r="AC128" s="253">
        <f>AB128*J128</f>
        <v>0</v>
      </c>
      <c r="AD128" s="324">
        <f t="shared" ref="AD128" si="1442">IF(S128&gt;0,IF(W128&gt;0,($G$5/160)*(S128/60)*W128,0),IF(W128&gt;0,($G$5/160)*((U128+U129+U130)/60)*W128,0))</f>
        <v>0</v>
      </c>
      <c r="AE128" s="326">
        <f>AD128*J128</f>
        <v>0</v>
      </c>
      <c r="AF128" s="246">
        <f t="shared" ref="AF128" si="1443">IF($M128="In (zvyšuje náklady)",-AD128,0)</f>
        <v>0</v>
      </c>
      <c r="AG128" s="256">
        <f t="shared" ref="AG128" si="1444">IF($M128="In (zvyšuje náklady)",-AE128,0)</f>
        <v>0</v>
      </c>
      <c r="AH128" s="256">
        <f t="shared" ref="AH128" si="1445">IF($M128="In (zvyšuje náklady)",-X128,0)</f>
        <v>0</v>
      </c>
      <c r="AI128" s="256">
        <f t="shared" ref="AI128" si="1446">IF($M128="In (zvyšuje náklady)",-Y128,0)</f>
        <v>0</v>
      </c>
      <c r="AJ128" s="256">
        <f t="shared" ref="AJ128" si="1447">IF($M128="In (zvyšuje náklady)",-Z128,0)</f>
        <v>0</v>
      </c>
      <c r="AK128" s="256">
        <f t="shared" ref="AK128" si="1448">IF($M128="In (zvyšuje náklady)",-AA128,0)</f>
        <v>0</v>
      </c>
      <c r="AL128" s="256">
        <f t="shared" ref="AL128" si="1449">IF($M128="In (zvyšuje náklady)",-AB128,0)</f>
        <v>0</v>
      </c>
      <c r="AM128" s="306">
        <f t="shared" ref="AM128" si="1450">IF($M128="In (zvyšuje náklady)",-AC128,0)</f>
        <v>0</v>
      </c>
      <c r="AN128" s="260">
        <f t="shared" ref="AN128" si="1451">IF($M128="In (zvyšuje náklady)",0,AD128)</f>
        <v>0</v>
      </c>
      <c r="AO128" s="256">
        <f t="shared" ref="AO128" si="1452">IF($M128="In (zvyšuje náklady)",0,AE128)</f>
        <v>0</v>
      </c>
      <c r="AP128" s="256" t="str">
        <f t="shared" ref="AP128" si="1453">IF($M128="In (zvyšuje náklady)",0,X128)</f>
        <v>N/A</v>
      </c>
      <c r="AQ128" s="256">
        <f t="shared" ref="AQ128" si="1454">IF($M128="In (zvyšuje náklady)",0,Y128)</f>
        <v>0</v>
      </c>
      <c r="AR128" s="256" t="str">
        <f t="shared" ref="AR128" si="1455">IF($M128="In (zvyšuje náklady)",0,Z128)</f>
        <v>N/A</v>
      </c>
      <c r="AS128" s="256">
        <f t="shared" ref="AS128" si="1456">IF($M128="In (zvyšuje náklady)",0,AA128)</f>
        <v>0</v>
      </c>
      <c r="AT128" s="256">
        <f t="shared" ref="AT128" si="1457">IF($M128="In (zvyšuje náklady)",0,AB128)</f>
        <v>0</v>
      </c>
      <c r="AU128" s="248">
        <f>IF($M128="In (zvyšuje náklady)",0,AC128)</f>
        <v>0</v>
      </c>
      <c r="AV128" s="245">
        <f t="shared" ref="AV128" si="1458">IF($L128&gt;0,AF128,0)</f>
        <v>0</v>
      </c>
      <c r="AW128" s="245">
        <f t="shared" ref="AW128" si="1459">IF($L128&gt;0,AV128*L128,0)</f>
        <v>0</v>
      </c>
      <c r="AX128" s="245">
        <f t="shared" ref="AX128" si="1460">IF($L128&gt;0,AH128,0)</f>
        <v>0</v>
      </c>
      <c r="AY128" s="245">
        <f t="shared" ref="AY128" si="1461">IF($L128&gt;0,AX128*L128,0)</f>
        <v>0</v>
      </c>
      <c r="AZ128" s="245">
        <f t="shared" ref="AZ128" si="1462">IF($L128&gt;0,AJ128,0)</f>
        <v>0</v>
      </c>
      <c r="BA128" s="245">
        <f t="shared" ref="BA128" si="1463">IF($L128&gt;0,AZ128*L128,0)</f>
        <v>0</v>
      </c>
      <c r="BB128" s="245">
        <f t="shared" ref="BB128" si="1464">IF($L128&gt;0,AL128,0)</f>
        <v>0</v>
      </c>
      <c r="BC128" s="308">
        <f t="shared" ref="BC128" si="1465">BB128*L128</f>
        <v>0</v>
      </c>
      <c r="BD128" s="314">
        <f>IF($L128&gt;0,AN128,0)</f>
        <v>0</v>
      </c>
      <c r="BE128" s="245">
        <f t="shared" ref="BE128" si="1466">IF($L128&gt;0,BD128*L128,0)</f>
        <v>0</v>
      </c>
      <c r="BF128" s="245">
        <f t="shared" ref="BF128" si="1467">IF($L128&gt;0,AP128,0)</f>
        <v>0</v>
      </c>
      <c r="BG128" s="245">
        <f t="shared" ref="BG128" si="1468">IF($L128&gt;0,AP128*L128,0)</f>
        <v>0</v>
      </c>
      <c r="BH128" s="245">
        <f t="shared" ref="BH128" si="1469">IF($L128&gt;0,AR128,0)</f>
        <v>0</v>
      </c>
      <c r="BI128" s="245">
        <f t="shared" ref="BI128" si="1470">IF($L128&gt;0,AR128*L128,0)</f>
        <v>0</v>
      </c>
      <c r="BJ128" s="245">
        <f>IF($L128&gt;0,AT128,0)</f>
        <v>0</v>
      </c>
      <c r="BK128" s="308">
        <f>BJ128*L128</f>
        <v>0</v>
      </c>
      <c r="BL128" s="250">
        <f>IF(F128="EÚ-úplná harmonizácia","1",0)</f>
        <v>0</v>
      </c>
      <c r="BM128" s="260">
        <f t="shared" ref="BM128:CB128" si="1471">IF($BL128="1",AF128,0)</f>
        <v>0</v>
      </c>
      <c r="BN128" s="256">
        <f t="shared" si="1471"/>
        <v>0</v>
      </c>
      <c r="BO128" s="256">
        <f t="shared" si="1471"/>
        <v>0</v>
      </c>
      <c r="BP128" s="256">
        <f t="shared" si="1471"/>
        <v>0</v>
      </c>
      <c r="BQ128" s="256">
        <f t="shared" si="1471"/>
        <v>0</v>
      </c>
      <c r="BR128" s="256">
        <f t="shared" si="1471"/>
        <v>0</v>
      </c>
      <c r="BS128" s="256">
        <f t="shared" si="1471"/>
        <v>0</v>
      </c>
      <c r="BT128" s="306">
        <f t="shared" si="1471"/>
        <v>0</v>
      </c>
      <c r="BU128" s="260">
        <f t="shared" si="1471"/>
        <v>0</v>
      </c>
      <c r="BV128" s="256">
        <f t="shared" si="1471"/>
        <v>0</v>
      </c>
      <c r="BW128" s="256">
        <f t="shared" si="1471"/>
        <v>0</v>
      </c>
      <c r="BX128" s="256">
        <f t="shared" si="1471"/>
        <v>0</v>
      </c>
      <c r="BY128" s="256">
        <f t="shared" si="1471"/>
        <v>0</v>
      </c>
      <c r="BZ128" s="256">
        <f t="shared" si="1471"/>
        <v>0</v>
      </c>
      <c r="CA128" s="256">
        <f t="shared" si="1471"/>
        <v>0</v>
      </c>
      <c r="CB128" s="248">
        <f t="shared" si="1471"/>
        <v>0</v>
      </c>
      <c r="CC128" s="247">
        <f t="shared" ref="CC128" si="1472">IF(AND(X128="N/A",Z128="N/A"),AB128+AD128,X128+Z128+AB128+AD128)</f>
        <v>0</v>
      </c>
      <c r="CD128" s="247">
        <f>Y128+AA128+AC128+AE128</f>
        <v>0</v>
      </c>
      <c r="CE128" s="247">
        <f>IF(AND(G128=2021,M128="In (zvyšuje náklady)"),AM128+AK128+AG128,0)</f>
        <v>0</v>
      </c>
      <c r="CF128" s="247">
        <f>IF(AND(G128=2021,M128="Out (znižuje náklady)",BL128=0),AO128+AS128+AU128,0)</f>
        <v>0</v>
      </c>
      <c r="CG128" s="247">
        <f t="shared" ref="CG128" si="1473">IF(AND($BL128=0),CE128,0)</f>
        <v>0</v>
      </c>
      <c r="CH128" s="247">
        <f t="shared" ref="CH128" si="1474">IF(AND($BL128=0),CF128,0)</f>
        <v>0</v>
      </c>
    </row>
    <row r="129" spans="2:86" x14ac:dyDescent="0.2">
      <c r="B129" s="328"/>
      <c r="C129" s="288"/>
      <c r="D129" s="288"/>
      <c r="E129" s="288"/>
      <c r="F129" s="258"/>
      <c r="G129" s="258"/>
      <c r="H129" s="258"/>
      <c r="I129" s="258"/>
      <c r="J129" s="258"/>
      <c r="K129" s="258"/>
      <c r="L129" s="258"/>
      <c r="M129" s="258"/>
      <c r="N129" s="258"/>
      <c r="O129" s="258"/>
      <c r="P129" s="267"/>
      <c r="Q129" s="265"/>
      <c r="R129" s="232"/>
      <c r="S129" s="258"/>
      <c r="T129" s="95" t="s">
        <v>50</v>
      </c>
      <c r="U129" s="97">
        <f>IFERROR(VLOOKUP(T129,vstupy!$B$2:$C$12,2,FALSE),0)</f>
        <v>0</v>
      </c>
      <c r="V129" s="295"/>
      <c r="W129" s="297"/>
      <c r="X129" s="260"/>
      <c r="Y129" s="253"/>
      <c r="Z129" s="260"/>
      <c r="AA129" s="248"/>
      <c r="AB129" s="323"/>
      <c r="AC129" s="253"/>
      <c r="AD129" s="325"/>
      <c r="AE129" s="326"/>
      <c r="AF129" s="246"/>
      <c r="AG129" s="256"/>
      <c r="AH129" s="256"/>
      <c r="AI129" s="256"/>
      <c r="AJ129" s="256"/>
      <c r="AK129" s="256"/>
      <c r="AL129" s="256"/>
      <c r="AM129" s="306"/>
      <c r="AN129" s="260"/>
      <c r="AO129" s="256"/>
      <c r="AP129" s="256"/>
      <c r="AQ129" s="256"/>
      <c r="AR129" s="256"/>
      <c r="AS129" s="256"/>
      <c r="AT129" s="256"/>
      <c r="AU129" s="248"/>
      <c r="AV129" s="246"/>
      <c r="AW129" s="246"/>
      <c r="AX129" s="246"/>
      <c r="AY129" s="246"/>
      <c r="AZ129" s="246"/>
      <c r="BA129" s="246"/>
      <c r="BB129" s="246"/>
      <c r="BC129" s="309"/>
      <c r="BD129" s="260"/>
      <c r="BE129" s="246"/>
      <c r="BF129" s="246"/>
      <c r="BG129" s="246"/>
      <c r="BH129" s="246"/>
      <c r="BI129" s="246"/>
      <c r="BJ129" s="246"/>
      <c r="BK129" s="309"/>
      <c r="BL129" s="250"/>
      <c r="BM129" s="260"/>
      <c r="BN129" s="256"/>
      <c r="BO129" s="256"/>
      <c r="BP129" s="256"/>
      <c r="BQ129" s="256"/>
      <c r="BR129" s="256"/>
      <c r="BS129" s="256"/>
      <c r="BT129" s="306"/>
      <c r="BU129" s="260"/>
      <c r="BV129" s="256"/>
      <c r="BW129" s="256"/>
      <c r="BX129" s="256"/>
      <c r="BY129" s="256"/>
      <c r="BZ129" s="256"/>
      <c r="CA129" s="256"/>
      <c r="CB129" s="248"/>
      <c r="CC129" s="248"/>
      <c r="CD129" s="248"/>
      <c r="CE129" s="248"/>
      <c r="CF129" s="248"/>
      <c r="CG129" s="248"/>
      <c r="CH129" s="248"/>
    </row>
    <row r="130" spans="2:86" x14ac:dyDescent="0.2">
      <c r="B130" s="329"/>
      <c r="C130" s="289"/>
      <c r="D130" s="289"/>
      <c r="E130" s="289"/>
      <c r="F130" s="259"/>
      <c r="G130" s="259"/>
      <c r="H130" s="259"/>
      <c r="I130" s="259"/>
      <c r="J130" s="259"/>
      <c r="K130" s="259"/>
      <c r="L130" s="259"/>
      <c r="M130" s="259"/>
      <c r="N130" s="259"/>
      <c r="O130" s="259"/>
      <c r="P130" s="267"/>
      <c r="Q130" s="264"/>
      <c r="R130" s="232"/>
      <c r="S130" s="259"/>
      <c r="T130" s="95" t="s">
        <v>50</v>
      </c>
      <c r="U130" s="97">
        <f>IFERROR(VLOOKUP(T130,vstupy!$B$2:$C$12,2,FALSE),0)</f>
        <v>0</v>
      </c>
      <c r="V130" s="294"/>
      <c r="W130" s="297"/>
      <c r="X130" s="260"/>
      <c r="Y130" s="253"/>
      <c r="Z130" s="260"/>
      <c r="AA130" s="248"/>
      <c r="AB130" s="323"/>
      <c r="AC130" s="253"/>
      <c r="AD130" s="325"/>
      <c r="AE130" s="326"/>
      <c r="AF130" s="246"/>
      <c r="AG130" s="256"/>
      <c r="AH130" s="256"/>
      <c r="AI130" s="256"/>
      <c r="AJ130" s="256"/>
      <c r="AK130" s="256"/>
      <c r="AL130" s="256"/>
      <c r="AM130" s="306"/>
      <c r="AN130" s="260"/>
      <c r="AO130" s="256"/>
      <c r="AP130" s="256"/>
      <c r="AQ130" s="256"/>
      <c r="AR130" s="256"/>
      <c r="AS130" s="256"/>
      <c r="AT130" s="256"/>
      <c r="AU130" s="248"/>
      <c r="AV130" s="246"/>
      <c r="AW130" s="246"/>
      <c r="AX130" s="246"/>
      <c r="AY130" s="246"/>
      <c r="AZ130" s="246"/>
      <c r="BA130" s="246"/>
      <c r="BB130" s="246"/>
      <c r="BC130" s="309"/>
      <c r="BD130" s="260"/>
      <c r="BE130" s="246"/>
      <c r="BF130" s="246"/>
      <c r="BG130" s="246"/>
      <c r="BH130" s="246"/>
      <c r="BI130" s="246"/>
      <c r="BJ130" s="246"/>
      <c r="BK130" s="309"/>
      <c r="BL130" s="250"/>
      <c r="BM130" s="260"/>
      <c r="BN130" s="256"/>
      <c r="BO130" s="256"/>
      <c r="BP130" s="256"/>
      <c r="BQ130" s="256"/>
      <c r="BR130" s="256"/>
      <c r="BS130" s="256"/>
      <c r="BT130" s="306"/>
      <c r="BU130" s="260"/>
      <c r="BV130" s="256"/>
      <c r="BW130" s="256"/>
      <c r="BX130" s="256"/>
      <c r="BY130" s="256"/>
      <c r="BZ130" s="256"/>
      <c r="CA130" s="256"/>
      <c r="CB130" s="248"/>
      <c r="CC130" s="248"/>
      <c r="CD130" s="248"/>
      <c r="CE130" s="248"/>
      <c r="CF130" s="248"/>
      <c r="CG130" s="248"/>
      <c r="CH130" s="248"/>
    </row>
    <row r="131" spans="2:86" ht="12.75" customHeight="1" x14ac:dyDescent="0.2">
      <c r="B131" s="327">
        <v>42</v>
      </c>
      <c r="C131" s="287"/>
      <c r="D131" s="287"/>
      <c r="E131" s="287"/>
      <c r="F131" s="258" t="s">
        <v>154</v>
      </c>
      <c r="G131" s="266"/>
      <c r="H131" s="258"/>
      <c r="I131" s="266"/>
      <c r="J131" s="266">
        <f t="shared" ref="J131:L131" si="1475">IF(I131="N/A",0,I131)</f>
        <v>0</v>
      </c>
      <c r="K131" s="266"/>
      <c r="L131" s="266">
        <f t="shared" si="1475"/>
        <v>0</v>
      </c>
      <c r="M131" s="258" t="s">
        <v>154</v>
      </c>
      <c r="N131" s="258"/>
      <c r="O131" s="258"/>
      <c r="P131" s="267"/>
      <c r="Q131" s="264" t="s">
        <v>49</v>
      </c>
      <c r="R131" s="257">
        <f>VLOOKUP(Q131,vstupy!$B$17:$C$27,2,FALSE)</f>
        <v>0</v>
      </c>
      <c r="S131" s="258"/>
      <c r="T131" s="95" t="s">
        <v>50</v>
      </c>
      <c r="U131" s="97">
        <f>IFERROR(VLOOKUP(T131,vstupy!$B$2:$C$12,2,FALSE),0)</f>
        <v>0</v>
      </c>
      <c r="V131" s="294" t="s">
        <v>49</v>
      </c>
      <c r="W131" s="296">
        <f>VLOOKUP(V131,vstupy!$B$17:$C$27,2,FALSE)</f>
        <v>0</v>
      </c>
      <c r="X131" s="260" t="str">
        <f>IF(J131=0,"N/A",N131/I131)</f>
        <v>N/A</v>
      </c>
      <c r="Y131" s="253">
        <f t="shared" ref="Y131" si="1476">N131</f>
        <v>0</v>
      </c>
      <c r="Z131" s="260" t="str">
        <f t="shared" si="1032"/>
        <v>N/A</v>
      </c>
      <c r="AA131" s="248">
        <f t="shared" ref="AA131" si="1477">O131</f>
        <v>0</v>
      </c>
      <c r="AB131" s="323">
        <f t="shared" ref="AB131" si="1478">P131*R131</f>
        <v>0</v>
      </c>
      <c r="AC131" s="253">
        <f>AB131*J131</f>
        <v>0</v>
      </c>
      <c r="AD131" s="324">
        <f t="shared" ref="AD131" si="1479">IF(S131&gt;0,IF(W131&gt;0,($G$5/160)*(S131/60)*W131,0),IF(W131&gt;0,($G$5/160)*((U131+U132+U133)/60)*W131,0))</f>
        <v>0</v>
      </c>
      <c r="AE131" s="326">
        <f>AD131*J131</f>
        <v>0</v>
      </c>
      <c r="AF131" s="246">
        <f t="shared" ref="AF131" si="1480">IF($M131="In (zvyšuje náklady)",-AD131,0)</f>
        <v>0</v>
      </c>
      <c r="AG131" s="256">
        <f t="shared" ref="AG131" si="1481">IF($M131="In (zvyšuje náklady)",-AE131,0)</f>
        <v>0</v>
      </c>
      <c r="AH131" s="256">
        <f t="shared" si="1113"/>
        <v>0</v>
      </c>
      <c r="AI131" s="256">
        <f t="shared" ref="AI131" si="1482">IF($M131="In (zvyšuje náklady)",-Y131,0)</f>
        <v>0</v>
      </c>
      <c r="AJ131" s="256">
        <f t="shared" ref="AJ131" si="1483">IF($M131="In (zvyšuje náklady)",-Z131,0)</f>
        <v>0</v>
      </c>
      <c r="AK131" s="256">
        <f t="shared" ref="AK131" si="1484">IF($M131="In (zvyšuje náklady)",-AA131,0)</f>
        <v>0</v>
      </c>
      <c r="AL131" s="256">
        <f t="shared" ref="AL131" si="1485">IF($M131="In (zvyšuje náklady)",-AB131,0)</f>
        <v>0</v>
      </c>
      <c r="AM131" s="306">
        <f t="shared" ref="AM131" si="1486">IF($M131="In (zvyšuje náklady)",-AC131,0)</f>
        <v>0</v>
      </c>
      <c r="AN131" s="260">
        <f t="shared" ref="AN131" si="1487">IF($M131="In (zvyšuje náklady)",0,AD131)</f>
        <v>0</v>
      </c>
      <c r="AO131" s="256">
        <f t="shared" ref="AO131" si="1488">IF($M131="In (zvyšuje náklady)",0,AE131)</f>
        <v>0</v>
      </c>
      <c r="AP131" s="256" t="str">
        <f t="shared" ref="AP131" si="1489">IF($M131="In (zvyšuje náklady)",0,X131)</f>
        <v>N/A</v>
      </c>
      <c r="AQ131" s="256">
        <f t="shared" ref="AQ131" si="1490">IF($M131="In (zvyšuje náklady)",0,Y131)</f>
        <v>0</v>
      </c>
      <c r="AR131" s="256" t="str">
        <f t="shared" ref="AR131" si="1491">IF($M131="In (zvyšuje náklady)",0,Z131)</f>
        <v>N/A</v>
      </c>
      <c r="AS131" s="256">
        <f t="shared" ref="AS131" si="1492">IF($M131="In (zvyšuje náklady)",0,AA131)</f>
        <v>0</v>
      </c>
      <c r="AT131" s="256">
        <f t="shared" ref="AT131" si="1493">IF($M131="In (zvyšuje náklady)",0,AB131)</f>
        <v>0</v>
      </c>
      <c r="AU131" s="248">
        <f>IF($M131="In (zvyšuje náklady)",0,AC131)</f>
        <v>0</v>
      </c>
      <c r="AV131" s="245">
        <f t="shared" ref="AV131" si="1494">IF($L131&gt;0,AF131,0)</f>
        <v>0</v>
      </c>
      <c r="AW131" s="245">
        <f t="shared" ref="AW131" si="1495">IF($L131&gt;0,AV131*L131,0)</f>
        <v>0</v>
      </c>
      <c r="AX131" s="245">
        <f t="shared" ref="AX131" si="1496">IF($L131&gt;0,AH131,0)</f>
        <v>0</v>
      </c>
      <c r="AY131" s="245">
        <f t="shared" ref="AY131" si="1497">IF($L131&gt;0,AX131*L131,0)</f>
        <v>0</v>
      </c>
      <c r="AZ131" s="245">
        <f t="shared" ref="AZ131" si="1498">IF($L131&gt;0,AJ131,0)</f>
        <v>0</v>
      </c>
      <c r="BA131" s="245">
        <f t="shared" ref="BA131" si="1499">IF($L131&gt;0,AZ131*L131,0)</f>
        <v>0</v>
      </c>
      <c r="BB131" s="245">
        <f t="shared" ref="BB131" si="1500">IF($L131&gt;0,AL131,0)</f>
        <v>0</v>
      </c>
      <c r="BC131" s="308">
        <f t="shared" ref="BC131" si="1501">BB131*L131</f>
        <v>0</v>
      </c>
      <c r="BD131" s="314">
        <f>IF($L131&gt;0,AN131,0)</f>
        <v>0</v>
      </c>
      <c r="BE131" s="245">
        <f t="shared" ref="BE131" si="1502">IF($L131&gt;0,BD131*L131,0)</f>
        <v>0</v>
      </c>
      <c r="BF131" s="245">
        <f t="shared" ref="BF131" si="1503">IF($L131&gt;0,AP131,0)</f>
        <v>0</v>
      </c>
      <c r="BG131" s="245">
        <f t="shared" ref="BG131" si="1504">IF($L131&gt;0,AP131*L131,0)</f>
        <v>0</v>
      </c>
      <c r="BH131" s="245">
        <f t="shared" ref="BH131" si="1505">IF($L131&gt;0,AR131,0)</f>
        <v>0</v>
      </c>
      <c r="BI131" s="245">
        <f t="shared" ref="BI131" si="1506">IF($L131&gt;0,AR131*L131,0)</f>
        <v>0</v>
      </c>
      <c r="BJ131" s="245">
        <f>IF($L131&gt;0,AT131,0)</f>
        <v>0</v>
      </c>
      <c r="BK131" s="308">
        <f>BJ131*L131</f>
        <v>0</v>
      </c>
      <c r="BL131" s="250">
        <f>IF(F131="EÚ-úplná harmonizácia","1",0)</f>
        <v>0</v>
      </c>
      <c r="BM131" s="260">
        <f t="shared" ref="BM131:CB131" si="1507">IF($BL131="1",AF131,0)</f>
        <v>0</v>
      </c>
      <c r="BN131" s="256">
        <f t="shared" si="1507"/>
        <v>0</v>
      </c>
      <c r="BO131" s="256">
        <f t="shared" si="1507"/>
        <v>0</v>
      </c>
      <c r="BP131" s="256">
        <f t="shared" si="1507"/>
        <v>0</v>
      </c>
      <c r="BQ131" s="256">
        <f t="shared" si="1507"/>
        <v>0</v>
      </c>
      <c r="BR131" s="256">
        <f t="shared" si="1507"/>
        <v>0</v>
      </c>
      <c r="BS131" s="256">
        <f t="shared" si="1507"/>
        <v>0</v>
      </c>
      <c r="BT131" s="306">
        <f t="shared" si="1507"/>
        <v>0</v>
      </c>
      <c r="BU131" s="260">
        <f t="shared" si="1507"/>
        <v>0</v>
      </c>
      <c r="BV131" s="256">
        <f t="shared" si="1507"/>
        <v>0</v>
      </c>
      <c r="BW131" s="256">
        <f t="shared" si="1507"/>
        <v>0</v>
      </c>
      <c r="BX131" s="256">
        <f t="shared" si="1507"/>
        <v>0</v>
      </c>
      <c r="BY131" s="256">
        <f t="shared" si="1507"/>
        <v>0</v>
      </c>
      <c r="BZ131" s="256">
        <f t="shared" si="1507"/>
        <v>0</v>
      </c>
      <c r="CA131" s="256">
        <f t="shared" si="1507"/>
        <v>0</v>
      </c>
      <c r="CB131" s="248">
        <f t="shared" si="1507"/>
        <v>0</v>
      </c>
      <c r="CC131" s="247">
        <f t="shared" ref="CC131" si="1508">IF(AND(X131="N/A",Z131="N/A"),AB131+AD131,X131+Z131+AB131+AD131)</f>
        <v>0</v>
      </c>
      <c r="CD131" s="247">
        <f>Y131+AA131+AC131+AE131</f>
        <v>0</v>
      </c>
      <c r="CE131" s="247">
        <f>IF(AND(G131=2021,M131="In (zvyšuje náklady)"),AM131+AK131+AG131,0)</f>
        <v>0</v>
      </c>
      <c r="CF131" s="247">
        <f>IF(AND(G131=2021,M131="Out (znižuje náklady)",BL131=0),AO131+AS131+AU131,0)</f>
        <v>0</v>
      </c>
      <c r="CG131" s="247">
        <f t="shared" ref="CG131" si="1509">IF(AND($BL131=0),CE131,0)</f>
        <v>0</v>
      </c>
      <c r="CH131" s="247">
        <f t="shared" ref="CH131" si="1510">IF(AND($BL131=0),CF131,0)</f>
        <v>0</v>
      </c>
    </row>
    <row r="132" spans="2:86" x14ac:dyDescent="0.2">
      <c r="B132" s="328"/>
      <c r="C132" s="288"/>
      <c r="D132" s="288"/>
      <c r="E132" s="288"/>
      <c r="F132" s="258"/>
      <c r="G132" s="258"/>
      <c r="H132" s="258"/>
      <c r="I132" s="258"/>
      <c r="J132" s="258"/>
      <c r="K132" s="258"/>
      <c r="L132" s="258"/>
      <c r="M132" s="258"/>
      <c r="N132" s="258"/>
      <c r="O132" s="258"/>
      <c r="P132" s="267"/>
      <c r="Q132" s="265"/>
      <c r="R132" s="232"/>
      <c r="S132" s="258"/>
      <c r="T132" s="95" t="s">
        <v>50</v>
      </c>
      <c r="U132" s="97">
        <f>IFERROR(VLOOKUP(T132,vstupy!$B$2:$C$12,2,FALSE),0)</f>
        <v>0</v>
      </c>
      <c r="V132" s="295"/>
      <c r="W132" s="297"/>
      <c r="X132" s="260"/>
      <c r="Y132" s="253"/>
      <c r="Z132" s="260"/>
      <c r="AA132" s="248"/>
      <c r="AB132" s="323"/>
      <c r="AC132" s="253"/>
      <c r="AD132" s="325"/>
      <c r="AE132" s="326"/>
      <c r="AF132" s="246"/>
      <c r="AG132" s="256"/>
      <c r="AH132" s="256"/>
      <c r="AI132" s="256"/>
      <c r="AJ132" s="256"/>
      <c r="AK132" s="256"/>
      <c r="AL132" s="256"/>
      <c r="AM132" s="306"/>
      <c r="AN132" s="260"/>
      <c r="AO132" s="256"/>
      <c r="AP132" s="256"/>
      <c r="AQ132" s="256"/>
      <c r="AR132" s="256"/>
      <c r="AS132" s="256"/>
      <c r="AT132" s="256"/>
      <c r="AU132" s="248"/>
      <c r="AV132" s="246"/>
      <c r="AW132" s="246"/>
      <c r="AX132" s="246"/>
      <c r="AY132" s="246"/>
      <c r="AZ132" s="246"/>
      <c r="BA132" s="246"/>
      <c r="BB132" s="246"/>
      <c r="BC132" s="309"/>
      <c r="BD132" s="260"/>
      <c r="BE132" s="246"/>
      <c r="BF132" s="246"/>
      <c r="BG132" s="246"/>
      <c r="BH132" s="246"/>
      <c r="BI132" s="246"/>
      <c r="BJ132" s="246"/>
      <c r="BK132" s="309"/>
      <c r="BL132" s="250"/>
      <c r="BM132" s="260"/>
      <c r="BN132" s="256"/>
      <c r="BO132" s="256"/>
      <c r="BP132" s="256"/>
      <c r="BQ132" s="256"/>
      <c r="BR132" s="256"/>
      <c r="BS132" s="256"/>
      <c r="BT132" s="306"/>
      <c r="BU132" s="260"/>
      <c r="BV132" s="256"/>
      <c r="BW132" s="256"/>
      <c r="BX132" s="256"/>
      <c r="BY132" s="256"/>
      <c r="BZ132" s="256"/>
      <c r="CA132" s="256"/>
      <c r="CB132" s="248"/>
      <c r="CC132" s="248"/>
      <c r="CD132" s="248"/>
      <c r="CE132" s="248"/>
      <c r="CF132" s="248"/>
      <c r="CG132" s="248"/>
      <c r="CH132" s="248"/>
    </row>
    <row r="133" spans="2:86" x14ac:dyDescent="0.2">
      <c r="B133" s="329"/>
      <c r="C133" s="289"/>
      <c r="D133" s="289"/>
      <c r="E133" s="289"/>
      <c r="F133" s="259"/>
      <c r="G133" s="259"/>
      <c r="H133" s="259"/>
      <c r="I133" s="259"/>
      <c r="J133" s="259"/>
      <c r="K133" s="259"/>
      <c r="L133" s="259"/>
      <c r="M133" s="259"/>
      <c r="N133" s="259"/>
      <c r="O133" s="259"/>
      <c r="P133" s="267"/>
      <c r="Q133" s="264"/>
      <c r="R133" s="232"/>
      <c r="S133" s="259"/>
      <c r="T133" s="95" t="s">
        <v>50</v>
      </c>
      <c r="U133" s="97">
        <f>IFERROR(VLOOKUP(T133,vstupy!$B$2:$C$12,2,FALSE),0)</f>
        <v>0</v>
      </c>
      <c r="V133" s="294"/>
      <c r="W133" s="297"/>
      <c r="X133" s="260"/>
      <c r="Y133" s="253"/>
      <c r="Z133" s="260"/>
      <c r="AA133" s="248"/>
      <c r="AB133" s="323"/>
      <c r="AC133" s="253"/>
      <c r="AD133" s="325"/>
      <c r="AE133" s="326"/>
      <c r="AF133" s="246"/>
      <c r="AG133" s="256"/>
      <c r="AH133" s="256"/>
      <c r="AI133" s="256"/>
      <c r="AJ133" s="256"/>
      <c r="AK133" s="256"/>
      <c r="AL133" s="256"/>
      <c r="AM133" s="306"/>
      <c r="AN133" s="260"/>
      <c r="AO133" s="256"/>
      <c r="AP133" s="256"/>
      <c r="AQ133" s="256"/>
      <c r="AR133" s="256"/>
      <c r="AS133" s="256"/>
      <c r="AT133" s="256"/>
      <c r="AU133" s="248"/>
      <c r="AV133" s="246"/>
      <c r="AW133" s="246"/>
      <c r="AX133" s="246"/>
      <c r="AY133" s="246"/>
      <c r="AZ133" s="246"/>
      <c r="BA133" s="246"/>
      <c r="BB133" s="246"/>
      <c r="BC133" s="309"/>
      <c r="BD133" s="260"/>
      <c r="BE133" s="246"/>
      <c r="BF133" s="246"/>
      <c r="BG133" s="246"/>
      <c r="BH133" s="246"/>
      <c r="BI133" s="246"/>
      <c r="BJ133" s="246"/>
      <c r="BK133" s="309"/>
      <c r="BL133" s="250"/>
      <c r="BM133" s="260"/>
      <c r="BN133" s="256"/>
      <c r="BO133" s="256"/>
      <c r="BP133" s="256"/>
      <c r="BQ133" s="256"/>
      <c r="BR133" s="256"/>
      <c r="BS133" s="256"/>
      <c r="BT133" s="306"/>
      <c r="BU133" s="260"/>
      <c r="BV133" s="256"/>
      <c r="BW133" s="256"/>
      <c r="BX133" s="256"/>
      <c r="BY133" s="256"/>
      <c r="BZ133" s="256"/>
      <c r="CA133" s="256"/>
      <c r="CB133" s="248"/>
      <c r="CC133" s="248"/>
      <c r="CD133" s="248"/>
      <c r="CE133" s="248"/>
      <c r="CF133" s="248"/>
      <c r="CG133" s="248"/>
      <c r="CH133" s="248"/>
    </row>
    <row r="134" spans="2:86" ht="12.75" customHeight="1" x14ac:dyDescent="0.2">
      <c r="B134" s="327">
        <v>43</v>
      </c>
      <c r="C134" s="287"/>
      <c r="D134" s="287"/>
      <c r="E134" s="287"/>
      <c r="F134" s="258" t="s">
        <v>154</v>
      </c>
      <c r="G134" s="266"/>
      <c r="H134" s="258"/>
      <c r="I134" s="266"/>
      <c r="J134" s="266">
        <f t="shared" ref="J134:L134" si="1511">IF(I134="N/A",0,I134)</f>
        <v>0</v>
      </c>
      <c r="K134" s="266"/>
      <c r="L134" s="266">
        <f t="shared" si="1511"/>
        <v>0</v>
      </c>
      <c r="M134" s="258" t="s">
        <v>154</v>
      </c>
      <c r="N134" s="258"/>
      <c r="O134" s="258"/>
      <c r="P134" s="267"/>
      <c r="Q134" s="264" t="s">
        <v>49</v>
      </c>
      <c r="R134" s="257">
        <f>VLOOKUP(Q134,vstupy!$B$17:$C$27,2,FALSE)</f>
        <v>0</v>
      </c>
      <c r="S134" s="258"/>
      <c r="T134" s="95" t="s">
        <v>50</v>
      </c>
      <c r="U134" s="97">
        <f>IFERROR(VLOOKUP(T134,vstupy!$B$2:$C$12,2,FALSE),0)</f>
        <v>0</v>
      </c>
      <c r="V134" s="294" t="s">
        <v>49</v>
      </c>
      <c r="W134" s="296">
        <f>VLOOKUP(V134,vstupy!$B$17:$C$27,2,FALSE)</f>
        <v>0</v>
      </c>
      <c r="X134" s="260" t="str">
        <f>IF(J134=0,"N/A",N134/I134)</f>
        <v>N/A</v>
      </c>
      <c r="Y134" s="253">
        <f t="shared" ref="Y134" si="1512">N134</f>
        <v>0</v>
      </c>
      <c r="Z134" s="260" t="str">
        <f t="shared" si="1069"/>
        <v>N/A</v>
      </c>
      <c r="AA134" s="248">
        <f t="shared" ref="AA134" si="1513">O134</f>
        <v>0</v>
      </c>
      <c r="AB134" s="323">
        <f t="shared" ref="AB134" si="1514">P134*R134</f>
        <v>0</v>
      </c>
      <c r="AC134" s="253">
        <f>AB134*J134</f>
        <v>0</v>
      </c>
      <c r="AD134" s="324">
        <f t="shared" ref="AD134" si="1515">IF(S134&gt;0,IF(W134&gt;0,($G$5/160)*(S134/60)*W134,0),IF(W134&gt;0,($G$5/160)*((U134+U135+U136)/60)*W134,0))</f>
        <v>0</v>
      </c>
      <c r="AE134" s="326">
        <f>AD134*J134</f>
        <v>0</v>
      </c>
      <c r="AF134" s="246">
        <f t="shared" ref="AF134" si="1516">IF($M134="In (zvyšuje náklady)",-AD134,0)</f>
        <v>0</v>
      </c>
      <c r="AG134" s="256">
        <f t="shared" ref="AG134" si="1517">IF($M134="In (zvyšuje náklady)",-AE134,0)</f>
        <v>0</v>
      </c>
      <c r="AH134" s="256">
        <f t="shared" si="1151"/>
        <v>0</v>
      </c>
      <c r="AI134" s="256">
        <f t="shared" ref="AI134" si="1518">IF($M134="In (zvyšuje náklady)",-Y134,0)</f>
        <v>0</v>
      </c>
      <c r="AJ134" s="256">
        <f t="shared" ref="AJ134" si="1519">IF($M134="In (zvyšuje náklady)",-Z134,0)</f>
        <v>0</v>
      </c>
      <c r="AK134" s="256">
        <f t="shared" ref="AK134" si="1520">IF($M134="In (zvyšuje náklady)",-AA134,0)</f>
        <v>0</v>
      </c>
      <c r="AL134" s="256">
        <f t="shared" ref="AL134" si="1521">IF($M134="In (zvyšuje náklady)",-AB134,0)</f>
        <v>0</v>
      </c>
      <c r="AM134" s="306">
        <f t="shared" ref="AM134" si="1522">IF($M134="In (zvyšuje náklady)",-AC134,0)</f>
        <v>0</v>
      </c>
      <c r="AN134" s="260">
        <f t="shared" ref="AN134" si="1523">IF($M134="In (zvyšuje náklady)",0,AD134)</f>
        <v>0</v>
      </c>
      <c r="AO134" s="256">
        <f t="shared" ref="AO134" si="1524">IF($M134="In (zvyšuje náklady)",0,AE134)</f>
        <v>0</v>
      </c>
      <c r="AP134" s="256" t="str">
        <f t="shared" ref="AP134" si="1525">IF($M134="In (zvyšuje náklady)",0,X134)</f>
        <v>N/A</v>
      </c>
      <c r="AQ134" s="256">
        <f t="shared" ref="AQ134" si="1526">IF($M134="In (zvyšuje náklady)",0,Y134)</f>
        <v>0</v>
      </c>
      <c r="AR134" s="256" t="str">
        <f t="shared" ref="AR134" si="1527">IF($M134="In (zvyšuje náklady)",0,Z134)</f>
        <v>N/A</v>
      </c>
      <c r="AS134" s="256">
        <f t="shared" ref="AS134" si="1528">IF($M134="In (zvyšuje náklady)",0,AA134)</f>
        <v>0</v>
      </c>
      <c r="AT134" s="256">
        <f t="shared" ref="AT134" si="1529">IF($M134="In (zvyšuje náklady)",0,AB134)</f>
        <v>0</v>
      </c>
      <c r="AU134" s="248">
        <f>IF($M134="In (zvyšuje náklady)",0,AC134)</f>
        <v>0</v>
      </c>
      <c r="AV134" s="245">
        <f t="shared" ref="AV134" si="1530">IF($L134&gt;0,AF134,0)</f>
        <v>0</v>
      </c>
      <c r="AW134" s="245">
        <f t="shared" ref="AW134" si="1531">IF($L134&gt;0,AV134*L134,0)</f>
        <v>0</v>
      </c>
      <c r="AX134" s="245">
        <f t="shared" ref="AX134" si="1532">IF($L134&gt;0,AH134,0)</f>
        <v>0</v>
      </c>
      <c r="AY134" s="245">
        <f t="shared" ref="AY134" si="1533">IF($L134&gt;0,AX134*L134,0)</f>
        <v>0</v>
      </c>
      <c r="AZ134" s="245">
        <f t="shared" ref="AZ134" si="1534">IF($L134&gt;0,AJ134,0)</f>
        <v>0</v>
      </c>
      <c r="BA134" s="245">
        <f t="shared" ref="BA134" si="1535">IF($L134&gt;0,AZ134*L134,0)</f>
        <v>0</v>
      </c>
      <c r="BB134" s="245">
        <f t="shared" ref="BB134" si="1536">IF($L134&gt;0,AL134,0)</f>
        <v>0</v>
      </c>
      <c r="BC134" s="308">
        <f t="shared" ref="BC134" si="1537">BB134*L134</f>
        <v>0</v>
      </c>
      <c r="BD134" s="314">
        <f>IF($L134&gt;0,AN134,0)</f>
        <v>0</v>
      </c>
      <c r="BE134" s="245">
        <f t="shared" ref="BE134" si="1538">IF($L134&gt;0,BD134*L134,0)</f>
        <v>0</v>
      </c>
      <c r="BF134" s="245">
        <f t="shared" ref="BF134" si="1539">IF($L134&gt;0,AP134,0)</f>
        <v>0</v>
      </c>
      <c r="BG134" s="245">
        <f t="shared" ref="BG134" si="1540">IF($L134&gt;0,AP134*L134,0)</f>
        <v>0</v>
      </c>
      <c r="BH134" s="245">
        <f t="shared" ref="BH134" si="1541">IF($L134&gt;0,AR134,0)</f>
        <v>0</v>
      </c>
      <c r="BI134" s="245">
        <f t="shared" ref="BI134" si="1542">IF($L134&gt;0,AR134*L134,0)</f>
        <v>0</v>
      </c>
      <c r="BJ134" s="245">
        <f>IF($L134&gt;0,AT134,0)</f>
        <v>0</v>
      </c>
      <c r="BK134" s="308">
        <f>BJ134*L134</f>
        <v>0</v>
      </c>
      <c r="BL134" s="250">
        <f>IF(F134="EÚ-úplná harmonizácia","1",0)</f>
        <v>0</v>
      </c>
      <c r="BM134" s="260">
        <f t="shared" ref="BM134:CB134" si="1543">IF($BL134="1",AF134,0)</f>
        <v>0</v>
      </c>
      <c r="BN134" s="256">
        <f t="shared" si="1543"/>
        <v>0</v>
      </c>
      <c r="BO134" s="256">
        <f t="shared" si="1543"/>
        <v>0</v>
      </c>
      <c r="BP134" s="256">
        <f t="shared" si="1543"/>
        <v>0</v>
      </c>
      <c r="BQ134" s="256">
        <f t="shared" si="1543"/>
        <v>0</v>
      </c>
      <c r="BR134" s="256">
        <f t="shared" si="1543"/>
        <v>0</v>
      </c>
      <c r="BS134" s="256">
        <f t="shared" si="1543"/>
        <v>0</v>
      </c>
      <c r="BT134" s="306">
        <f t="shared" si="1543"/>
        <v>0</v>
      </c>
      <c r="BU134" s="260">
        <f t="shared" si="1543"/>
        <v>0</v>
      </c>
      <c r="BV134" s="256">
        <f t="shared" si="1543"/>
        <v>0</v>
      </c>
      <c r="BW134" s="256">
        <f t="shared" si="1543"/>
        <v>0</v>
      </c>
      <c r="BX134" s="256">
        <f t="shared" si="1543"/>
        <v>0</v>
      </c>
      <c r="BY134" s="256">
        <f t="shared" si="1543"/>
        <v>0</v>
      </c>
      <c r="BZ134" s="256">
        <f t="shared" si="1543"/>
        <v>0</v>
      </c>
      <c r="CA134" s="256">
        <f t="shared" si="1543"/>
        <v>0</v>
      </c>
      <c r="CB134" s="248">
        <f t="shared" si="1543"/>
        <v>0</v>
      </c>
      <c r="CC134" s="247">
        <f t="shared" ref="CC134" si="1544">IF(AND(X134="N/A",Z134="N/A"),AB134+AD134,X134+Z134+AB134+AD134)</f>
        <v>0</v>
      </c>
      <c r="CD134" s="247">
        <f>Y134+AA134+AC134+AE134</f>
        <v>0</v>
      </c>
      <c r="CE134" s="247">
        <f>IF(AND(G134=2021,M134="In (zvyšuje náklady)"),AM134+AK134+AG134,0)</f>
        <v>0</v>
      </c>
      <c r="CF134" s="247">
        <f>IF(AND(G134=2021,M134="Out (znižuje náklady)",BL134=0),AO134+AS134+AU134,0)</f>
        <v>0</v>
      </c>
      <c r="CG134" s="247">
        <f t="shared" ref="CG134" si="1545">IF(AND($BL134=0),CE134,0)</f>
        <v>0</v>
      </c>
      <c r="CH134" s="247">
        <f t="shared" ref="CH134" si="1546">IF(AND($BL134=0),CF134,0)</f>
        <v>0</v>
      </c>
    </row>
    <row r="135" spans="2:86" x14ac:dyDescent="0.2">
      <c r="B135" s="328"/>
      <c r="C135" s="288"/>
      <c r="D135" s="288"/>
      <c r="E135" s="288"/>
      <c r="F135" s="258"/>
      <c r="G135" s="258"/>
      <c r="H135" s="258"/>
      <c r="I135" s="258"/>
      <c r="J135" s="258"/>
      <c r="K135" s="258"/>
      <c r="L135" s="258"/>
      <c r="M135" s="258"/>
      <c r="N135" s="258"/>
      <c r="O135" s="258"/>
      <c r="P135" s="267"/>
      <c r="Q135" s="265"/>
      <c r="R135" s="232"/>
      <c r="S135" s="258"/>
      <c r="T135" s="95" t="s">
        <v>50</v>
      </c>
      <c r="U135" s="97">
        <f>IFERROR(VLOOKUP(T135,vstupy!$B$2:$C$12,2,FALSE),0)</f>
        <v>0</v>
      </c>
      <c r="V135" s="295"/>
      <c r="W135" s="297"/>
      <c r="X135" s="260"/>
      <c r="Y135" s="253"/>
      <c r="Z135" s="260"/>
      <c r="AA135" s="248"/>
      <c r="AB135" s="323"/>
      <c r="AC135" s="253"/>
      <c r="AD135" s="325"/>
      <c r="AE135" s="326"/>
      <c r="AF135" s="246"/>
      <c r="AG135" s="256"/>
      <c r="AH135" s="256"/>
      <c r="AI135" s="256"/>
      <c r="AJ135" s="256"/>
      <c r="AK135" s="256"/>
      <c r="AL135" s="256"/>
      <c r="AM135" s="306"/>
      <c r="AN135" s="260"/>
      <c r="AO135" s="256"/>
      <c r="AP135" s="256"/>
      <c r="AQ135" s="256"/>
      <c r="AR135" s="256"/>
      <c r="AS135" s="256"/>
      <c r="AT135" s="256"/>
      <c r="AU135" s="248"/>
      <c r="AV135" s="246"/>
      <c r="AW135" s="246"/>
      <c r="AX135" s="246"/>
      <c r="AY135" s="246"/>
      <c r="AZ135" s="246"/>
      <c r="BA135" s="246"/>
      <c r="BB135" s="246"/>
      <c r="BC135" s="309"/>
      <c r="BD135" s="260"/>
      <c r="BE135" s="246"/>
      <c r="BF135" s="246"/>
      <c r="BG135" s="246"/>
      <c r="BH135" s="246"/>
      <c r="BI135" s="246"/>
      <c r="BJ135" s="246"/>
      <c r="BK135" s="309"/>
      <c r="BL135" s="250"/>
      <c r="BM135" s="260"/>
      <c r="BN135" s="256"/>
      <c r="BO135" s="256"/>
      <c r="BP135" s="256"/>
      <c r="BQ135" s="256"/>
      <c r="BR135" s="256"/>
      <c r="BS135" s="256"/>
      <c r="BT135" s="306"/>
      <c r="BU135" s="260"/>
      <c r="BV135" s="256"/>
      <c r="BW135" s="256"/>
      <c r="BX135" s="256"/>
      <c r="BY135" s="256"/>
      <c r="BZ135" s="256"/>
      <c r="CA135" s="256"/>
      <c r="CB135" s="248"/>
      <c r="CC135" s="248"/>
      <c r="CD135" s="248"/>
      <c r="CE135" s="248"/>
      <c r="CF135" s="248"/>
      <c r="CG135" s="248"/>
      <c r="CH135" s="248"/>
    </row>
    <row r="136" spans="2:86" x14ac:dyDescent="0.2">
      <c r="B136" s="329"/>
      <c r="C136" s="289"/>
      <c r="D136" s="289"/>
      <c r="E136" s="289"/>
      <c r="F136" s="259"/>
      <c r="G136" s="259"/>
      <c r="H136" s="259"/>
      <c r="I136" s="259"/>
      <c r="J136" s="259"/>
      <c r="K136" s="259"/>
      <c r="L136" s="259"/>
      <c r="M136" s="259"/>
      <c r="N136" s="259"/>
      <c r="O136" s="259"/>
      <c r="P136" s="267"/>
      <c r="Q136" s="264"/>
      <c r="R136" s="232"/>
      <c r="S136" s="259"/>
      <c r="T136" s="95" t="s">
        <v>50</v>
      </c>
      <c r="U136" s="97">
        <f>IFERROR(VLOOKUP(T136,vstupy!$B$2:$C$12,2,FALSE),0)</f>
        <v>0</v>
      </c>
      <c r="V136" s="294"/>
      <c r="W136" s="297"/>
      <c r="X136" s="260"/>
      <c r="Y136" s="253"/>
      <c r="Z136" s="260"/>
      <c r="AA136" s="248"/>
      <c r="AB136" s="323"/>
      <c r="AC136" s="253"/>
      <c r="AD136" s="325"/>
      <c r="AE136" s="326"/>
      <c r="AF136" s="246"/>
      <c r="AG136" s="256"/>
      <c r="AH136" s="256"/>
      <c r="AI136" s="256"/>
      <c r="AJ136" s="256"/>
      <c r="AK136" s="256"/>
      <c r="AL136" s="256"/>
      <c r="AM136" s="306"/>
      <c r="AN136" s="260"/>
      <c r="AO136" s="256"/>
      <c r="AP136" s="256"/>
      <c r="AQ136" s="256"/>
      <c r="AR136" s="256"/>
      <c r="AS136" s="256"/>
      <c r="AT136" s="256"/>
      <c r="AU136" s="248"/>
      <c r="AV136" s="246"/>
      <c r="AW136" s="246"/>
      <c r="AX136" s="246"/>
      <c r="AY136" s="246"/>
      <c r="AZ136" s="246"/>
      <c r="BA136" s="246"/>
      <c r="BB136" s="246"/>
      <c r="BC136" s="309"/>
      <c r="BD136" s="260"/>
      <c r="BE136" s="246"/>
      <c r="BF136" s="246"/>
      <c r="BG136" s="246"/>
      <c r="BH136" s="246"/>
      <c r="BI136" s="246"/>
      <c r="BJ136" s="246"/>
      <c r="BK136" s="309"/>
      <c r="BL136" s="250"/>
      <c r="BM136" s="260"/>
      <c r="BN136" s="256"/>
      <c r="BO136" s="256"/>
      <c r="BP136" s="256"/>
      <c r="BQ136" s="256"/>
      <c r="BR136" s="256"/>
      <c r="BS136" s="256"/>
      <c r="BT136" s="306"/>
      <c r="BU136" s="260"/>
      <c r="BV136" s="256"/>
      <c r="BW136" s="256"/>
      <c r="BX136" s="256"/>
      <c r="BY136" s="256"/>
      <c r="BZ136" s="256"/>
      <c r="CA136" s="256"/>
      <c r="CB136" s="248"/>
      <c r="CC136" s="248"/>
      <c r="CD136" s="248"/>
      <c r="CE136" s="248"/>
      <c r="CF136" s="248"/>
      <c r="CG136" s="248"/>
      <c r="CH136" s="248"/>
    </row>
    <row r="137" spans="2:86" ht="12.75" customHeight="1" x14ac:dyDescent="0.2">
      <c r="B137" s="327">
        <v>44</v>
      </c>
      <c r="C137" s="287"/>
      <c r="D137" s="287"/>
      <c r="E137" s="287"/>
      <c r="F137" s="258" t="s">
        <v>154</v>
      </c>
      <c r="G137" s="266"/>
      <c r="H137" s="258"/>
      <c r="I137" s="266"/>
      <c r="J137" s="266">
        <f t="shared" ref="J137:L137" si="1547">IF(I137="N/A",0,I137)</f>
        <v>0</v>
      </c>
      <c r="K137" s="266"/>
      <c r="L137" s="266">
        <f t="shared" si="1547"/>
        <v>0</v>
      </c>
      <c r="M137" s="258" t="s">
        <v>154</v>
      </c>
      <c r="N137" s="258"/>
      <c r="O137" s="258"/>
      <c r="P137" s="267"/>
      <c r="Q137" s="264" t="s">
        <v>49</v>
      </c>
      <c r="R137" s="257">
        <f>VLOOKUP(Q137,vstupy!$B$17:$C$27,2,FALSE)</f>
        <v>0</v>
      </c>
      <c r="S137" s="258"/>
      <c r="T137" s="95" t="s">
        <v>50</v>
      </c>
      <c r="U137" s="97">
        <f>IFERROR(VLOOKUP(T137,vstupy!$B$2:$C$12,2,FALSE),0)</f>
        <v>0</v>
      </c>
      <c r="V137" s="294" t="s">
        <v>49</v>
      </c>
      <c r="W137" s="296">
        <f>VLOOKUP(V137,vstupy!$B$17:$C$27,2,FALSE)</f>
        <v>0</v>
      </c>
      <c r="X137" s="260" t="str">
        <f>IF(J137=0,"N/A",N137/I137)</f>
        <v>N/A</v>
      </c>
      <c r="Y137" s="253">
        <f t="shared" ref="Y137" si="1548">N137</f>
        <v>0</v>
      </c>
      <c r="Z137" s="260" t="str">
        <f t="shared" si="1107"/>
        <v>N/A</v>
      </c>
      <c r="AA137" s="248">
        <f t="shared" ref="AA137" si="1549">O137</f>
        <v>0</v>
      </c>
      <c r="AB137" s="323">
        <f t="shared" ref="AB137" si="1550">P137*R137</f>
        <v>0</v>
      </c>
      <c r="AC137" s="253">
        <f>AB137*J137</f>
        <v>0</v>
      </c>
      <c r="AD137" s="324">
        <f t="shared" ref="AD137" si="1551">IF(S137&gt;0,IF(W137&gt;0,($G$5/160)*(S137/60)*W137,0),IF(W137&gt;0,($G$5/160)*((U137+U138+U139)/60)*W137,0))</f>
        <v>0</v>
      </c>
      <c r="AE137" s="326">
        <f>AD137*J137</f>
        <v>0</v>
      </c>
      <c r="AF137" s="246">
        <f t="shared" ref="AF137" si="1552">IF($M137="In (zvyšuje náklady)",-AD137,0)</f>
        <v>0</v>
      </c>
      <c r="AG137" s="256">
        <f t="shared" ref="AG137" si="1553">IF($M137="In (zvyšuje náklady)",-AE137,0)</f>
        <v>0</v>
      </c>
      <c r="AH137" s="256">
        <f t="shared" si="1188"/>
        <v>0</v>
      </c>
      <c r="AI137" s="256">
        <f t="shared" ref="AI137" si="1554">IF($M137="In (zvyšuje náklady)",-Y137,0)</f>
        <v>0</v>
      </c>
      <c r="AJ137" s="256">
        <f t="shared" ref="AJ137" si="1555">IF($M137="In (zvyšuje náklady)",-Z137,0)</f>
        <v>0</v>
      </c>
      <c r="AK137" s="256">
        <f t="shared" ref="AK137" si="1556">IF($M137="In (zvyšuje náklady)",-AA137,0)</f>
        <v>0</v>
      </c>
      <c r="AL137" s="256">
        <f t="shared" ref="AL137" si="1557">IF($M137="In (zvyšuje náklady)",-AB137,0)</f>
        <v>0</v>
      </c>
      <c r="AM137" s="306">
        <f t="shared" ref="AM137" si="1558">IF($M137="In (zvyšuje náklady)",-AC137,0)</f>
        <v>0</v>
      </c>
      <c r="AN137" s="260">
        <f t="shared" ref="AN137" si="1559">IF($M137="In (zvyšuje náklady)",0,AD137)</f>
        <v>0</v>
      </c>
      <c r="AO137" s="256">
        <f t="shared" ref="AO137" si="1560">IF($M137="In (zvyšuje náklady)",0,AE137)</f>
        <v>0</v>
      </c>
      <c r="AP137" s="256" t="str">
        <f t="shared" ref="AP137" si="1561">IF($M137="In (zvyšuje náklady)",0,X137)</f>
        <v>N/A</v>
      </c>
      <c r="AQ137" s="256">
        <f t="shared" ref="AQ137" si="1562">IF($M137="In (zvyšuje náklady)",0,Y137)</f>
        <v>0</v>
      </c>
      <c r="AR137" s="256" t="str">
        <f t="shared" ref="AR137" si="1563">IF($M137="In (zvyšuje náklady)",0,Z137)</f>
        <v>N/A</v>
      </c>
      <c r="AS137" s="256">
        <f t="shared" ref="AS137" si="1564">IF($M137="In (zvyšuje náklady)",0,AA137)</f>
        <v>0</v>
      </c>
      <c r="AT137" s="256">
        <f t="shared" ref="AT137" si="1565">IF($M137="In (zvyšuje náklady)",0,AB137)</f>
        <v>0</v>
      </c>
      <c r="AU137" s="248">
        <f>IF($M137="In (zvyšuje náklady)",0,AC137)</f>
        <v>0</v>
      </c>
      <c r="AV137" s="245">
        <f t="shared" ref="AV137" si="1566">IF($L137&gt;0,AF137,0)</f>
        <v>0</v>
      </c>
      <c r="AW137" s="245">
        <f t="shared" ref="AW137" si="1567">IF($L137&gt;0,AV137*L137,0)</f>
        <v>0</v>
      </c>
      <c r="AX137" s="245">
        <f t="shared" ref="AX137" si="1568">IF($L137&gt;0,AH137,0)</f>
        <v>0</v>
      </c>
      <c r="AY137" s="245">
        <f t="shared" ref="AY137" si="1569">IF($L137&gt;0,AX137*L137,0)</f>
        <v>0</v>
      </c>
      <c r="AZ137" s="245">
        <f t="shared" ref="AZ137" si="1570">IF($L137&gt;0,AJ137,0)</f>
        <v>0</v>
      </c>
      <c r="BA137" s="245">
        <f t="shared" ref="BA137" si="1571">IF($L137&gt;0,AZ137*L137,0)</f>
        <v>0</v>
      </c>
      <c r="BB137" s="245">
        <f t="shared" ref="BB137" si="1572">IF($L137&gt;0,AL137,0)</f>
        <v>0</v>
      </c>
      <c r="BC137" s="308">
        <f t="shared" ref="BC137" si="1573">BB137*L137</f>
        <v>0</v>
      </c>
      <c r="BD137" s="314">
        <f>IF($L137&gt;0,AN137,0)</f>
        <v>0</v>
      </c>
      <c r="BE137" s="245">
        <f t="shared" ref="BE137" si="1574">IF($L137&gt;0,BD137*L137,0)</f>
        <v>0</v>
      </c>
      <c r="BF137" s="245">
        <f t="shared" ref="BF137" si="1575">IF($L137&gt;0,AP137,0)</f>
        <v>0</v>
      </c>
      <c r="BG137" s="245">
        <f t="shared" ref="BG137" si="1576">IF($L137&gt;0,AP137*L137,0)</f>
        <v>0</v>
      </c>
      <c r="BH137" s="245">
        <f t="shared" ref="BH137" si="1577">IF($L137&gt;0,AR137,0)</f>
        <v>0</v>
      </c>
      <c r="BI137" s="245">
        <f t="shared" ref="BI137" si="1578">IF($L137&gt;0,AR137*L137,0)</f>
        <v>0</v>
      </c>
      <c r="BJ137" s="245">
        <f>IF($L137&gt;0,AT137,0)</f>
        <v>0</v>
      </c>
      <c r="BK137" s="308">
        <f>BJ137*L137</f>
        <v>0</v>
      </c>
      <c r="BL137" s="250">
        <f>IF(F137="EÚ-úplná harmonizácia","1",0)</f>
        <v>0</v>
      </c>
      <c r="BM137" s="260">
        <f t="shared" ref="BM137:CB137" si="1579">IF($BL137="1",AF137,0)</f>
        <v>0</v>
      </c>
      <c r="BN137" s="256">
        <f t="shared" si="1579"/>
        <v>0</v>
      </c>
      <c r="BO137" s="256">
        <f t="shared" si="1579"/>
        <v>0</v>
      </c>
      <c r="BP137" s="256">
        <f t="shared" si="1579"/>
        <v>0</v>
      </c>
      <c r="BQ137" s="256">
        <f t="shared" si="1579"/>
        <v>0</v>
      </c>
      <c r="BR137" s="256">
        <f t="shared" si="1579"/>
        <v>0</v>
      </c>
      <c r="BS137" s="256">
        <f t="shared" si="1579"/>
        <v>0</v>
      </c>
      <c r="BT137" s="306">
        <f t="shared" si="1579"/>
        <v>0</v>
      </c>
      <c r="BU137" s="260">
        <f t="shared" si="1579"/>
        <v>0</v>
      </c>
      <c r="BV137" s="256">
        <f t="shared" si="1579"/>
        <v>0</v>
      </c>
      <c r="BW137" s="256">
        <f t="shared" si="1579"/>
        <v>0</v>
      </c>
      <c r="BX137" s="256">
        <f t="shared" si="1579"/>
        <v>0</v>
      </c>
      <c r="BY137" s="256">
        <f t="shared" si="1579"/>
        <v>0</v>
      </c>
      <c r="BZ137" s="256">
        <f t="shared" si="1579"/>
        <v>0</v>
      </c>
      <c r="CA137" s="256">
        <f t="shared" si="1579"/>
        <v>0</v>
      </c>
      <c r="CB137" s="248">
        <f t="shared" si="1579"/>
        <v>0</v>
      </c>
      <c r="CC137" s="247">
        <f t="shared" ref="CC137" si="1580">IF(AND(X137="N/A",Z137="N/A"),AB137+AD137,X137+Z137+AB137+AD137)</f>
        <v>0</v>
      </c>
      <c r="CD137" s="247">
        <f>Y137+AA137+AC137+AE137</f>
        <v>0</v>
      </c>
      <c r="CE137" s="247">
        <f>IF(AND(G137=2021,M137="In (zvyšuje náklady)"),AM137+AK137+AG137,0)</f>
        <v>0</v>
      </c>
      <c r="CF137" s="247">
        <f>IF(AND(G137=2021,M137="Out (znižuje náklady)",BL137=0),AO137+AS137+AU137,0)</f>
        <v>0</v>
      </c>
      <c r="CG137" s="247">
        <f t="shared" ref="CG137" si="1581">IF(AND($BL137=0),CE137,0)</f>
        <v>0</v>
      </c>
      <c r="CH137" s="247">
        <f t="shared" ref="CH137" si="1582">IF(AND($BL137=0),CF137,0)</f>
        <v>0</v>
      </c>
    </row>
    <row r="138" spans="2:86" x14ac:dyDescent="0.2">
      <c r="B138" s="328"/>
      <c r="C138" s="288"/>
      <c r="D138" s="288"/>
      <c r="E138" s="288"/>
      <c r="F138" s="258"/>
      <c r="G138" s="258"/>
      <c r="H138" s="258"/>
      <c r="I138" s="258"/>
      <c r="J138" s="258"/>
      <c r="K138" s="258"/>
      <c r="L138" s="258"/>
      <c r="M138" s="258"/>
      <c r="N138" s="258"/>
      <c r="O138" s="258"/>
      <c r="P138" s="267"/>
      <c r="Q138" s="265"/>
      <c r="R138" s="232"/>
      <c r="S138" s="258"/>
      <c r="T138" s="95" t="s">
        <v>50</v>
      </c>
      <c r="U138" s="97">
        <f>IFERROR(VLOOKUP(T138,vstupy!$B$2:$C$12,2,FALSE),0)</f>
        <v>0</v>
      </c>
      <c r="V138" s="295"/>
      <c r="W138" s="297"/>
      <c r="X138" s="260"/>
      <c r="Y138" s="253"/>
      <c r="Z138" s="260"/>
      <c r="AA138" s="248"/>
      <c r="AB138" s="323"/>
      <c r="AC138" s="253"/>
      <c r="AD138" s="325"/>
      <c r="AE138" s="326"/>
      <c r="AF138" s="246"/>
      <c r="AG138" s="256"/>
      <c r="AH138" s="256"/>
      <c r="AI138" s="256"/>
      <c r="AJ138" s="256"/>
      <c r="AK138" s="256"/>
      <c r="AL138" s="256"/>
      <c r="AM138" s="306"/>
      <c r="AN138" s="260"/>
      <c r="AO138" s="256"/>
      <c r="AP138" s="256"/>
      <c r="AQ138" s="256"/>
      <c r="AR138" s="256"/>
      <c r="AS138" s="256"/>
      <c r="AT138" s="256"/>
      <c r="AU138" s="248"/>
      <c r="AV138" s="246"/>
      <c r="AW138" s="246"/>
      <c r="AX138" s="246"/>
      <c r="AY138" s="246"/>
      <c r="AZ138" s="246"/>
      <c r="BA138" s="246"/>
      <c r="BB138" s="246"/>
      <c r="BC138" s="309"/>
      <c r="BD138" s="260"/>
      <c r="BE138" s="246"/>
      <c r="BF138" s="246"/>
      <c r="BG138" s="246"/>
      <c r="BH138" s="246"/>
      <c r="BI138" s="246"/>
      <c r="BJ138" s="246"/>
      <c r="BK138" s="309"/>
      <c r="BL138" s="250"/>
      <c r="BM138" s="260"/>
      <c r="BN138" s="256"/>
      <c r="BO138" s="256"/>
      <c r="BP138" s="256"/>
      <c r="BQ138" s="256"/>
      <c r="BR138" s="256"/>
      <c r="BS138" s="256"/>
      <c r="BT138" s="306"/>
      <c r="BU138" s="260"/>
      <c r="BV138" s="256"/>
      <c r="BW138" s="256"/>
      <c r="BX138" s="256"/>
      <c r="BY138" s="256"/>
      <c r="BZ138" s="256"/>
      <c r="CA138" s="256"/>
      <c r="CB138" s="248"/>
      <c r="CC138" s="248"/>
      <c r="CD138" s="248"/>
      <c r="CE138" s="248"/>
      <c r="CF138" s="248"/>
      <c r="CG138" s="248"/>
      <c r="CH138" s="248"/>
    </row>
    <row r="139" spans="2:86" x14ac:dyDescent="0.2">
      <c r="B139" s="329"/>
      <c r="C139" s="289"/>
      <c r="D139" s="289"/>
      <c r="E139" s="289"/>
      <c r="F139" s="259"/>
      <c r="G139" s="259"/>
      <c r="H139" s="259"/>
      <c r="I139" s="259"/>
      <c r="J139" s="259"/>
      <c r="K139" s="259"/>
      <c r="L139" s="259"/>
      <c r="M139" s="259"/>
      <c r="N139" s="259"/>
      <c r="O139" s="259"/>
      <c r="P139" s="267"/>
      <c r="Q139" s="264"/>
      <c r="R139" s="232"/>
      <c r="S139" s="259"/>
      <c r="T139" s="95" t="s">
        <v>50</v>
      </c>
      <c r="U139" s="97">
        <f>IFERROR(VLOOKUP(T139,vstupy!$B$2:$C$12,2,FALSE),0)</f>
        <v>0</v>
      </c>
      <c r="V139" s="294"/>
      <c r="W139" s="297"/>
      <c r="X139" s="260"/>
      <c r="Y139" s="253"/>
      <c r="Z139" s="260"/>
      <c r="AA139" s="248"/>
      <c r="AB139" s="323"/>
      <c r="AC139" s="253"/>
      <c r="AD139" s="325"/>
      <c r="AE139" s="326"/>
      <c r="AF139" s="246"/>
      <c r="AG139" s="256"/>
      <c r="AH139" s="256"/>
      <c r="AI139" s="256"/>
      <c r="AJ139" s="256"/>
      <c r="AK139" s="256"/>
      <c r="AL139" s="256"/>
      <c r="AM139" s="306"/>
      <c r="AN139" s="260"/>
      <c r="AO139" s="256"/>
      <c r="AP139" s="256"/>
      <c r="AQ139" s="256"/>
      <c r="AR139" s="256"/>
      <c r="AS139" s="256"/>
      <c r="AT139" s="256"/>
      <c r="AU139" s="248"/>
      <c r="AV139" s="246"/>
      <c r="AW139" s="246"/>
      <c r="AX139" s="246"/>
      <c r="AY139" s="246"/>
      <c r="AZ139" s="246"/>
      <c r="BA139" s="246"/>
      <c r="BB139" s="246"/>
      <c r="BC139" s="309"/>
      <c r="BD139" s="260"/>
      <c r="BE139" s="246"/>
      <c r="BF139" s="246"/>
      <c r="BG139" s="246"/>
      <c r="BH139" s="246"/>
      <c r="BI139" s="246"/>
      <c r="BJ139" s="246"/>
      <c r="BK139" s="309"/>
      <c r="BL139" s="250"/>
      <c r="BM139" s="260"/>
      <c r="BN139" s="256"/>
      <c r="BO139" s="256"/>
      <c r="BP139" s="256"/>
      <c r="BQ139" s="256"/>
      <c r="BR139" s="256"/>
      <c r="BS139" s="256"/>
      <c r="BT139" s="306"/>
      <c r="BU139" s="260"/>
      <c r="BV139" s="256"/>
      <c r="BW139" s="256"/>
      <c r="BX139" s="256"/>
      <c r="BY139" s="256"/>
      <c r="BZ139" s="256"/>
      <c r="CA139" s="256"/>
      <c r="CB139" s="248"/>
      <c r="CC139" s="248"/>
      <c r="CD139" s="248"/>
      <c r="CE139" s="248"/>
      <c r="CF139" s="248"/>
      <c r="CG139" s="248"/>
      <c r="CH139" s="248"/>
    </row>
    <row r="140" spans="2:86" ht="12.75" customHeight="1" x14ac:dyDescent="0.2">
      <c r="B140" s="327">
        <v>45</v>
      </c>
      <c r="C140" s="287"/>
      <c r="D140" s="287"/>
      <c r="E140" s="287"/>
      <c r="F140" s="258" t="s">
        <v>154</v>
      </c>
      <c r="G140" s="266"/>
      <c r="H140" s="258"/>
      <c r="I140" s="266"/>
      <c r="J140" s="266">
        <f t="shared" ref="J140:L140" si="1583">IF(I140="N/A",0,I140)</f>
        <v>0</v>
      </c>
      <c r="K140" s="266"/>
      <c r="L140" s="266">
        <f t="shared" si="1583"/>
        <v>0</v>
      </c>
      <c r="M140" s="258" t="s">
        <v>154</v>
      </c>
      <c r="N140" s="258"/>
      <c r="O140" s="258"/>
      <c r="P140" s="267"/>
      <c r="Q140" s="264" t="s">
        <v>49</v>
      </c>
      <c r="R140" s="257">
        <f>VLOOKUP(Q140,vstupy!$B$17:$C$27,2,FALSE)</f>
        <v>0</v>
      </c>
      <c r="S140" s="258"/>
      <c r="T140" s="95" t="s">
        <v>50</v>
      </c>
      <c r="U140" s="97">
        <f>IFERROR(VLOOKUP(T140,vstupy!$B$2:$C$12,2,FALSE),0)</f>
        <v>0</v>
      </c>
      <c r="V140" s="294" t="s">
        <v>49</v>
      </c>
      <c r="W140" s="296">
        <f>VLOOKUP(V140,vstupy!$B$17:$C$27,2,FALSE)</f>
        <v>0</v>
      </c>
      <c r="X140" s="260" t="str">
        <f>IF(J140=0,"N/A",N140/I140)</f>
        <v>N/A</v>
      </c>
      <c r="Y140" s="253">
        <f t="shared" ref="Y140" si="1584">N140</f>
        <v>0</v>
      </c>
      <c r="Z140" s="260" t="str">
        <f t="shared" ref="Z140" si="1585">IF(J140=0,"N/A",O140/I140)</f>
        <v>N/A</v>
      </c>
      <c r="AA140" s="248">
        <f t="shared" ref="AA140" si="1586">O140</f>
        <v>0</v>
      </c>
      <c r="AB140" s="323">
        <f t="shared" ref="AB140" si="1587">P140*R140</f>
        <v>0</v>
      </c>
      <c r="AC140" s="253">
        <f>AB140*J140</f>
        <v>0</v>
      </c>
      <c r="AD140" s="324">
        <f t="shared" ref="AD140" si="1588">IF(S140&gt;0,IF(W140&gt;0,($G$5/160)*(S140/60)*W140,0),IF(W140&gt;0,($G$5/160)*((U140+U141+U142)/60)*W140,0))</f>
        <v>0</v>
      </c>
      <c r="AE140" s="326">
        <f>AD140*J140</f>
        <v>0</v>
      </c>
      <c r="AF140" s="246">
        <f t="shared" ref="AF140" si="1589">IF($M140="In (zvyšuje náklady)",-AD140,0)</f>
        <v>0</v>
      </c>
      <c r="AG140" s="256">
        <f t="shared" ref="AG140" si="1590">IF($M140="In (zvyšuje náklady)",-AE140,0)</f>
        <v>0</v>
      </c>
      <c r="AH140" s="256">
        <f t="shared" si="1225"/>
        <v>0</v>
      </c>
      <c r="AI140" s="256">
        <f t="shared" ref="AI140" si="1591">IF($M140="In (zvyšuje náklady)",-Y140,0)</f>
        <v>0</v>
      </c>
      <c r="AJ140" s="256">
        <f t="shared" ref="AJ140" si="1592">IF($M140="In (zvyšuje náklady)",-Z140,0)</f>
        <v>0</v>
      </c>
      <c r="AK140" s="256">
        <f t="shared" ref="AK140" si="1593">IF($M140="In (zvyšuje náklady)",-AA140,0)</f>
        <v>0</v>
      </c>
      <c r="AL140" s="256">
        <f t="shared" ref="AL140" si="1594">IF($M140="In (zvyšuje náklady)",-AB140,0)</f>
        <v>0</v>
      </c>
      <c r="AM140" s="306">
        <f t="shared" ref="AM140" si="1595">IF($M140="In (zvyšuje náklady)",-AC140,0)</f>
        <v>0</v>
      </c>
      <c r="AN140" s="260">
        <f t="shared" ref="AN140" si="1596">IF($M140="In (zvyšuje náklady)",0,AD140)</f>
        <v>0</v>
      </c>
      <c r="AO140" s="256">
        <f t="shared" ref="AO140" si="1597">IF($M140="In (zvyšuje náklady)",0,AE140)</f>
        <v>0</v>
      </c>
      <c r="AP140" s="256" t="str">
        <f t="shared" ref="AP140" si="1598">IF($M140="In (zvyšuje náklady)",0,X140)</f>
        <v>N/A</v>
      </c>
      <c r="AQ140" s="256">
        <f t="shared" ref="AQ140" si="1599">IF($M140="In (zvyšuje náklady)",0,Y140)</f>
        <v>0</v>
      </c>
      <c r="AR140" s="256" t="str">
        <f t="shared" ref="AR140" si="1600">IF($M140="In (zvyšuje náklady)",0,Z140)</f>
        <v>N/A</v>
      </c>
      <c r="AS140" s="256">
        <f t="shared" ref="AS140" si="1601">IF($M140="In (zvyšuje náklady)",0,AA140)</f>
        <v>0</v>
      </c>
      <c r="AT140" s="256">
        <f t="shared" ref="AT140" si="1602">IF($M140="In (zvyšuje náklady)",0,AB140)</f>
        <v>0</v>
      </c>
      <c r="AU140" s="248">
        <f>IF($M140="In (zvyšuje náklady)",0,AC140)</f>
        <v>0</v>
      </c>
      <c r="AV140" s="245">
        <f t="shared" ref="AV140" si="1603">IF($L140&gt;0,AF140,0)</f>
        <v>0</v>
      </c>
      <c r="AW140" s="245">
        <f t="shared" ref="AW140" si="1604">IF($L140&gt;0,AV140*L140,0)</f>
        <v>0</v>
      </c>
      <c r="AX140" s="245">
        <f t="shared" ref="AX140" si="1605">IF($L140&gt;0,AH140,0)</f>
        <v>0</v>
      </c>
      <c r="AY140" s="245">
        <f t="shared" ref="AY140" si="1606">IF($L140&gt;0,AX140*L140,0)</f>
        <v>0</v>
      </c>
      <c r="AZ140" s="245">
        <f t="shared" ref="AZ140" si="1607">IF($L140&gt;0,AJ140,0)</f>
        <v>0</v>
      </c>
      <c r="BA140" s="245">
        <f t="shared" ref="BA140" si="1608">IF($L140&gt;0,AZ140*L140,0)</f>
        <v>0</v>
      </c>
      <c r="BB140" s="245">
        <f t="shared" ref="BB140" si="1609">IF($L140&gt;0,AL140,0)</f>
        <v>0</v>
      </c>
      <c r="BC140" s="308">
        <f t="shared" ref="BC140" si="1610">BB140*L140</f>
        <v>0</v>
      </c>
      <c r="BD140" s="314">
        <f>IF($L140&gt;0,AN140,0)</f>
        <v>0</v>
      </c>
      <c r="BE140" s="245">
        <f t="shared" ref="BE140" si="1611">IF($L140&gt;0,BD140*L140,0)</f>
        <v>0</v>
      </c>
      <c r="BF140" s="245">
        <f t="shared" ref="BF140" si="1612">IF($L140&gt;0,AP140,0)</f>
        <v>0</v>
      </c>
      <c r="BG140" s="245">
        <f t="shared" ref="BG140" si="1613">IF($L140&gt;0,AP140*L140,0)</f>
        <v>0</v>
      </c>
      <c r="BH140" s="245">
        <f t="shared" ref="BH140" si="1614">IF($L140&gt;0,AR140,0)</f>
        <v>0</v>
      </c>
      <c r="BI140" s="245">
        <f t="shared" ref="BI140" si="1615">IF($L140&gt;0,AR140*L140,0)</f>
        <v>0</v>
      </c>
      <c r="BJ140" s="245">
        <f>IF($L140&gt;0,AT140,0)</f>
        <v>0</v>
      </c>
      <c r="BK140" s="308">
        <f>BJ140*L140</f>
        <v>0</v>
      </c>
      <c r="BL140" s="250">
        <f>IF(F140="EÚ-úplná harmonizácia","1",0)</f>
        <v>0</v>
      </c>
      <c r="BM140" s="260">
        <f t="shared" ref="BM140:CB140" si="1616">IF($BL140="1",AF140,0)</f>
        <v>0</v>
      </c>
      <c r="BN140" s="256">
        <f t="shared" si="1616"/>
        <v>0</v>
      </c>
      <c r="BO140" s="256">
        <f t="shared" si="1616"/>
        <v>0</v>
      </c>
      <c r="BP140" s="256">
        <f t="shared" si="1616"/>
        <v>0</v>
      </c>
      <c r="BQ140" s="256">
        <f t="shared" si="1616"/>
        <v>0</v>
      </c>
      <c r="BR140" s="256">
        <f t="shared" si="1616"/>
        <v>0</v>
      </c>
      <c r="BS140" s="256">
        <f t="shared" si="1616"/>
        <v>0</v>
      </c>
      <c r="BT140" s="306">
        <f t="shared" si="1616"/>
        <v>0</v>
      </c>
      <c r="BU140" s="260">
        <f t="shared" si="1616"/>
        <v>0</v>
      </c>
      <c r="BV140" s="256">
        <f t="shared" si="1616"/>
        <v>0</v>
      </c>
      <c r="BW140" s="256">
        <f t="shared" si="1616"/>
        <v>0</v>
      </c>
      <c r="BX140" s="256">
        <f t="shared" si="1616"/>
        <v>0</v>
      </c>
      <c r="BY140" s="256">
        <f t="shared" si="1616"/>
        <v>0</v>
      </c>
      <c r="BZ140" s="256">
        <f t="shared" si="1616"/>
        <v>0</v>
      </c>
      <c r="CA140" s="256">
        <f t="shared" si="1616"/>
        <v>0</v>
      </c>
      <c r="CB140" s="248">
        <f t="shared" si="1616"/>
        <v>0</v>
      </c>
      <c r="CC140" s="247">
        <f t="shared" ref="CC140" si="1617">IF(AND(X140="N/A",Z140="N/A"),AB140+AD140,X140+Z140+AB140+AD140)</f>
        <v>0</v>
      </c>
      <c r="CD140" s="247">
        <f>Y140+AA140+AC140+AE140</f>
        <v>0</v>
      </c>
      <c r="CE140" s="247">
        <f>IF(AND(G140=2021,M140="In (zvyšuje náklady)"),AM140+AK140+AG140,0)</f>
        <v>0</v>
      </c>
      <c r="CF140" s="247">
        <f>IF(AND(G140=2021,M140="Out (znižuje náklady)",BL140=0),AO140+AS140+AU140,0)</f>
        <v>0</v>
      </c>
      <c r="CG140" s="247">
        <f t="shared" ref="CG140" si="1618">IF(AND($BL140=0),CE140,0)</f>
        <v>0</v>
      </c>
      <c r="CH140" s="247">
        <f t="shared" ref="CH140" si="1619">IF(AND($BL140=0),CF140,0)</f>
        <v>0</v>
      </c>
    </row>
    <row r="141" spans="2:86" x14ac:dyDescent="0.2">
      <c r="B141" s="328"/>
      <c r="C141" s="288"/>
      <c r="D141" s="288"/>
      <c r="E141" s="288"/>
      <c r="F141" s="258"/>
      <c r="G141" s="258"/>
      <c r="H141" s="258"/>
      <c r="I141" s="258"/>
      <c r="J141" s="258"/>
      <c r="K141" s="258"/>
      <c r="L141" s="258"/>
      <c r="M141" s="258"/>
      <c r="N141" s="258"/>
      <c r="O141" s="258"/>
      <c r="P141" s="267"/>
      <c r="Q141" s="265"/>
      <c r="R141" s="232"/>
      <c r="S141" s="258"/>
      <c r="T141" s="95" t="s">
        <v>50</v>
      </c>
      <c r="U141" s="97">
        <f>IFERROR(VLOOKUP(T141,vstupy!$B$2:$C$12,2,FALSE),0)</f>
        <v>0</v>
      </c>
      <c r="V141" s="295"/>
      <c r="W141" s="297"/>
      <c r="X141" s="260"/>
      <c r="Y141" s="253"/>
      <c r="Z141" s="260"/>
      <c r="AA141" s="248"/>
      <c r="AB141" s="323"/>
      <c r="AC141" s="253"/>
      <c r="AD141" s="325"/>
      <c r="AE141" s="326"/>
      <c r="AF141" s="246"/>
      <c r="AG141" s="256"/>
      <c r="AH141" s="256"/>
      <c r="AI141" s="256"/>
      <c r="AJ141" s="256"/>
      <c r="AK141" s="256"/>
      <c r="AL141" s="256"/>
      <c r="AM141" s="306"/>
      <c r="AN141" s="260"/>
      <c r="AO141" s="256"/>
      <c r="AP141" s="256"/>
      <c r="AQ141" s="256"/>
      <c r="AR141" s="256"/>
      <c r="AS141" s="256"/>
      <c r="AT141" s="256"/>
      <c r="AU141" s="248"/>
      <c r="AV141" s="246"/>
      <c r="AW141" s="246"/>
      <c r="AX141" s="246"/>
      <c r="AY141" s="246"/>
      <c r="AZ141" s="246"/>
      <c r="BA141" s="246"/>
      <c r="BB141" s="246"/>
      <c r="BC141" s="309"/>
      <c r="BD141" s="260"/>
      <c r="BE141" s="246"/>
      <c r="BF141" s="246"/>
      <c r="BG141" s="246"/>
      <c r="BH141" s="246"/>
      <c r="BI141" s="246"/>
      <c r="BJ141" s="246"/>
      <c r="BK141" s="309"/>
      <c r="BL141" s="250"/>
      <c r="BM141" s="260"/>
      <c r="BN141" s="256"/>
      <c r="BO141" s="256"/>
      <c r="BP141" s="256"/>
      <c r="BQ141" s="256"/>
      <c r="BR141" s="256"/>
      <c r="BS141" s="256"/>
      <c r="BT141" s="306"/>
      <c r="BU141" s="260"/>
      <c r="BV141" s="256"/>
      <c r="BW141" s="256"/>
      <c r="BX141" s="256"/>
      <c r="BY141" s="256"/>
      <c r="BZ141" s="256"/>
      <c r="CA141" s="256"/>
      <c r="CB141" s="248"/>
      <c r="CC141" s="248"/>
      <c r="CD141" s="248"/>
      <c r="CE141" s="248"/>
      <c r="CF141" s="248"/>
      <c r="CG141" s="248"/>
      <c r="CH141" s="248"/>
    </row>
    <row r="142" spans="2:86" x14ac:dyDescent="0.2">
      <c r="B142" s="329"/>
      <c r="C142" s="289"/>
      <c r="D142" s="289"/>
      <c r="E142" s="289"/>
      <c r="F142" s="259"/>
      <c r="G142" s="259"/>
      <c r="H142" s="259"/>
      <c r="I142" s="259"/>
      <c r="J142" s="259"/>
      <c r="K142" s="259"/>
      <c r="L142" s="259"/>
      <c r="M142" s="259"/>
      <c r="N142" s="259"/>
      <c r="O142" s="259"/>
      <c r="P142" s="267"/>
      <c r="Q142" s="264"/>
      <c r="R142" s="232"/>
      <c r="S142" s="259"/>
      <c r="T142" s="95" t="s">
        <v>50</v>
      </c>
      <c r="U142" s="97">
        <f>IFERROR(VLOOKUP(T142,vstupy!$B$2:$C$12,2,FALSE),0)</f>
        <v>0</v>
      </c>
      <c r="V142" s="294"/>
      <c r="W142" s="297"/>
      <c r="X142" s="260"/>
      <c r="Y142" s="253"/>
      <c r="Z142" s="260"/>
      <c r="AA142" s="248"/>
      <c r="AB142" s="323"/>
      <c r="AC142" s="253"/>
      <c r="AD142" s="325"/>
      <c r="AE142" s="326"/>
      <c r="AF142" s="246"/>
      <c r="AG142" s="256"/>
      <c r="AH142" s="256"/>
      <c r="AI142" s="256"/>
      <c r="AJ142" s="256"/>
      <c r="AK142" s="256"/>
      <c r="AL142" s="256"/>
      <c r="AM142" s="306"/>
      <c r="AN142" s="260"/>
      <c r="AO142" s="256"/>
      <c r="AP142" s="256"/>
      <c r="AQ142" s="256"/>
      <c r="AR142" s="256"/>
      <c r="AS142" s="256"/>
      <c r="AT142" s="256"/>
      <c r="AU142" s="248"/>
      <c r="AV142" s="246"/>
      <c r="AW142" s="246"/>
      <c r="AX142" s="246"/>
      <c r="AY142" s="246"/>
      <c r="AZ142" s="246"/>
      <c r="BA142" s="246"/>
      <c r="BB142" s="246"/>
      <c r="BC142" s="309"/>
      <c r="BD142" s="260"/>
      <c r="BE142" s="246"/>
      <c r="BF142" s="246"/>
      <c r="BG142" s="246"/>
      <c r="BH142" s="246"/>
      <c r="BI142" s="246"/>
      <c r="BJ142" s="246"/>
      <c r="BK142" s="309"/>
      <c r="BL142" s="250"/>
      <c r="BM142" s="260"/>
      <c r="BN142" s="256"/>
      <c r="BO142" s="256"/>
      <c r="BP142" s="256"/>
      <c r="BQ142" s="256"/>
      <c r="BR142" s="256"/>
      <c r="BS142" s="256"/>
      <c r="BT142" s="306"/>
      <c r="BU142" s="260"/>
      <c r="BV142" s="256"/>
      <c r="BW142" s="256"/>
      <c r="BX142" s="256"/>
      <c r="BY142" s="256"/>
      <c r="BZ142" s="256"/>
      <c r="CA142" s="256"/>
      <c r="CB142" s="248"/>
      <c r="CC142" s="248"/>
      <c r="CD142" s="248"/>
      <c r="CE142" s="248"/>
      <c r="CF142" s="248"/>
      <c r="CG142" s="248"/>
      <c r="CH142" s="248"/>
    </row>
    <row r="143" spans="2:86" ht="12.75" customHeight="1" x14ac:dyDescent="0.2">
      <c r="B143" s="327">
        <v>46</v>
      </c>
      <c r="C143" s="287"/>
      <c r="D143" s="287"/>
      <c r="E143" s="287"/>
      <c r="F143" s="258" t="s">
        <v>154</v>
      </c>
      <c r="G143" s="266"/>
      <c r="H143" s="258"/>
      <c r="I143" s="266"/>
      <c r="J143" s="266">
        <f t="shared" ref="J143:L143" si="1620">IF(I143="N/A",0,I143)</f>
        <v>0</v>
      </c>
      <c r="K143" s="266"/>
      <c r="L143" s="266">
        <f t="shared" si="1620"/>
        <v>0</v>
      </c>
      <c r="M143" s="258" t="s">
        <v>154</v>
      </c>
      <c r="N143" s="258"/>
      <c r="O143" s="258"/>
      <c r="P143" s="267"/>
      <c r="Q143" s="264" t="s">
        <v>49</v>
      </c>
      <c r="R143" s="257">
        <f>VLOOKUP(Q143,vstupy!$B$17:$C$27,2,FALSE)</f>
        <v>0</v>
      </c>
      <c r="S143" s="258"/>
      <c r="T143" s="95" t="s">
        <v>50</v>
      </c>
      <c r="U143" s="97">
        <f>IFERROR(VLOOKUP(T143,vstupy!$B$2:$C$12,2,FALSE),0)</f>
        <v>0</v>
      </c>
      <c r="V143" s="294" t="s">
        <v>49</v>
      </c>
      <c r="W143" s="296">
        <f>VLOOKUP(V143,vstupy!$B$17:$C$27,2,FALSE)</f>
        <v>0</v>
      </c>
      <c r="X143" s="260" t="str">
        <f>IF(J143=0,"N/A",N143/I143)</f>
        <v>N/A</v>
      </c>
      <c r="Y143" s="253">
        <f t="shared" ref="Y143" si="1621">N143</f>
        <v>0</v>
      </c>
      <c r="Z143" s="260" t="str">
        <f t="shared" si="1032"/>
        <v>N/A</v>
      </c>
      <c r="AA143" s="248">
        <f t="shared" ref="AA143" si="1622">O143</f>
        <v>0</v>
      </c>
      <c r="AB143" s="323">
        <f t="shared" ref="AB143" si="1623">P143*R143</f>
        <v>0</v>
      </c>
      <c r="AC143" s="253">
        <f>AB143*J143</f>
        <v>0</v>
      </c>
      <c r="AD143" s="324">
        <f t="shared" ref="AD143" si="1624">IF(S143&gt;0,IF(W143&gt;0,($G$5/160)*(S143/60)*W143,0),IF(W143&gt;0,($G$5/160)*((U143+U144+U145)/60)*W143,0))</f>
        <v>0</v>
      </c>
      <c r="AE143" s="326">
        <f>AD143*J143</f>
        <v>0</v>
      </c>
      <c r="AF143" s="246">
        <f t="shared" ref="AF143" si="1625">IF($M143="In (zvyšuje náklady)",-AD143,0)</f>
        <v>0</v>
      </c>
      <c r="AG143" s="256">
        <f t="shared" ref="AG143" si="1626">IF($M143="In (zvyšuje náklady)",-AE143,0)</f>
        <v>0</v>
      </c>
      <c r="AH143" s="256">
        <f t="shared" ref="AH143" si="1627">IF($M143="In (zvyšuje náklady)",-X143,0)</f>
        <v>0</v>
      </c>
      <c r="AI143" s="256">
        <f t="shared" ref="AI143" si="1628">IF($M143="In (zvyšuje náklady)",-Y143,0)</f>
        <v>0</v>
      </c>
      <c r="AJ143" s="256">
        <f t="shared" ref="AJ143" si="1629">IF($M143="In (zvyšuje náklady)",-Z143,0)</f>
        <v>0</v>
      </c>
      <c r="AK143" s="256">
        <f t="shared" ref="AK143" si="1630">IF($M143="In (zvyšuje náklady)",-AA143,0)</f>
        <v>0</v>
      </c>
      <c r="AL143" s="256">
        <f t="shared" ref="AL143" si="1631">IF($M143="In (zvyšuje náklady)",-AB143,0)</f>
        <v>0</v>
      </c>
      <c r="AM143" s="306">
        <f t="shared" ref="AM143" si="1632">IF($M143="In (zvyšuje náklady)",-AC143,0)</f>
        <v>0</v>
      </c>
      <c r="AN143" s="260">
        <f t="shared" ref="AN143" si="1633">IF($M143="In (zvyšuje náklady)",0,AD143)</f>
        <v>0</v>
      </c>
      <c r="AO143" s="256">
        <f t="shared" ref="AO143" si="1634">IF($M143="In (zvyšuje náklady)",0,AE143)</f>
        <v>0</v>
      </c>
      <c r="AP143" s="256" t="str">
        <f t="shared" ref="AP143" si="1635">IF($M143="In (zvyšuje náklady)",0,X143)</f>
        <v>N/A</v>
      </c>
      <c r="AQ143" s="256">
        <f t="shared" ref="AQ143" si="1636">IF($M143="In (zvyšuje náklady)",0,Y143)</f>
        <v>0</v>
      </c>
      <c r="AR143" s="256" t="str">
        <f t="shared" ref="AR143" si="1637">IF($M143="In (zvyšuje náklady)",0,Z143)</f>
        <v>N/A</v>
      </c>
      <c r="AS143" s="256">
        <f t="shared" ref="AS143" si="1638">IF($M143="In (zvyšuje náklady)",0,AA143)</f>
        <v>0</v>
      </c>
      <c r="AT143" s="256">
        <f t="shared" ref="AT143" si="1639">IF($M143="In (zvyšuje náklady)",0,AB143)</f>
        <v>0</v>
      </c>
      <c r="AU143" s="248">
        <f>IF($M143="In (zvyšuje náklady)",0,AC143)</f>
        <v>0</v>
      </c>
      <c r="AV143" s="245">
        <f t="shared" ref="AV143" si="1640">IF($L143&gt;0,AF143,0)</f>
        <v>0</v>
      </c>
      <c r="AW143" s="245">
        <f t="shared" ref="AW143" si="1641">IF($L143&gt;0,AV143*L143,0)</f>
        <v>0</v>
      </c>
      <c r="AX143" s="245">
        <f t="shared" ref="AX143" si="1642">IF($L143&gt;0,AH143,0)</f>
        <v>0</v>
      </c>
      <c r="AY143" s="245">
        <f t="shared" ref="AY143" si="1643">IF($L143&gt;0,AX143*L143,0)</f>
        <v>0</v>
      </c>
      <c r="AZ143" s="245">
        <f t="shared" ref="AZ143" si="1644">IF($L143&gt;0,AJ143,0)</f>
        <v>0</v>
      </c>
      <c r="BA143" s="245">
        <f t="shared" ref="BA143" si="1645">IF($L143&gt;0,AZ143*L143,0)</f>
        <v>0</v>
      </c>
      <c r="BB143" s="245">
        <f t="shared" ref="BB143" si="1646">IF($L143&gt;0,AL143,0)</f>
        <v>0</v>
      </c>
      <c r="BC143" s="308">
        <f t="shared" ref="BC143" si="1647">BB143*L143</f>
        <v>0</v>
      </c>
      <c r="BD143" s="314">
        <f>IF($L143&gt;0,AN143,0)</f>
        <v>0</v>
      </c>
      <c r="BE143" s="245">
        <f t="shared" ref="BE143" si="1648">IF($L143&gt;0,BD143*L143,0)</f>
        <v>0</v>
      </c>
      <c r="BF143" s="245">
        <f t="shared" ref="BF143" si="1649">IF($L143&gt;0,AP143,0)</f>
        <v>0</v>
      </c>
      <c r="BG143" s="245">
        <f t="shared" ref="BG143" si="1650">IF($L143&gt;0,AP143*L143,0)</f>
        <v>0</v>
      </c>
      <c r="BH143" s="245">
        <f t="shared" ref="BH143" si="1651">IF($L143&gt;0,AR143,0)</f>
        <v>0</v>
      </c>
      <c r="BI143" s="245">
        <f t="shared" ref="BI143" si="1652">IF($L143&gt;0,AR143*L143,0)</f>
        <v>0</v>
      </c>
      <c r="BJ143" s="245">
        <f>IF($L143&gt;0,AT143,0)</f>
        <v>0</v>
      </c>
      <c r="BK143" s="308">
        <f>BJ143*L143</f>
        <v>0</v>
      </c>
      <c r="BL143" s="250">
        <f>IF(F143="EÚ-úplná harmonizácia","1",0)</f>
        <v>0</v>
      </c>
      <c r="BM143" s="260">
        <f t="shared" ref="BM143:CB143" si="1653">IF($BL143="1",AF143,0)</f>
        <v>0</v>
      </c>
      <c r="BN143" s="256">
        <f t="shared" si="1653"/>
        <v>0</v>
      </c>
      <c r="BO143" s="256">
        <f t="shared" si="1653"/>
        <v>0</v>
      </c>
      <c r="BP143" s="256">
        <f t="shared" si="1653"/>
        <v>0</v>
      </c>
      <c r="BQ143" s="256">
        <f t="shared" si="1653"/>
        <v>0</v>
      </c>
      <c r="BR143" s="256">
        <f t="shared" si="1653"/>
        <v>0</v>
      </c>
      <c r="BS143" s="256">
        <f t="shared" si="1653"/>
        <v>0</v>
      </c>
      <c r="BT143" s="306">
        <f t="shared" si="1653"/>
        <v>0</v>
      </c>
      <c r="BU143" s="260">
        <f t="shared" si="1653"/>
        <v>0</v>
      </c>
      <c r="BV143" s="256">
        <f t="shared" si="1653"/>
        <v>0</v>
      </c>
      <c r="BW143" s="256">
        <f t="shared" si="1653"/>
        <v>0</v>
      </c>
      <c r="BX143" s="256">
        <f t="shared" si="1653"/>
        <v>0</v>
      </c>
      <c r="BY143" s="256">
        <f t="shared" si="1653"/>
        <v>0</v>
      </c>
      <c r="BZ143" s="256">
        <f t="shared" si="1653"/>
        <v>0</v>
      </c>
      <c r="CA143" s="256">
        <f t="shared" si="1653"/>
        <v>0</v>
      </c>
      <c r="CB143" s="248">
        <f t="shared" si="1653"/>
        <v>0</v>
      </c>
      <c r="CC143" s="247">
        <f t="shared" ref="CC143" si="1654">IF(AND(X143="N/A",Z143="N/A"),AB143+AD143,X143+Z143+AB143+AD143)</f>
        <v>0</v>
      </c>
      <c r="CD143" s="247">
        <f>Y143+AA143+AC143+AE143</f>
        <v>0</v>
      </c>
      <c r="CE143" s="247">
        <f>IF(AND(G143=2021,M143="In (zvyšuje náklady)"),AM143+AK143+AG143,0)</f>
        <v>0</v>
      </c>
      <c r="CF143" s="247">
        <f>IF(AND(G143=2021,M143="Out (znižuje náklady)",BL143=0),AO143+AS143+AU143,0)</f>
        <v>0</v>
      </c>
      <c r="CG143" s="247">
        <f t="shared" ref="CG143" si="1655">IF(AND($BL143=0),CE143,0)</f>
        <v>0</v>
      </c>
      <c r="CH143" s="247">
        <f t="shared" ref="CH143" si="1656">IF(AND($BL143=0),CF143,0)</f>
        <v>0</v>
      </c>
    </row>
    <row r="144" spans="2:86" x14ac:dyDescent="0.2">
      <c r="B144" s="328"/>
      <c r="C144" s="288"/>
      <c r="D144" s="288"/>
      <c r="E144" s="288"/>
      <c r="F144" s="258"/>
      <c r="G144" s="258"/>
      <c r="H144" s="258"/>
      <c r="I144" s="258"/>
      <c r="J144" s="258"/>
      <c r="K144" s="258"/>
      <c r="L144" s="258"/>
      <c r="M144" s="258"/>
      <c r="N144" s="258"/>
      <c r="O144" s="258"/>
      <c r="P144" s="267"/>
      <c r="Q144" s="265"/>
      <c r="R144" s="232"/>
      <c r="S144" s="258"/>
      <c r="T144" s="95" t="s">
        <v>50</v>
      </c>
      <c r="U144" s="97">
        <f>IFERROR(VLOOKUP(T144,vstupy!$B$2:$C$12,2,FALSE),0)</f>
        <v>0</v>
      </c>
      <c r="V144" s="295"/>
      <c r="W144" s="297"/>
      <c r="X144" s="260"/>
      <c r="Y144" s="253"/>
      <c r="Z144" s="260"/>
      <c r="AA144" s="248"/>
      <c r="AB144" s="323"/>
      <c r="AC144" s="253"/>
      <c r="AD144" s="325"/>
      <c r="AE144" s="326"/>
      <c r="AF144" s="246"/>
      <c r="AG144" s="256"/>
      <c r="AH144" s="256"/>
      <c r="AI144" s="256"/>
      <c r="AJ144" s="256"/>
      <c r="AK144" s="256"/>
      <c r="AL144" s="256"/>
      <c r="AM144" s="306"/>
      <c r="AN144" s="260"/>
      <c r="AO144" s="256"/>
      <c r="AP144" s="256"/>
      <c r="AQ144" s="256"/>
      <c r="AR144" s="256"/>
      <c r="AS144" s="256"/>
      <c r="AT144" s="256"/>
      <c r="AU144" s="248"/>
      <c r="AV144" s="246"/>
      <c r="AW144" s="246"/>
      <c r="AX144" s="246"/>
      <c r="AY144" s="246"/>
      <c r="AZ144" s="246"/>
      <c r="BA144" s="246"/>
      <c r="BB144" s="246"/>
      <c r="BC144" s="309"/>
      <c r="BD144" s="260"/>
      <c r="BE144" s="246"/>
      <c r="BF144" s="246"/>
      <c r="BG144" s="246"/>
      <c r="BH144" s="246"/>
      <c r="BI144" s="246"/>
      <c r="BJ144" s="246"/>
      <c r="BK144" s="309"/>
      <c r="BL144" s="250"/>
      <c r="BM144" s="260"/>
      <c r="BN144" s="256"/>
      <c r="BO144" s="256"/>
      <c r="BP144" s="256"/>
      <c r="BQ144" s="256"/>
      <c r="BR144" s="256"/>
      <c r="BS144" s="256"/>
      <c r="BT144" s="306"/>
      <c r="BU144" s="260"/>
      <c r="BV144" s="256"/>
      <c r="BW144" s="256"/>
      <c r="BX144" s="256"/>
      <c r="BY144" s="256"/>
      <c r="BZ144" s="256"/>
      <c r="CA144" s="256"/>
      <c r="CB144" s="248"/>
      <c r="CC144" s="248"/>
      <c r="CD144" s="248"/>
      <c r="CE144" s="248"/>
      <c r="CF144" s="248"/>
      <c r="CG144" s="248"/>
      <c r="CH144" s="248"/>
    </row>
    <row r="145" spans="2:86" x14ac:dyDescent="0.2">
      <c r="B145" s="329"/>
      <c r="C145" s="289"/>
      <c r="D145" s="289"/>
      <c r="E145" s="289"/>
      <c r="F145" s="259"/>
      <c r="G145" s="259"/>
      <c r="H145" s="259"/>
      <c r="I145" s="259"/>
      <c r="J145" s="259"/>
      <c r="K145" s="259"/>
      <c r="L145" s="259"/>
      <c r="M145" s="259"/>
      <c r="N145" s="259"/>
      <c r="O145" s="259"/>
      <c r="P145" s="267"/>
      <c r="Q145" s="264"/>
      <c r="R145" s="232"/>
      <c r="S145" s="259"/>
      <c r="T145" s="95" t="s">
        <v>50</v>
      </c>
      <c r="U145" s="97">
        <f>IFERROR(VLOOKUP(T145,vstupy!$B$2:$C$12,2,FALSE),0)</f>
        <v>0</v>
      </c>
      <c r="V145" s="294"/>
      <c r="W145" s="297"/>
      <c r="X145" s="260"/>
      <c r="Y145" s="253"/>
      <c r="Z145" s="260"/>
      <c r="AA145" s="248"/>
      <c r="AB145" s="323"/>
      <c r="AC145" s="253"/>
      <c r="AD145" s="325"/>
      <c r="AE145" s="326"/>
      <c r="AF145" s="246"/>
      <c r="AG145" s="256"/>
      <c r="AH145" s="256"/>
      <c r="AI145" s="256"/>
      <c r="AJ145" s="256"/>
      <c r="AK145" s="256"/>
      <c r="AL145" s="256"/>
      <c r="AM145" s="306"/>
      <c r="AN145" s="260"/>
      <c r="AO145" s="256"/>
      <c r="AP145" s="256"/>
      <c r="AQ145" s="256"/>
      <c r="AR145" s="256"/>
      <c r="AS145" s="256"/>
      <c r="AT145" s="256"/>
      <c r="AU145" s="248"/>
      <c r="AV145" s="246"/>
      <c r="AW145" s="246"/>
      <c r="AX145" s="246"/>
      <c r="AY145" s="246"/>
      <c r="AZ145" s="246"/>
      <c r="BA145" s="246"/>
      <c r="BB145" s="246"/>
      <c r="BC145" s="309"/>
      <c r="BD145" s="260"/>
      <c r="BE145" s="246"/>
      <c r="BF145" s="246"/>
      <c r="BG145" s="246"/>
      <c r="BH145" s="246"/>
      <c r="BI145" s="246"/>
      <c r="BJ145" s="246"/>
      <c r="BK145" s="309"/>
      <c r="BL145" s="250"/>
      <c r="BM145" s="260"/>
      <c r="BN145" s="256"/>
      <c r="BO145" s="256"/>
      <c r="BP145" s="256"/>
      <c r="BQ145" s="256"/>
      <c r="BR145" s="256"/>
      <c r="BS145" s="256"/>
      <c r="BT145" s="306"/>
      <c r="BU145" s="260"/>
      <c r="BV145" s="256"/>
      <c r="BW145" s="256"/>
      <c r="BX145" s="256"/>
      <c r="BY145" s="256"/>
      <c r="BZ145" s="256"/>
      <c r="CA145" s="256"/>
      <c r="CB145" s="248"/>
      <c r="CC145" s="248"/>
      <c r="CD145" s="248"/>
      <c r="CE145" s="248"/>
      <c r="CF145" s="248"/>
      <c r="CG145" s="248"/>
      <c r="CH145" s="248"/>
    </row>
    <row r="146" spans="2:86" ht="12.75" customHeight="1" x14ac:dyDescent="0.2">
      <c r="B146" s="327">
        <v>47</v>
      </c>
      <c r="C146" s="287"/>
      <c r="D146" s="287"/>
      <c r="E146" s="287"/>
      <c r="F146" s="258" t="s">
        <v>154</v>
      </c>
      <c r="G146" s="266"/>
      <c r="H146" s="258"/>
      <c r="I146" s="266"/>
      <c r="J146" s="266">
        <f t="shared" ref="J146:L146" si="1657">IF(I146="N/A",0,I146)</f>
        <v>0</v>
      </c>
      <c r="K146" s="266"/>
      <c r="L146" s="266">
        <f t="shared" si="1657"/>
        <v>0</v>
      </c>
      <c r="M146" s="258" t="s">
        <v>154</v>
      </c>
      <c r="N146" s="258"/>
      <c r="O146" s="258"/>
      <c r="P146" s="267"/>
      <c r="Q146" s="264" t="s">
        <v>49</v>
      </c>
      <c r="R146" s="257">
        <f>VLOOKUP(Q146,vstupy!$B$17:$C$27,2,FALSE)</f>
        <v>0</v>
      </c>
      <c r="S146" s="258"/>
      <c r="T146" s="95" t="s">
        <v>50</v>
      </c>
      <c r="U146" s="97">
        <f>IFERROR(VLOOKUP(T146,vstupy!$B$2:$C$12,2,FALSE),0)</f>
        <v>0</v>
      </c>
      <c r="V146" s="294" t="s">
        <v>49</v>
      </c>
      <c r="W146" s="296">
        <f>VLOOKUP(V146,vstupy!$B$17:$C$27,2,FALSE)</f>
        <v>0</v>
      </c>
      <c r="X146" s="260" t="str">
        <f>IF(J146=0,"N/A",N146/I146)</f>
        <v>N/A</v>
      </c>
      <c r="Y146" s="253">
        <f t="shared" ref="Y146" si="1658">N146</f>
        <v>0</v>
      </c>
      <c r="Z146" s="260" t="str">
        <f t="shared" si="1069"/>
        <v>N/A</v>
      </c>
      <c r="AA146" s="248">
        <f t="shared" ref="AA146" si="1659">O146</f>
        <v>0</v>
      </c>
      <c r="AB146" s="323">
        <f t="shared" ref="AB146" si="1660">P146*R146</f>
        <v>0</v>
      </c>
      <c r="AC146" s="253">
        <f>AB146*J146</f>
        <v>0</v>
      </c>
      <c r="AD146" s="324">
        <f t="shared" ref="AD146" si="1661">IF(S146&gt;0,IF(W146&gt;0,($G$5/160)*(S146/60)*W146,0),IF(W146&gt;0,($G$5/160)*((U146+U147+U148)/60)*W146,0))</f>
        <v>0</v>
      </c>
      <c r="AE146" s="326">
        <f>AD146*J146</f>
        <v>0</v>
      </c>
      <c r="AF146" s="246">
        <f t="shared" ref="AF146" si="1662">IF($M146="In (zvyšuje náklady)",-AD146,0)</f>
        <v>0</v>
      </c>
      <c r="AG146" s="256">
        <f t="shared" ref="AG146" si="1663">IF($M146="In (zvyšuje náklady)",-AE146,0)</f>
        <v>0</v>
      </c>
      <c r="AH146" s="256">
        <f t="shared" si="1113"/>
        <v>0</v>
      </c>
      <c r="AI146" s="256">
        <f t="shared" ref="AI146" si="1664">IF($M146="In (zvyšuje náklady)",-Y146,0)</f>
        <v>0</v>
      </c>
      <c r="AJ146" s="256">
        <f t="shared" ref="AJ146" si="1665">IF($M146="In (zvyšuje náklady)",-Z146,0)</f>
        <v>0</v>
      </c>
      <c r="AK146" s="256">
        <f t="shared" ref="AK146" si="1666">IF($M146="In (zvyšuje náklady)",-AA146,0)</f>
        <v>0</v>
      </c>
      <c r="AL146" s="256">
        <f t="shared" ref="AL146" si="1667">IF($M146="In (zvyšuje náklady)",-AB146,0)</f>
        <v>0</v>
      </c>
      <c r="AM146" s="306">
        <f t="shared" ref="AM146" si="1668">IF($M146="In (zvyšuje náklady)",-AC146,0)</f>
        <v>0</v>
      </c>
      <c r="AN146" s="260">
        <f t="shared" ref="AN146" si="1669">IF($M146="In (zvyšuje náklady)",0,AD146)</f>
        <v>0</v>
      </c>
      <c r="AO146" s="256">
        <f t="shared" ref="AO146" si="1670">IF($M146="In (zvyšuje náklady)",0,AE146)</f>
        <v>0</v>
      </c>
      <c r="AP146" s="256" t="str">
        <f t="shared" ref="AP146" si="1671">IF($M146="In (zvyšuje náklady)",0,X146)</f>
        <v>N/A</v>
      </c>
      <c r="AQ146" s="256">
        <f t="shared" ref="AQ146" si="1672">IF($M146="In (zvyšuje náklady)",0,Y146)</f>
        <v>0</v>
      </c>
      <c r="AR146" s="256" t="str">
        <f t="shared" ref="AR146" si="1673">IF($M146="In (zvyšuje náklady)",0,Z146)</f>
        <v>N/A</v>
      </c>
      <c r="AS146" s="256">
        <f t="shared" ref="AS146" si="1674">IF($M146="In (zvyšuje náklady)",0,AA146)</f>
        <v>0</v>
      </c>
      <c r="AT146" s="256">
        <f t="shared" ref="AT146" si="1675">IF($M146="In (zvyšuje náklady)",0,AB146)</f>
        <v>0</v>
      </c>
      <c r="AU146" s="248">
        <f>IF($M146="In (zvyšuje náklady)",0,AC146)</f>
        <v>0</v>
      </c>
      <c r="AV146" s="245">
        <f t="shared" ref="AV146" si="1676">IF($L146&gt;0,AF146,0)</f>
        <v>0</v>
      </c>
      <c r="AW146" s="245">
        <f t="shared" ref="AW146" si="1677">IF($L146&gt;0,AV146*L146,0)</f>
        <v>0</v>
      </c>
      <c r="AX146" s="245">
        <f t="shared" ref="AX146" si="1678">IF($L146&gt;0,AH146,0)</f>
        <v>0</v>
      </c>
      <c r="AY146" s="245">
        <f t="shared" ref="AY146" si="1679">IF($L146&gt;0,AX146*L146,0)</f>
        <v>0</v>
      </c>
      <c r="AZ146" s="245">
        <f t="shared" ref="AZ146" si="1680">IF($L146&gt;0,AJ146,0)</f>
        <v>0</v>
      </c>
      <c r="BA146" s="245">
        <f t="shared" ref="BA146" si="1681">IF($L146&gt;0,AZ146*L146,0)</f>
        <v>0</v>
      </c>
      <c r="BB146" s="245">
        <f t="shared" ref="BB146" si="1682">IF($L146&gt;0,AL146,0)</f>
        <v>0</v>
      </c>
      <c r="BC146" s="308">
        <f t="shared" ref="BC146" si="1683">BB146*L146</f>
        <v>0</v>
      </c>
      <c r="BD146" s="314">
        <f>IF($L146&gt;0,AN146,0)</f>
        <v>0</v>
      </c>
      <c r="BE146" s="245">
        <f t="shared" ref="BE146" si="1684">IF($L146&gt;0,BD146*L146,0)</f>
        <v>0</v>
      </c>
      <c r="BF146" s="245">
        <f t="shared" ref="BF146" si="1685">IF($L146&gt;0,AP146,0)</f>
        <v>0</v>
      </c>
      <c r="BG146" s="245">
        <f t="shared" ref="BG146" si="1686">IF($L146&gt;0,AP146*L146,0)</f>
        <v>0</v>
      </c>
      <c r="BH146" s="245">
        <f t="shared" ref="BH146" si="1687">IF($L146&gt;0,AR146,0)</f>
        <v>0</v>
      </c>
      <c r="BI146" s="245">
        <f t="shared" ref="BI146" si="1688">IF($L146&gt;0,AR146*L146,0)</f>
        <v>0</v>
      </c>
      <c r="BJ146" s="245">
        <f>IF($L146&gt;0,AT146,0)</f>
        <v>0</v>
      </c>
      <c r="BK146" s="308">
        <f>BJ146*L146</f>
        <v>0</v>
      </c>
      <c r="BL146" s="250">
        <f>IF(F146="EÚ-úplná harmonizácia","1",0)</f>
        <v>0</v>
      </c>
      <c r="BM146" s="260">
        <f t="shared" ref="BM146:CB146" si="1689">IF($BL146="1",AF146,0)</f>
        <v>0</v>
      </c>
      <c r="BN146" s="256">
        <f t="shared" si="1689"/>
        <v>0</v>
      </c>
      <c r="BO146" s="256">
        <f t="shared" si="1689"/>
        <v>0</v>
      </c>
      <c r="BP146" s="256">
        <f t="shared" si="1689"/>
        <v>0</v>
      </c>
      <c r="BQ146" s="256">
        <f t="shared" si="1689"/>
        <v>0</v>
      </c>
      <c r="BR146" s="256">
        <f t="shared" si="1689"/>
        <v>0</v>
      </c>
      <c r="BS146" s="256">
        <f t="shared" si="1689"/>
        <v>0</v>
      </c>
      <c r="BT146" s="306">
        <f t="shared" si="1689"/>
        <v>0</v>
      </c>
      <c r="BU146" s="260">
        <f t="shared" si="1689"/>
        <v>0</v>
      </c>
      <c r="BV146" s="256">
        <f t="shared" si="1689"/>
        <v>0</v>
      </c>
      <c r="BW146" s="256">
        <f t="shared" si="1689"/>
        <v>0</v>
      </c>
      <c r="BX146" s="256">
        <f t="shared" si="1689"/>
        <v>0</v>
      </c>
      <c r="BY146" s="256">
        <f t="shared" si="1689"/>
        <v>0</v>
      </c>
      <c r="BZ146" s="256">
        <f t="shared" si="1689"/>
        <v>0</v>
      </c>
      <c r="CA146" s="256">
        <f t="shared" si="1689"/>
        <v>0</v>
      </c>
      <c r="CB146" s="248">
        <f t="shared" si="1689"/>
        <v>0</v>
      </c>
      <c r="CC146" s="247">
        <f t="shared" ref="CC146" si="1690">IF(AND(X146="N/A",Z146="N/A"),AB146+AD146,X146+Z146+AB146+AD146)</f>
        <v>0</v>
      </c>
      <c r="CD146" s="247">
        <f>Y146+AA146+AC146+AE146</f>
        <v>0</v>
      </c>
      <c r="CE146" s="247">
        <f>IF(AND(G146=2021,M146="In (zvyšuje náklady)"),AM146+AK146+AG146,0)</f>
        <v>0</v>
      </c>
      <c r="CF146" s="247">
        <f>IF(AND(G146=2021,M146="Out (znižuje náklady)",BL146=0),AO146+AS146+AU146,0)</f>
        <v>0</v>
      </c>
      <c r="CG146" s="247">
        <f t="shared" ref="CG146" si="1691">IF(AND($BL146=0),CE146,0)</f>
        <v>0</v>
      </c>
      <c r="CH146" s="247">
        <f t="shared" ref="CH146" si="1692">IF(AND($BL146=0),CF146,0)</f>
        <v>0</v>
      </c>
    </row>
    <row r="147" spans="2:86" x14ac:dyDescent="0.2">
      <c r="B147" s="328"/>
      <c r="C147" s="288"/>
      <c r="D147" s="288"/>
      <c r="E147" s="288"/>
      <c r="F147" s="258"/>
      <c r="G147" s="258"/>
      <c r="H147" s="258"/>
      <c r="I147" s="258"/>
      <c r="J147" s="258"/>
      <c r="K147" s="258"/>
      <c r="L147" s="258"/>
      <c r="M147" s="258"/>
      <c r="N147" s="258"/>
      <c r="O147" s="258"/>
      <c r="P147" s="267"/>
      <c r="Q147" s="265"/>
      <c r="R147" s="232"/>
      <c r="S147" s="258"/>
      <c r="T147" s="95" t="s">
        <v>50</v>
      </c>
      <c r="U147" s="97">
        <f>IFERROR(VLOOKUP(T147,vstupy!$B$2:$C$12,2,FALSE),0)</f>
        <v>0</v>
      </c>
      <c r="V147" s="295"/>
      <c r="W147" s="297"/>
      <c r="X147" s="260"/>
      <c r="Y147" s="253"/>
      <c r="Z147" s="260"/>
      <c r="AA147" s="248"/>
      <c r="AB147" s="323"/>
      <c r="AC147" s="253"/>
      <c r="AD147" s="325"/>
      <c r="AE147" s="326"/>
      <c r="AF147" s="246"/>
      <c r="AG147" s="256"/>
      <c r="AH147" s="256"/>
      <c r="AI147" s="256"/>
      <c r="AJ147" s="256"/>
      <c r="AK147" s="256"/>
      <c r="AL147" s="256"/>
      <c r="AM147" s="306"/>
      <c r="AN147" s="260"/>
      <c r="AO147" s="256"/>
      <c r="AP147" s="256"/>
      <c r="AQ147" s="256"/>
      <c r="AR147" s="256"/>
      <c r="AS147" s="256"/>
      <c r="AT147" s="256"/>
      <c r="AU147" s="248"/>
      <c r="AV147" s="246"/>
      <c r="AW147" s="246"/>
      <c r="AX147" s="246"/>
      <c r="AY147" s="246"/>
      <c r="AZ147" s="246"/>
      <c r="BA147" s="246"/>
      <c r="BB147" s="246"/>
      <c r="BC147" s="309"/>
      <c r="BD147" s="260"/>
      <c r="BE147" s="246"/>
      <c r="BF147" s="246"/>
      <c r="BG147" s="246"/>
      <c r="BH147" s="246"/>
      <c r="BI147" s="246"/>
      <c r="BJ147" s="246"/>
      <c r="BK147" s="309"/>
      <c r="BL147" s="250"/>
      <c r="BM147" s="260"/>
      <c r="BN147" s="256"/>
      <c r="BO147" s="256"/>
      <c r="BP147" s="256"/>
      <c r="BQ147" s="256"/>
      <c r="BR147" s="256"/>
      <c r="BS147" s="256"/>
      <c r="BT147" s="306"/>
      <c r="BU147" s="260"/>
      <c r="BV147" s="256"/>
      <c r="BW147" s="256"/>
      <c r="BX147" s="256"/>
      <c r="BY147" s="256"/>
      <c r="BZ147" s="256"/>
      <c r="CA147" s="256"/>
      <c r="CB147" s="248"/>
      <c r="CC147" s="248"/>
      <c r="CD147" s="248"/>
      <c r="CE147" s="248"/>
      <c r="CF147" s="248"/>
      <c r="CG147" s="248"/>
      <c r="CH147" s="248"/>
    </row>
    <row r="148" spans="2:86" x14ac:dyDescent="0.2">
      <c r="B148" s="329"/>
      <c r="C148" s="289"/>
      <c r="D148" s="289"/>
      <c r="E148" s="289"/>
      <c r="F148" s="259"/>
      <c r="G148" s="259"/>
      <c r="H148" s="259"/>
      <c r="I148" s="259"/>
      <c r="J148" s="259"/>
      <c r="K148" s="259"/>
      <c r="L148" s="259"/>
      <c r="M148" s="259"/>
      <c r="N148" s="259"/>
      <c r="O148" s="259"/>
      <c r="P148" s="267"/>
      <c r="Q148" s="264"/>
      <c r="R148" s="232"/>
      <c r="S148" s="259"/>
      <c r="T148" s="95" t="s">
        <v>50</v>
      </c>
      <c r="U148" s="97">
        <f>IFERROR(VLOOKUP(T148,vstupy!$B$2:$C$12,2,FALSE),0)</f>
        <v>0</v>
      </c>
      <c r="V148" s="294"/>
      <c r="W148" s="297"/>
      <c r="X148" s="260"/>
      <c r="Y148" s="253"/>
      <c r="Z148" s="260"/>
      <c r="AA148" s="248"/>
      <c r="AB148" s="323"/>
      <c r="AC148" s="253"/>
      <c r="AD148" s="325"/>
      <c r="AE148" s="326"/>
      <c r="AF148" s="246"/>
      <c r="AG148" s="256"/>
      <c r="AH148" s="256"/>
      <c r="AI148" s="256"/>
      <c r="AJ148" s="256"/>
      <c r="AK148" s="256"/>
      <c r="AL148" s="256"/>
      <c r="AM148" s="306"/>
      <c r="AN148" s="260"/>
      <c r="AO148" s="256"/>
      <c r="AP148" s="256"/>
      <c r="AQ148" s="256"/>
      <c r="AR148" s="256"/>
      <c r="AS148" s="256"/>
      <c r="AT148" s="256"/>
      <c r="AU148" s="248"/>
      <c r="AV148" s="246"/>
      <c r="AW148" s="246"/>
      <c r="AX148" s="246"/>
      <c r="AY148" s="246"/>
      <c r="AZ148" s="246"/>
      <c r="BA148" s="246"/>
      <c r="BB148" s="246"/>
      <c r="BC148" s="309"/>
      <c r="BD148" s="260"/>
      <c r="BE148" s="246"/>
      <c r="BF148" s="246"/>
      <c r="BG148" s="246"/>
      <c r="BH148" s="246"/>
      <c r="BI148" s="246"/>
      <c r="BJ148" s="246"/>
      <c r="BK148" s="309"/>
      <c r="BL148" s="250"/>
      <c r="BM148" s="260"/>
      <c r="BN148" s="256"/>
      <c r="BO148" s="256"/>
      <c r="BP148" s="256"/>
      <c r="BQ148" s="256"/>
      <c r="BR148" s="256"/>
      <c r="BS148" s="256"/>
      <c r="BT148" s="306"/>
      <c r="BU148" s="260"/>
      <c r="BV148" s="256"/>
      <c r="BW148" s="256"/>
      <c r="BX148" s="256"/>
      <c r="BY148" s="256"/>
      <c r="BZ148" s="256"/>
      <c r="CA148" s="256"/>
      <c r="CB148" s="248"/>
      <c r="CC148" s="248"/>
      <c r="CD148" s="248"/>
      <c r="CE148" s="248"/>
      <c r="CF148" s="248"/>
      <c r="CG148" s="248"/>
      <c r="CH148" s="248"/>
    </row>
    <row r="149" spans="2:86" ht="12.75" customHeight="1" x14ac:dyDescent="0.2">
      <c r="B149" s="327">
        <v>48</v>
      </c>
      <c r="C149" s="287"/>
      <c r="D149" s="287"/>
      <c r="E149" s="287"/>
      <c r="F149" s="258" t="s">
        <v>154</v>
      </c>
      <c r="G149" s="266"/>
      <c r="H149" s="258"/>
      <c r="I149" s="266"/>
      <c r="J149" s="266">
        <f t="shared" ref="J149:L149" si="1693">IF(I149="N/A",0,I149)</f>
        <v>0</v>
      </c>
      <c r="K149" s="266"/>
      <c r="L149" s="266">
        <f t="shared" si="1693"/>
        <v>0</v>
      </c>
      <c r="M149" s="258" t="s">
        <v>154</v>
      </c>
      <c r="N149" s="258"/>
      <c r="O149" s="258"/>
      <c r="P149" s="267"/>
      <c r="Q149" s="264" t="s">
        <v>49</v>
      </c>
      <c r="R149" s="257">
        <f>VLOOKUP(Q149,vstupy!$B$17:$C$27,2,FALSE)</f>
        <v>0</v>
      </c>
      <c r="S149" s="258"/>
      <c r="T149" s="95" t="s">
        <v>50</v>
      </c>
      <c r="U149" s="97">
        <f>IFERROR(VLOOKUP(T149,vstupy!$B$2:$C$12,2,FALSE),0)</f>
        <v>0</v>
      </c>
      <c r="V149" s="294" t="s">
        <v>49</v>
      </c>
      <c r="W149" s="296">
        <f>VLOOKUP(V149,vstupy!$B$17:$C$27,2,FALSE)</f>
        <v>0</v>
      </c>
      <c r="X149" s="260" t="str">
        <f>IF(J149=0,"N/A",N149/I149)</f>
        <v>N/A</v>
      </c>
      <c r="Y149" s="253">
        <f t="shared" ref="Y149" si="1694">N149</f>
        <v>0</v>
      </c>
      <c r="Z149" s="260" t="str">
        <f t="shared" si="1107"/>
        <v>N/A</v>
      </c>
      <c r="AA149" s="248">
        <f t="shared" ref="AA149" si="1695">O149</f>
        <v>0</v>
      </c>
      <c r="AB149" s="323">
        <f t="shared" ref="AB149" si="1696">P149*R149</f>
        <v>0</v>
      </c>
      <c r="AC149" s="253">
        <f>AB149*J149</f>
        <v>0</v>
      </c>
      <c r="AD149" s="324">
        <f t="shared" ref="AD149" si="1697">IF(S149&gt;0,IF(W149&gt;0,($G$5/160)*(S149/60)*W149,0),IF(W149&gt;0,($G$5/160)*((U149+U150+U151)/60)*W149,0))</f>
        <v>0</v>
      </c>
      <c r="AE149" s="326">
        <f>AD149*J149</f>
        <v>0</v>
      </c>
      <c r="AF149" s="246">
        <f t="shared" ref="AF149" si="1698">IF($M149="In (zvyšuje náklady)",-AD149,0)</f>
        <v>0</v>
      </c>
      <c r="AG149" s="256">
        <f t="shared" ref="AG149" si="1699">IF($M149="In (zvyšuje náklady)",-AE149,0)</f>
        <v>0</v>
      </c>
      <c r="AH149" s="256">
        <f t="shared" si="1151"/>
        <v>0</v>
      </c>
      <c r="AI149" s="256">
        <f t="shared" ref="AI149" si="1700">IF($M149="In (zvyšuje náklady)",-Y149,0)</f>
        <v>0</v>
      </c>
      <c r="AJ149" s="256">
        <f t="shared" ref="AJ149" si="1701">IF($M149="In (zvyšuje náklady)",-Z149,0)</f>
        <v>0</v>
      </c>
      <c r="AK149" s="256">
        <f t="shared" ref="AK149" si="1702">IF($M149="In (zvyšuje náklady)",-AA149,0)</f>
        <v>0</v>
      </c>
      <c r="AL149" s="256">
        <f t="shared" ref="AL149" si="1703">IF($M149="In (zvyšuje náklady)",-AB149,0)</f>
        <v>0</v>
      </c>
      <c r="AM149" s="306">
        <f t="shared" ref="AM149" si="1704">IF($M149="In (zvyšuje náklady)",-AC149,0)</f>
        <v>0</v>
      </c>
      <c r="AN149" s="260">
        <f t="shared" ref="AN149" si="1705">IF($M149="In (zvyšuje náklady)",0,AD149)</f>
        <v>0</v>
      </c>
      <c r="AO149" s="256">
        <f t="shared" ref="AO149" si="1706">IF($M149="In (zvyšuje náklady)",0,AE149)</f>
        <v>0</v>
      </c>
      <c r="AP149" s="256" t="str">
        <f t="shared" ref="AP149" si="1707">IF($M149="In (zvyšuje náklady)",0,X149)</f>
        <v>N/A</v>
      </c>
      <c r="AQ149" s="256">
        <f t="shared" ref="AQ149" si="1708">IF($M149="In (zvyšuje náklady)",0,Y149)</f>
        <v>0</v>
      </c>
      <c r="AR149" s="256" t="str">
        <f t="shared" ref="AR149" si="1709">IF($M149="In (zvyšuje náklady)",0,Z149)</f>
        <v>N/A</v>
      </c>
      <c r="AS149" s="256">
        <f t="shared" ref="AS149" si="1710">IF($M149="In (zvyšuje náklady)",0,AA149)</f>
        <v>0</v>
      </c>
      <c r="AT149" s="256">
        <f t="shared" ref="AT149" si="1711">IF($M149="In (zvyšuje náklady)",0,AB149)</f>
        <v>0</v>
      </c>
      <c r="AU149" s="248">
        <f>IF($M149="In (zvyšuje náklady)",0,AC149)</f>
        <v>0</v>
      </c>
      <c r="AV149" s="245">
        <f t="shared" ref="AV149" si="1712">IF($L149&gt;0,AF149,0)</f>
        <v>0</v>
      </c>
      <c r="AW149" s="245">
        <f t="shared" ref="AW149" si="1713">IF($L149&gt;0,AV149*L149,0)</f>
        <v>0</v>
      </c>
      <c r="AX149" s="245">
        <f t="shared" ref="AX149" si="1714">IF($L149&gt;0,AH149,0)</f>
        <v>0</v>
      </c>
      <c r="AY149" s="245">
        <f t="shared" ref="AY149" si="1715">IF($L149&gt;0,AX149*L149,0)</f>
        <v>0</v>
      </c>
      <c r="AZ149" s="245">
        <f t="shared" ref="AZ149" si="1716">IF($L149&gt;0,AJ149,0)</f>
        <v>0</v>
      </c>
      <c r="BA149" s="245">
        <f t="shared" ref="BA149" si="1717">IF($L149&gt;0,AZ149*L149,0)</f>
        <v>0</v>
      </c>
      <c r="BB149" s="245">
        <f t="shared" ref="BB149" si="1718">IF($L149&gt;0,AL149,0)</f>
        <v>0</v>
      </c>
      <c r="BC149" s="308">
        <f t="shared" ref="BC149" si="1719">BB149*L149</f>
        <v>0</v>
      </c>
      <c r="BD149" s="314">
        <f>IF($L149&gt;0,AN149,0)</f>
        <v>0</v>
      </c>
      <c r="BE149" s="245">
        <f t="shared" ref="BE149" si="1720">IF($L149&gt;0,BD149*L149,0)</f>
        <v>0</v>
      </c>
      <c r="BF149" s="245">
        <f t="shared" ref="BF149" si="1721">IF($L149&gt;0,AP149,0)</f>
        <v>0</v>
      </c>
      <c r="BG149" s="245">
        <f t="shared" ref="BG149" si="1722">IF($L149&gt;0,AP149*L149,0)</f>
        <v>0</v>
      </c>
      <c r="BH149" s="245">
        <f t="shared" ref="BH149" si="1723">IF($L149&gt;0,AR149,0)</f>
        <v>0</v>
      </c>
      <c r="BI149" s="245">
        <f t="shared" ref="BI149" si="1724">IF($L149&gt;0,AR149*L149,0)</f>
        <v>0</v>
      </c>
      <c r="BJ149" s="245">
        <f>IF($L149&gt;0,AT149,0)</f>
        <v>0</v>
      </c>
      <c r="BK149" s="308">
        <f>BJ149*L149</f>
        <v>0</v>
      </c>
      <c r="BL149" s="250">
        <f>IF(F149="EÚ-úplná harmonizácia","1",0)</f>
        <v>0</v>
      </c>
      <c r="BM149" s="260">
        <f t="shared" ref="BM149:CB149" si="1725">IF($BL149="1",AF149,0)</f>
        <v>0</v>
      </c>
      <c r="BN149" s="256">
        <f t="shared" si="1725"/>
        <v>0</v>
      </c>
      <c r="BO149" s="256">
        <f t="shared" si="1725"/>
        <v>0</v>
      </c>
      <c r="BP149" s="256">
        <f t="shared" si="1725"/>
        <v>0</v>
      </c>
      <c r="BQ149" s="256">
        <f t="shared" si="1725"/>
        <v>0</v>
      </c>
      <c r="BR149" s="256">
        <f t="shared" si="1725"/>
        <v>0</v>
      </c>
      <c r="BS149" s="256">
        <f t="shared" si="1725"/>
        <v>0</v>
      </c>
      <c r="BT149" s="306">
        <f t="shared" si="1725"/>
        <v>0</v>
      </c>
      <c r="BU149" s="260">
        <f t="shared" si="1725"/>
        <v>0</v>
      </c>
      <c r="BV149" s="256">
        <f t="shared" si="1725"/>
        <v>0</v>
      </c>
      <c r="BW149" s="256">
        <f t="shared" si="1725"/>
        <v>0</v>
      </c>
      <c r="BX149" s="256">
        <f t="shared" si="1725"/>
        <v>0</v>
      </c>
      <c r="BY149" s="256">
        <f t="shared" si="1725"/>
        <v>0</v>
      </c>
      <c r="BZ149" s="256">
        <f t="shared" si="1725"/>
        <v>0</v>
      </c>
      <c r="CA149" s="256">
        <f t="shared" si="1725"/>
        <v>0</v>
      </c>
      <c r="CB149" s="248">
        <f t="shared" si="1725"/>
        <v>0</v>
      </c>
      <c r="CC149" s="247">
        <f t="shared" ref="CC149" si="1726">IF(AND(X149="N/A",Z149="N/A"),AB149+AD149,X149+Z149+AB149+AD149)</f>
        <v>0</v>
      </c>
      <c r="CD149" s="247">
        <f>Y149+AA149+AC149+AE149</f>
        <v>0</v>
      </c>
      <c r="CE149" s="247">
        <f>IF(AND(G149=2021,M149="In (zvyšuje náklady)"),AM149+AK149+AG149,0)</f>
        <v>0</v>
      </c>
      <c r="CF149" s="247">
        <f>IF(AND(G149=2021,M149="Out (znižuje náklady)",BL149=0),AO149+AS149+AU149,0)</f>
        <v>0</v>
      </c>
      <c r="CG149" s="247">
        <f t="shared" ref="CG149" si="1727">IF(AND($BL149=0),CE149,0)</f>
        <v>0</v>
      </c>
      <c r="CH149" s="247">
        <f t="shared" ref="CH149" si="1728">IF(AND($BL149=0),CF149,0)</f>
        <v>0</v>
      </c>
    </row>
    <row r="150" spans="2:86" x14ac:dyDescent="0.2">
      <c r="B150" s="328"/>
      <c r="C150" s="288"/>
      <c r="D150" s="288"/>
      <c r="E150" s="288"/>
      <c r="F150" s="258"/>
      <c r="G150" s="258"/>
      <c r="H150" s="258"/>
      <c r="I150" s="258"/>
      <c r="J150" s="258"/>
      <c r="K150" s="258"/>
      <c r="L150" s="258"/>
      <c r="M150" s="258"/>
      <c r="N150" s="258"/>
      <c r="O150" s="258"/>
      <c r="P150" s="267"/>
      <c r="Q150" s="265"/>
      <c r="R150" s="232"/>
      <c r="S150" s="258"/>
      <c r="T150" s="95" t="s">
        <v>50</v>
      </c>
      <c r="U150" s="97">
        <f>IFERROR(VLOOKUP(T150,vstupy!$B$2:$C$12,2,FALSE),0)</f>
        <v>0</v>
      </c>
      <c r="V150" s="295"/>
      <c r="W150" s="297"/>
      <c r="X150" s="260"/>
      <c r="Y150" s="253"/>
      <c r="Z150" s="260"/>
      <c r="AA150" s="248"/>
      <c r="AB150" s="323"/>
      <c r="AC150" s="253"/>
      <c r="AD150" s="325"/>
      <c r="AE150" s="326"/>
      <c r="AF150" s="246"/>
      <c r="AG150" s="256"/>
      <c r="AH150" s="256"/>
      <c r="AI150" s="256"/>
      <c r="AJ150" s="256"/>
      <c r="AK150" s="256"/>
      <c r="AL150" s="256"/>
      <c r="AM150" s="306"/>
      <c r="AN150" s="260"/>
      <c r="AO150" s="256"/>
      <c r="AP150" s="256"/>
      <c r="AQ150" s="256"/>
      <c r="AR150" s="256"/>
      <c r="AS150" s="256"/>
      <c r="AT150" s="256"/>
      <c r="AU150" s="248"/>
      <c r="AV150" s="246"/>
      <c r="AW150" s="246"/>
      <c r="AX150" s="246"/>
      <c r="AY150" s="246"/>
      <c r="AZ150" s="246"/>
      <c r="BA150" s="246"/>
      <c r="BB150" s="246"/>
      <c r="BC150" s="309"/>
      <c r="BD150" s="260"/>
      <c r="BE150" s="246"/>
      <c r="BF150" s="246"/>
      <c r="BG150" s="246"/>
      <c r="BH150" s="246"/>
      <c r="BI150" s="246"/>
      <c r="BJ150" s="246"/>
      <c r="BK150" s="309"/>
      <c r="BL150" s="250"/>
      <c r="BM150" s="260"/>
      <c r="BN150" s="256"/>
      <c r="BO150" s="256"/>
      <c r="BP150" s="256"/>
      <c r="BQ150" s="256"/>
      <c r="BR150" s="256"/>
      <c r="BS150" s="256"/>
      <c r="BT150" s="306"/>
      <c r="BU150" s="260"/>
      <c r="BV150" s="256"/>
      <c r="BW150" s="256"/>
      <c r="BX150" s="256"/>
      <c r="BY150" s="256"/>
      <c r="BZ150" s="256"/>
      <c r="CA150" s="256"/>
      <c r="CB150" s="248"/>
      <c r="CC150" s="248"/>
      <c r="CD150" s="248"/>
      <c r="CE150" s="248"/>
      <c r="CF150" s="248"/>
      <c r="CG150" s="248"/>
      <c r="CH150" s="248"/>
    </row>
    <row r="151" spans="2:86" x14ac:dyDescent="0.2">
      <c r="B151" s="329"/>
      <c r="C151" s="289"/>
      <c r="D151" s="289"/>
      <c r="E151" s="289"/>
      <c r="F151" s="259"/>
      <c r="G151" s="259"/>
      <c r="H151" s="259"/>
      <c r="I151" s="259"/>
      <c r="J151" s="259"/>
      <c r="K151" s="259"/>
      <c r="L151" s="259"/>
      <c r="M151" s="259"/>
      <c r="N151" s="259"/>
      <c r="O151" s="259"/>
      <c r="P151" s="267"/>
      <c r="Q151" s="264"/>
      <c r="R151" s="232"/>
      <c r="S151" s="259"/>
      <c r="T151" s="95" t="s">
        <v>50</v>
      </c>
      <c r="U151" s="97">
        <f>IFERROR(VLOOKUP(T151,vstupy!$B$2:$C$12,2,FALSE),0)</f>
        <v>0</v>
      </c>
      <c r="V151" s="294"/>
      <c r="W151" s="297"/>
      <c r="X151" s="260"/>
      <c r="Y151" s="253"/>
      <c r="Z151" s="260"/>
      <c r="AA151" s="248"/>
      <c r="AB151" s="323"/>
      <c r="AC151" s="253"/>
      <c r="AD151" s="325"/>
      <c r="AE151" s="326"/>
      <c r="AF151" s="246"/>
      <c r="AG151" s="256"/>
      <c r="AH151" s="256"/>
      <c r="AI151" s="256"/>
      <c r="AJ151" s="256"/>
      <c r="AK151" s="256"/>
      <c r="AL151" s="256"/>
      <c r="AM151" s="306"/>
      <c r="AN151" s="260"/>
      <c r="AO151" s="256"/>
      <c r="AP151" s="256"/>
      <c r="AQ151" s="256"/>
      <c r="AR151" s="256"/>
      <c r="AS151" s="256"/>
      <c r="AT151" s="256"/>
      <c r="AU151" s="248"/>
      <c r="AV151" s="246"/>
      <c r="AW151" s="246"/>
      <c r="AX151" s="246"/>
      <c r="AY151" s="246"/>
      <c r="AZ151" s="246"/>
      <c r="BA151" s="246"/>
      <c r="BB151" s="246"/>
      <c r="BC151" s="309"/>
      <c r="BD151" s="260"/>
      <c r="BE151" s="246"/>
      <c r="BF151" s="246"/>
      <c r="BG151" s="246"/>
      <c r="BH151" s="246"/>
      <c r="BI151" s="246"/>
      <c r="BJ151" s="246"/>
      <c r="BK151" s="309"/>
      <c r="BL151" s="250"/>
      <c r="BM151" s="260"/>
      <c r="BN151" s="256"/>
      <c r="BO151" s="256"/>
      <c r="BP151" s="256"/>
      <c r="BQ151" s="256"/>
      <c r="BR151" s="256"/>
      <c r="BS151" s="256"/>
      <c r="BT151" s="306"/>
      <c r="BU151" s="260"/>
      <c r="BV151" s="256"/>
      <c r="BW151" s="256"/>
      <c r="BX151" s="256"/>
      <c r="BY151" s="256"/>
      <c r="BZ151" s="256"/>
      <c r="CA151" s="256"/>
      <c r="CB151" s="248"/>
      <c r="CC151" s="248"/>
      <c r="CD151" s="248"/>
      <c r="CE151" s="248"/>
      <c r="CF151" s="248"/>
      <c r="CG151" s="248"/>
      <c r="CH151" s="248"/>
    </row>
    <row r="152" spans="2:86" ht="12.75" customHeight="1" x14ac:dyDescent="0.2">
      <c r="B152" s="327">
        <v>49</v>
      </c>
      <c r="C152" s="287"/>
      <c r="D152" s="287"/>
      <c r="E152" s="287"/>
      <c r="F152" s="258" t="s">
        <v>154</v>
      </c>
      <c r="G152" s="266"/>
      <c r="H152" s="258"/>
      <c r="I152" s="266"/>
      <c r="J152" s="266">
        <f t="shared" ref="J152:L152" si="1729">IF(I152="N/A",0,I152)</f>
        <v>0</v>
      </c>
      <c r="K152" s="266"/>
      <c r="L152" s="266">
        <f t="shared" si="1729"/>
        <v>0</v>
      </c>
      <c r="M152" s="258" t="s">
        <v>154</v>
      </c>
      <c r="N152" s="258"/>
      <c r="O152" s="258"/>
      <c r="P152" s="267"/>
      <c r="Q152" s="264" t="s">
        <v>49</v>
      </c>
      <c r="R152" s="257">
        <f>VLOOKUP(Q152,vstupy!$B$17:$C$27,2,FALSE)</f>
        <v>0</v>
      </c>
      <c r="S152" s="258"/>
      <c r="T152" s="95" t="s">
        <v>50</v>
      </c>
      <c r="U152" s="97">
        <f>IFERROR(VLOOKUP(T152,vstupy!$B$2:$C$12,2,FALSE),0)</f>
        <v>0</v>
      </c>
      <c r="V152" s="294" t="s">
        <v>49</v>
      </c>
      <c r="W152" s="296">
        <f>VLOOKUP(V152,vstupy!$B$17:$C$27,2,FALSE)</f>
        <v>0</v>
      </c>
      <c r="X152" s="260" t="str">
        <f>IF(J152=0,"N/A",N152/I152)</f>
        <v>N/A</v>
      </c>
      <c r="Y152" s="253">
        <f t="shared" ref="Y152" si="1730">N152</f>
        <v>0</v>
      </c>
      <c r="Z152" s="260" t="str">
        <f t="shared" ref="Z152" si="1731">IF(J152=0,"N/A",O152/I152)</f>
        <v>N/A</v>
      </c>
      <c r="AA152" s="248">
        <f t="shared" ref="AA152" si="1732">O152</f>
        <v>0</v>
      </c>
      <c r="AB152" s="323">
        <f t="shared" ref="AB152" si="1733">P152*R152</f>
        <v>0</v>
      </c>
      <c r="AC152" s="253">
        <f>AB152*J152</f>
        <v>0</v>
      </c>
      <c r="AD152" s="324">
        <f t="shared" ref="AD152" si="1734">IF(S152&gt;0,IF(W152&gt;0,($G$5/160)*(S152/60)*W152,0),IF(W152&gt;0,($G$5/160)*((U152+U153+U154)/60)*W152,0))</f>
        <v>0</v>
      </c>
      <c r="AE152" s="326">
        <f>AD152*J152</f>
        <v>0</v>
      </c>
      <c r="AF152" s="246">
        <f t="shared" ref="AF152" si="1735">IF($M152="In (zvyšuje náklady)",-AD152,0)</f>
        <v>0</v>
      </c>
      <c r="AG152" s="256">
        <f t="shared" ref="AG152" si="1736">IF($M152="In (zvyšuje náklady)",-AE152,0)</f>
        <v>0</v>
      </c>
      <c r="AH152" s="256">
        <f t="shared" si="1188"/>
        <v>0</v>
      </c>
      <c r="AI152" s="256">
        <f t="shared" ref="AI152" si="1737">IF($M152="In (zvyšuje náklady)",-Y152,0)</f>
        <v>0</v>
      </c>
      <c r="AJ152" s="256">
        <f t="shared" ref="AJ152" si="1738">IF($M152="In (zvyšuje náklady)",-Z152,0)</f>
        <v>0</v>
      </c>
      <c r="AK152" s="256">
        <f t="shared" ref="AK152" si="1739">IF($M152="In (zvyšuje náklady)",-AA152,0)</f>
        <v>0</v>
      </c>
      <c r="AL152" s="256">
        <f t="shared" ref="AL152" si="1740">IF($M152="In (zvyšuje náklady)",-AB152,0)</f>
        <v>0</v>
      </c>
      <c r="AM152" s="306">
        <f t="shared" ref="AM152" si="1741">IF($M152="In (zvyšuje náklady)",-AC152,0)</f>
        <v>0</v>
      </c>
      <c r="AN152" s="260">
        <f t="shared" ref="AN152" si="1742">IF($M152="In (zvyšuje náklady)",0,AD152)</f>
        <v>0</v>
      </c>
      <c r="AO152" s="256">
        <f t="shared" ref="AO152" si="1743">IF($M152="In (zvyšuje náklady)",0,AE152)</f>
        <v>0</v>
      </c>
      <c r="AP152" s="256" t="str">
        <f t="shared" ref="AP152" si="1744">IF($M152="In (zvyšuje náklady)",0,X152)</f>
        <v>N/A</v>
      </c>
      <c r="AQ152" s="256">
        <f t="shared" ref="AQ152" si="1745">IF($M152="In (zvyšuje náklady)",0,Y152)</f>
        <v>0</v>
      </c>
      <c r="AR152" s="256" t="str">
        <f t="shared" ref="AR152" si="1746">IF($M152="In (zvyšuje náklady)",0,Z152)</f>
        <v>N/A</v>
      </c>
      <c r="AS152" s="256">
        <f t="shared" ref="AS152" si="1747">IF($M152="In (zvyšuje náklady)",0,AA152)</f>
        <v>0</v>
      </c>
      <c r="AT152" s="256">
        <f t="shared" ref="AT152" si="1748">IF($M152="In (zvyšuje náklady)",0,AB152)</f>
        <v>0</v>
      </c>
      <c r="AU152" s="248">
        <f>IF($M152="In (zvyšuje náklady)",0,AC152)</f>
        <v>0</v>
      </c>
      <c r="AV152" s="245">
        <f t="shared" ref="AV152" si="1749">IF($L152&gt;0,AF152,0)</f>
        <v>0</v>
      </c>
      <c r="AW152" s="245">
        <f t="shared" ref="AW152" si="1750">IF($L152&gt;0,AV152*L152,0)</f>
        <v>0</v>
      </c>
      <c r="AX152" s="245">
        <f t="shared" ref="AX152" si="1751">IF($L152&gt;0,AH152,0)</f>
        <v>0</v>
      </c>
      <c r="AY152" s="245">
        <f t="shared" ref="AY152" si="1752">IF($L152&gt;0,AX152*L152,0)</f>
        <v>0</v>
      </c>
      <c r="AZ152" s="245">
        <f t="shared" ref="AZ152" si="1753">IF($L152&gt;0,AJ152,0)</f>
        <v>0</v>
      </c>
      <c r="BA152" s="245">
        <f t="shared" ref="BA152" si="1754">IF($L152&gt;0,AZ152*L152,0)</f>
        <v>0</v>
      </c>
      <c r="BB152" s="245">
        <f t="shared" ref="BB152" si="1755">IF($L152&gt;0,AL152,0)</f>
        <v>0</v>
      </c>
      <c r="BC152" s="308">
        <f t="shared" ref="BC152" si="1756">BB152*L152</f>
        <v>0</v>
      </c>
      <c r="BD152" s="314">
        <f>IF($L152&gt;0,AN152,0)</f>
        <v>0</v>
      </c>
      <c r="BE152" s="245">
        <f t="shared" ref="BE152" si="1757">IF($L152&gt;0,BD152*L152,0)</f>
        <v>0</v>
      </c>
      <c r="BF152" s="245">
        <f t="shared" ref="BF152" si="1758">IF($L152&gt;0,AP152,0)</f>
        <v>0</v>
      </c>
      <c r="BG152" s="245">
        <f t="shared" ref="BG152" si="1759">IF($L152&gt;0,AP152*L152,0)</f>
        <v>0</v>
      </c>
      <c r="BH152" s="245">
        <f t="shared" ref="BH152" si="1760">IF($L152&gt;0,AR152,0)</f>
        <v>0</v>
      </c>
      <c r="BI152" s="245">
        <f t="shared" ref="BI152" si="1761">IF($L152&gt;0,AR152*L152,0)</f>
        <v>0</v>
      </c>
      <c r="BJ152" s="245">
        <f>IF($L152&gt;0,AT152,0)</f>
        <v>0</v>
      </c>
      <c r="BK152" s="308">
        <f>BJ152*L152</f>
        <v>0</v>
      </c>
      <c r="BL152" s="250">
        <f>IF(F152="EÚ-úplná harmonizácia","1",0)</f>
        <v>0</v>
      </c>
      <c r="BM152" s="260">
        <f t="shared" ref="BM152:CB152" si="1762">IF($BL152="1",AF152,0)</f>
        <v>0</v>
      </c>
      <c r="BN152" s="256">
        <f t="shared" si="1762"/>
        <v>0</v>
      </c>
      <c r="BO152" s="256">
        <f t="shared" si="1762"/>
        <v>0</v>
      </c>
      <c r="BP152" s="256">
        <f t="shared" si="1762"/>
        <v>0</v>
      </c>
      <c r="BQ152" s="256">
        <f t="shared" si="1762"/>
        <v>0</v>
      </c>
      <c r="BR152" s="256">
        <f t="shared" si="1762"/>
        <v>0</v>
      </c>
      <c r="BS152" s="256">
        <f t="shared" si="1762"/>
        <v>0</v>
      </c>
      <c r="BT152" s="306">
        <f t="shared" si="1762"/>
        <v>0</v>
      </c>
      <c r="BU152" s="260">
        <f t="shared" si="1762"/>
        <v>0</v>
      </c>
      <c r="BV152" s="256">
        <f t="shared" si="1762"/>
        <v>0</v>
      </c>
      <c r="BW152" s="256">
        <f t="shared" si="1762"/>
        <v>0</v>
      </c>
      <c r="BX152" s="256">
        <f t="shared" si="1762"/>
        <v>0</v>
      </c>
      <c r="BY152" s="256">
        <f t="shared" si="1762"/>
        <v>0</v>
      </c>
      <c r="BZ152" s="256">
        <f t="shared" si="1762"/>
        <v>0</v>
      </c>
      <c r="CA152" s="256">
        <f t="shared" si="1762"/>
        <v>0</v>
      </c>
      <c r="CB152" s="248">
        <f t="shared" si="1762"/>
        <v>0</v>
      </c>
      <c r="CC152" s="247">
        <f t="shared" ref="CC152" si="1763">IF(AND(X152="N/A",Z152="N/A"),AB152+AD152,X152+Z152+AB152+AD152)</f>
        <v>0</v>
      </c>
      <c r="CD152" s="247">
        <f>Y152+AA152+AC152+AE152</f>
        <v>0</v>
      </c>
      <c r="CE152" s="247">
        <f>IF(AND(G152=2021,M152="In (zvyšuje náklady)"),AM152+AK152+AG152,0)</f>
        <v>0</v>
      </c>
      <c r="CF152" s="247">
        <f>IF(AND(G152=2021,M152="Out (znižuje náklady)",BL152=0),AO152+AS152+AU152,0)</f>
        <v>0</v>
      </c>
      <c r="CG152" s="247">
        <f t="shared" ref="CG152" si="1764">IF(AND($BL152=0),CE152,0)</f>
        <v>0</v>
      </c>
      <c r="CH152" s="247">
        <f t="shared" ref="CH152" si="1765">IF(AND($BL152=0),CF152,0)</f>
        <v>0</v>
      </c>
    </row>
    <row r="153" spans="2:86" x14ac:dyDescent="0.2">
      <c r="B153" s="328"/>
      <c r="C153" s="288"/>
      <c r="D153" s="288"/>
      <c r="E153" s="288"/>
      <c r="F153" s="258"/>
      <c r="G153" s="258"/>
      <c r="H153" s="258"/>
      <c r="I153" s="258"/>
      <c r="J153" s="258"/>
      <c r="K153" s="258"/>
      <c r="L153" s="258"/>
      <c r="M153" s="258"/>
      <c r="N153" s="258"/>
      <c r="O153" s="258"/>
      <c r="P153" s="267"/>
      <c r="Q153" s="265"/>
      <c r="R153" s="232"/>
      <c r="S153" s="258"/>
      <c r="T153" s="95" t="s">
        <v>50</v>
      </c>
      <c r="U153" s="97">
        <f>IFERROR(VLOOKUP(T153,vstupy!$B$2:$C$12,2,FALSE),0)</f>
        <v>0</v>
      </c>
      <c r="V153" s="295"/>
      <c r="W153" s="297"/>
      <c r="X153" s="260"/>
      <c r="Y153" s="253"/>
      <c r="Z153" s="260"/>
      <c r="AA153" s="248"/>
      <c r="AB153" s="323"/>
      <c r="AC153" s="253"/>
      <c r="AD153" s="325"/>
      <c r="AE153" s="326"/>
      <c r="AF153" s="246"/>
      <c r="AG153" s="256"/>
      <c r="AH153" s="256"/>
      <c r="AI153" s="256"/>
      <c r="AJ153" s="256"/>
      <c r="AK153" s="256"/>
      <c r="AL153" s="256"/>
      <c r="AM153" s="306"/>
      <c r="AN153" s="260"/>
      <c r="AO153" s="256"/>
      <c r="AP153" s="256"/>
      <c r="AQ153" s="256"/>
      <c r="AR153" s="256"/>
      <c r="AS153" s="256"/>
      <c r="AT153" s="256"/>
      <c r="AU153" s="248"/>
      <c r="AV153" s="246"/>
      <c r="AW153" s="246"/>
      <c r="AX153" s="246"/>
      <c r="AY153" s="246"/>
      <c r="AZ153" s="246"/>
      <c r="BA153" s="246"/>
      <c r="BB153" s="246"/>
      <c r="BC153" s="309"/>
      <c r="BD153" s="260"/>
      <c r="BE153" s="246"/>
      <c r="BF153" s="246"/>
      <c r="BG153" s="246"/>
      <c r="BH153" s="246"/>
      <c r="BI153" s="246"/>
      <c r="BJ153" s="246"/>
      <c r="BK153" s="309"/>
      <c r="BL153" s="250"/>
      <c r="BM153" s="260"/>
      <c r="BN153" s="256"/>
      <c r="BO153" s="256"/>
      <c r="BP153" s="256"/>
      <c r="BQ153" s="256"/>
      <c r="BR153" s="256"/>
      <c r="BS153" s="256"/>
      <c r="BT153" s="306"/>
      <c r="BU153" s="260"/>
      <c r="BV153" s="256"/>
      <c r="BW153" s="256"/>
      <c r="BX153" s="256"/>
      <c r="BY153" s="256"/>
      <c r="BZ153" s="256"/>
      <c r="CA153" s="256"/>
      <c r="CB153" s="248"/>
      <c r="CC153" s="248"/>
      <c r="CD153" s="248"/>
      <c r="CE153" s="248"/>
      <c r="CF153" s="248"/>
      <c r="CG153" s="248"/>
      <c r="CH153" s="248"/>
    </row>
    <row r="154" spans="2:86" x14ac:dyDescent="0.2">
      <c r="B154" s="329"/>
      <c r="C154" s="289"/>
      <c r="D154" s="289"/>
      <c r="E154" s="289"/>
      <c r="F154" s="259"/>
      <c r="G154" s="259"/>
      <c r="H154" s="259"/>
      <c r="I154" s="259"/>
      <c r="J154" s="259"/>
      <c r="K154" s="259"/>
      <c r="L154" s="259"/>
      <c r="M154" s="259"/>
      <c r="N154" s="259"/>
      <c r="O154" s="259"/>
      <c r="P154" s="267"/>
      <c r="Q154" s="264"/>
      <c r="R154" s="232"/>
      <c r="S154" s="259"/>
      <c r="T154" s="95" t="s">
        <v>50</v>
      </c>
      <c r="U154" s="97">
        <f>IFERROR(VLOOKUP(T154,vstupy!$B$2:$C$12,2,FALSE),0)</f>
        <v>0</v>
      </c>
      <c r="V154" s="294"/>
      <c r="W154" s="297"/>
      <c r="X154" s="260"/>
      <c r="Y154" s="253"/>
      <c r="Z154" s="260"/>
      <c r="AA154" s="248"/>
      <c r="AB154" s="323"/>
      <c r="AC154" s="253"/>
      <c r="AD154" s="325"/>
      <c r="AE154" s="326"/>
      <c r="AF154" s="246"/>
      <c r="AG154" s="256"/>
      <c r="AH154" s="256"/>
      <c r="AI154" s="256"/>
      <c r="AJ154" s="256"/>
      <c r="AK154" s="256"/>
      <c r="AL154" s="256"/>
      <c r="AM154" s="306"/>
      <c r="AN154" s="260"/>
      <c r="AO154" s="256"/>
      <c r="AP154" s="256"/>
      <c r="AQ154" s="256"/>
      <c r="AR154" s="256"/>
      <c r="AS154" s="256"/>
      <c r="AT154" s="256"/>
      <c r="AU154" s="248"/>
      <c r="AV154" s="246"/>
      <c r="AW154" s="246"/>
      <c r="AX154" s="246"/>
      <c r="AY154" s="246"/>
      <c r="AZ154" s="246"/>
      <c r="BA154" s="246"/>
      <c r="BB154" s="246"/>
      <c r="BC154" s="309"/>
      <c r="BD154" s="260"/>
      <c r="BE154" s="246"/>
      <c r="BF154" s="246"/>
      <c r="BG154" s="246"/>
      <c r="BH154" s="246"/>
      <c r="BI154" s="246"/>
      <c r="BJ154" s="246"/>
      <c r="BK154" s="309"/>
      <c r="BL154" s="250"/>
      <c r="BM154" s="260"/>
      <c r="BN154" s="256"/>
      <c r="BO154" s="256"/>
      <c r="BP154" s="256"/>
      <c r="BQ154" s="256"/>
      <c r="BR154" s="256"/>
      <c r="BS154" s="256"/>
      <c r="BT154" s="306"/>
      <c r="BU154" s="260"/>
      <c r="BV154" s="256"/>
      <c r="BW154" s="256"/>
      <c r="BX154" s="256"/>
      <c r="BY154" s="256"/>
      <c r="BZ154" s="256"/>
      <c r="CA154" s="256"/>
      <c r="CB154" s="248"/>
      <c r="CC154" s="248"/>
      <c r="CD154" s="248"/>
      <c r="CE154" s="248"/>
      <c r="CF154" s="248"/>
      <c r="CG154" s="248"/>
      <c r="CH154" s="248"/>
    </row>
    <row r="155" spans="2:86" ht="12.75" customHeight="1" x14ac:dyDescent="0.2">
      <c r="B155" s="327">
        <v>50</v>
      </c>
      <c r="C155" s="287"/>
      <c r="D155" s="287"/>
      <c r="E155" s="287"/>
      <c r="F155" s="258" t="s">
        <v>154</v>
      </c>
      <c r="G155" s="266"/>
      <c r="H155" s="258"/>
      <c r="I155" s="266"/>
      <c r="J155" s="266">
        <f t="shared" ref="J155:L155" si="1766">IF(I155="N/A",0,I155)</f>
        <v>0</v>
      </c>
      <c r="K155" s="266"/>
      <c r="L155" s="266">
        <f t="shared" si="1766"/>
        <v>0</v>
      </c>
      <c r="M155" s="258" t="s">
        <v>154</v>
      </c>
      <c r="N155" s="258"/>
      <c r="O155" s="258"/>
      <c r="P155" s="267"/>
      <c r="Q155" s="264" t="s">
        <v>49</v>
      </c>
      <c r="R155" s="257">
        <f>VLOOKUP(Q155,vstupy!$B$17:$C$27,2,FALSE)</f>
        <v>0</v>
      </c>
      <c r="S155" s="258"/>
      <c r="T155" s="95" t="s">
        <v>50</v>
      </c>
      <c r="U155" s="97">
        <f>IFERROR(VLOOKUP(T155,vstupy!$B$2:$C$12,2,FALSE),0)</f>
        <v>0</v>
      </c>
      <c r="V155" s="294" t="s">
        <v>49</v>
      </c>
      <c r="W155" s="296">
        <f>VLOOKUP(V155,vstupy!$B$17:$C$27,2,FALSE)</f>
        <v>0</v>
      </c>
      <c r="X155" s="260" t="str">
        <f>IF(J155=0,"N/A",N155/I155)</f>
        <v>N/A</v>
      </c>
      <c r="Y155" s="253">
        <f t="shared" ref="Y155" si="1767">N155</f>
        <v>0</v>
      </c>
      <c r="Z155" s="260" t="str">
        <f t="shared" si="1032"/>
        <v>N/A</v>
      </c>
      <c r="AA155" s="248">
        <f t="shared" ref="AA155" si="1768">O155</f>
        <v>0</v>
      </c>
      <c r="AB155" s="323">
        <f t="shared" ref="AB155" si="1769">P155*R155</f>
        <v>0</v>
      </c>
      <c r="AC155" s="253">
        <f>AB155*J155</f>
        <v>0</v>
      </c>
      <c r="AD155" s="324">
        <f t="shared" ref="AD155" si="1770">IF(S155&gt;0,IF(W155&gt;0,($G$5/160)*(S155/60)*W155,0),IF(W155&gt;0,($G$5/160)*((U155+U156+U157)/60)*W155,0))</f>
        <v>0</v>
      </c>
      <c r="AE155" s="326">
        <f>AD155*J155</f>
        <v>0</v>
      </c>
      <c r="AF155" s="246">
        <f t="shared" ref="AF155" si="1771">IF($M155="In (zvyšuje náklady)",-AD155,0)</f>
        <v>0</v>
      </c>
      <c r="AG155" s="256">
        <f t="shared" ref="AG155" si="1772">IF($M155="In (zvyšuje náklady)",-AE155,0)</f>
        <v>0</v>
      </c>
      <c r="AH155" s="256">
        <f t="shared" si="1225"/>
        <v>0</v>
      </c>
      <c r="AI155" s="256">
        <f t="shared" ref="AI155" si="1773">IF($M155="In (zvyšuje náklady)",-Y155,0)</f>
        <v>0</v>
      </c>
      <c r="AJ155" s="256">
        <f t="shared" ref="AJ155" si="1774">IF($M155="In (zvyšuje náklady)",-Z155,0)</f>
        <v>0</v>
      </c>
      <c r="AK155" s="256">
        <f t="shared" ref="AK155" si="1775">IF($M155="In (zvyšuje náklady)",-AA155,0)</f>
        <v>0</v>
      </c>
      <c r="AL155" s="256">
        <f t="shared" ref="AL155" si="1776">IF($M155="In (zvyšuje náklady)",-AB155,0)</f>
        <v>0</v>
      </c>
      <c r="AM155" s="306">
        <f t="shared" ref="AM155" si="1777">IF($M155="In (zvyšuje náklady)",-AC155,0)</f>
        <v>0</v>
      </c>
      <c r="AN155" s="260">
        <f t="shared" ref="AN155" si="1778">IF($M155="In (zvyšuje náklady)",0,AD155)</f>
        <v>0</v>
      </c>
      <c r="AO155" s="256">
        <f t="shared" ref="AO155" si="1779">IF($M155="In (zvyšuje náklady)",0,AE155)</f>
        <v>0</v>
      </c>
      <c r="AP155" s="256" t="str">
        <f t="shared" ref="AP155" si="1780">IF($M155="In (zvyšuje náklady)",0,X155)</f>
        <v>N/A</v>
      </c>
      <c r="AQ155" s="256">
        <f t="shared" ref="AQ155" si="1781">IF($M155="In (zvyšuje náklady)",0,Y155)</f>
        <v>0</v>
      </c>
      <c r="AR155" s="256" t="str">
        <f t="shared" ref="AR155" si="1782">IF($M155="In (zvyšuje náklady)",0,Z155)</f>
        <v>N/A</v>
      </c>
      <c r="AS155" s="256">
        <f t="shared" ref="AS155" si="1783">IF($M155="In (zvyšuje náklady)",0,AA155)</f>
        <v>0</v>
      </c>
      <c r="AT155" s="256">
        <f t="shared" ref="AT155" si="1784">IF($M155="In (zvyšuje náklady)",0,AB155)</f>
        <v>0</v>
      </c>
      <c r="AU155" s="248">
        <f>IF($M155="In (zvyšuje náklady)",0,AC155)</f>
        <v>0</v>
      </c>
      <c r="AV155" s="245">
        <f t="shared" ref="AV155" si="1785">IF($L155&gt;0,AF155,0)</f>
        <v>0</v>
      </c>
      <c r="AW155" s="245">
        <f t="shared" ref="AW155" si="1786">IF($L155&gt;0,AV155*L155,0)</f>
        <v>0</v>
      </c>
      <c r="AX155" s="245">
        <f t="shared" ref="AX155" si="1787">IF($L155&gt;0,AH155,0)</f>
        <v>0</v>
      </c>
      <c r="AY155" s="245">
        <f t="shared" ref="AY155" si="1788">IF($L155&gt;0,AX155*L155,0)</f>
        <v>0</v>
      </c>
      <c r="AZ155" s="245">
        <f t="shared" ref="AZ155" si="1789">IF($L155&gt;0,AJ155,0)</f>
        <v>0</v>
      </c>
      <c r="BA155" s="245">
        <f t="shared" ref="BA155" si="1790">IF($L155&gt;0,AZ155*L155,0)</f>
        <v>0</v>
      </c>
      <c r="BB155" s="245">
        <f>IF($L155&gt;0,AL155,0)</f>
        <v>0</v>
      </c>
      <c r="BC155" s="308">
        <f t="shared" ref="BC155" si="1791">BB155*L155</f>
        <v>0</v>
      </c>
      <c r="BD155" s="314">
        <f>IF($L155&gt;0,AN155,0)</f>
        <v>0</v>
      </c>
      <c r="BE155" s="245">
        <f t="shared" ref="BE155" si="1792">IF($L155&gt;0,BD155*L155,0)</f>
        <v>0</v>
      </c>
      <c r="BF155" s="245">
        <f t="shared" ref="BF155" si="1793">IF($L155&gt;0,AP155,0)</f>
        <v>0</v>
      </c>
      <c r="BG155" s="245">
        <f t="shared" ref="BG155" si="1794">IF($L155&gt;0,AP155*L155,0)</f>
        <v>0</v>
      </c>
      <c r="BH155" s="245">
        <f t="shared" ref="BH155" si="1795">IF($L155&gt;0,AR155,0)</f>
        <v>0</v>
      </c>
      <c r="BI155" s="245">
        <f t="shared" ref="BI155" si="1796">IF($L155&gt;0,AR155*L155,0)</f>
        <v>0</v>
      </c>
      <c r="BJ155" s="245">
        <f>IF($L155&gt;0,AT155,0)</f>
        <v>0</v>
      </c>
      <c r="BK155" s="308">
        <f>BJ155*L155</f>
        <v>0</v>
      </c>
      <c r="BL155" s="250">
        <f>IF(F155="EÚ-úplná harmonizácia","1",0)</f>
        <v>0</v>
      </c>
      <c r="BM155" s="260">
        <f t="shared" ref="BM155:CB155" si="1797">IF($BL155="1",AF155,0)</f>
        <v>0</v>
      </c>
      <c r="BN155" s="256">
        <f t="shared" si="1797"/>
        <v>0</v>
      </c>
      <c r="BO155" s="256">
        <f t="shared" si="1797"/>
        <v>0</v>
      </c>
      <c r="BP155" s="256">
        <f t="shared" si="1797"/>
        <v>0</v>
      </c>
      <c r="BQ155" s="256">
        <f t="shared" si="1797"/>
        <v>0</v>
      </c>
      <c r="BR155" s="256">
        <f t="shared" si="1797"/>
        <v>0</v>
      </c>
      <c r="BS155" s="256">
        <f t="shared" si="1797"/>
        <v>0</v>
      </c>
      <c r="BT155" s="306">
        <f t="shared" si="1797"/>
        <v>0</v>
      </c>
      <c r="BU155" s="260">
        <f t="shared" si="1797"/>
        <v>0</v>
      </c>
      <c r="BV155" s="256">
        <f t="shared" si="1797"/>
        <v>0</v>
      </c>
      <c r="BW155" s="256">
        <f t="shared" si="1797"/>
        <v>0</v>
      </c>
      <c r="BX155" s="256">
        <f t="shared" si="1797"/>
        <v>0</v>
      </c>
      <c r="BY155" s="256">
        <f t="shared" si="1797"/>
        <v>0</v>
      </c>
      <c r="BZ155" s="256">
        <f t="shared" si="1797"/>
        <v>0</v>
      </c>
      <c r="CA155" s="256">
        <f t="shared" si="1797"/>
        <v>0</v>
      </c>
      <c r="CB155" s="248">
        <f t="shared" si="1797"/>
        <v>0</v>
      </c>
      <c r="CC155" s="247">
        <f t="shared" ref="CC155" si="1798">IF(AND(X155="N/A",Z155="N/A"),AB155+AD155,X155+Z155+AB155+AD155)</f>
        <v>0</v>
      </c>
      <c r="CD155" s="247">
        <f>Y155+AA155+AC155+AE155</f>
        <v>0</v>
      </c>
      <c r="CE155" s="247">
        <f>IF(AND(G155=2021,M155="In (zvyšuje náklady)"),AM155+AK155+AG155,0)</f>
        <v>0</v>
      </c>
      <c r="CF155" s="247">
        <f>IF(AND(G155=2021,M155="Out (znižuje náklady)",BL155=0),AO155+AS155+AU155,0)</f>
        <v>0</v>
      </c>
      <c r="CG155" s="247">
        <f t="shared" ref="CG155" si="1799">IF(AND($BL155=0),CE155,0)</f>
        <v>0</v>
      </c>
      <c r="CH155" s="247">
        <f t="shared" ref="CH155" si="1800">IF(AND($BL155=0),CF155,0)</f>
        <v>0</v>
      </c>
    </row>
    <row r="156" spans="2:86" x14ac:dyDescent="0.2">
      <c r="B156" s="328"/>
      <c r="C156" s="288"/>
      <c r="D156" s="288"/>
      <c r="E156" s="288"/>
      <c r="F156" s="258"/>
      <c r="G156" s="258"/>
      <c r="H156" s="258"/>
      <c r="I156" s="258"/>
      <c r="J156" s="258"/>
      <c r="K156" s="258"/>
      <c r="L156" s="258"/>
      <c r="M156" s="258"/>
      <c r="N156" s="258"/>
      <c r="O156" s="258"/>
      <c r="P156" s="267"/>
      <c r="Q156" s="265"/>
      <c r="R156" s="232"/>
      <c r="S156" s="258"/>
      <c r="T156" s="95" t="s">
        <v>50</v>
      </c>
      <c r="U156" s="97">
        <f>IFERROR(VLOOKUP(T156,vstupy!$B$2:$C$12,2,FALSE),0)</f>
        <v>0</v>
      </c>
      <c r="V156" s="295"/>
      <c r="W156" s="297"/>
      <c r="X156" s="260"/>
      <c r="Y156" s="253"/>
      <c r="Z156" s="260"/>
      <c r="AA156" s="248"/>
      <c r="AB156" s="323"/>
      <c r="AC156" s="253"/>
      <c r="AD156" s="325"/>
      <c r="AE156" s="326"/>
      <c r="AF156" s="246"/>
      <c r="AG156" s="256"/>
      <c r="AH156" s="256"/>
      <c r="AI156" s="256"/>
      <c r="AJ156" s="256"/>
      <c r="AK156" s="256"/>
      <c r="AL156" s="256"/>
      <c r="AM156" s="306"/>
      <c r="AN156" s="260"/>
      <c r="AO156" s="256"/>
      <c r="AP156" s="256"/>
      <c r="AQ156" s="256"/>
      <c r="AR156" s="256"/>
      <c r="AS156" s="256"/>
      <c r="AT156" s="256"/>
      <c r="AU156" s="248"/>
      <c r="AV156" s="246"/>
      <c r="AW156" s="246"/>
      <c r="AX156" s="246"/>
      <c r="AY156" s="246"/>
      <c r="AZ156" s="246"/>
      <c r="BA156" s="246"/>
      <c r="BB156" s="246"/>
      <c r="BC156" s="309"/>
      <c r="BD156" s="260"/>
      <c r="BE156" s="246"/>
      <c r="BF156" s="246"/>
      <c r="BG156" s="246"/>
      <c r="BH156" s="246"/>
      <c r="BI156" s="246"/>
      <c r="BJ156" s="246"/>
      <c r="BK156" s="309"/>
      <c r="BL156" s="250"/>
      <c r="BM156" s="260"/>
      <c r="BN156" s="256"/>
      <c r="BO156" s="256"/>
      <c r="BP156" s="256"/>
      <c r="BQ156" s="256"/>
      <c r="BR156" s="256"/>
      <c r="BS156" s="256"/>
      <c r="BT156" s="306"/>
      <c r="BU156" s="260"/>
      <c r="BV156" s="256"/>
      <c r="BW156" s="256"/>
      <c r="BX156" s="256"/>
      <c r="BY156" s="256"/>
      <c r="BZ156" s="256"/>
      <c r="CA156" s="256"/>
      <c r="CB156" s="248"/>
      <c r="CC156" s="248"/>
      <c r="CD156" s="248"/>
      <c r="CE156" s="248"/>
      <c r="CF156" s="248"/>
      <c r="CG156" s="248"/>
      <c r="CH156" s="248"/>
    </row>
    <row r="157" spans="2:86" ht="13.5" thickBot="1" x14ac:dyDescent="0.25">
      <c r="B157" s="334"/>
      <c r="C157" s="291"/>
      <c r="D157" s="291"/>
      <c r="E157" s="291"/>
      <c r="F157" s="259"/>
      <c r="G157" s="290"/>
      <c r="H157" s="259"/>
      <c r="I157" s="290"/>
      <c r="J157" s="290"/>
      <c r="K157" s="290"/>
      <c r="L157" s="290"/>
      <c r="M157" s="259"/>
      <c r="N157" s="259"/>
      <c r="O157" s="259"/>
      <c r="P157" s="272"/>
      <c r="Q157" s="264"/>
      <c r="R157" s="232"/>
      <c r="S157" s="259"/>
      <c r="T157" s="98" t="s">
        <v>50</v>
      </c>
      <c r="U157" s="99">
        <f>IFERROR(VLOOKUP(T157,vstupy!$B$2:$C$12,2,FALSE),0)</f>
        <v>0</v>
      </c>
      <c r="V157" s="294"/>
      <c r="W157" s="297"/>
      <c r="X157" s="260"/>
      <c r="Y157" s="253"/>
      <c r="Z157" s="260"/>
      <c r="AA157" s="248"/>
      <c r="AB157" s="323"/>
      <c r="AC157" s="253"/>
      <c r="AD157" s="325"/>
      <c r="AE157" s="326"/>
      <c r="AF157" s="333"/>
      <c r="AG157" s="300"/>
      <c r="AH157" s="256"/>
      <c r="AI157" s="300"/>
      <c r="AJ157" s="300"/>
      <c r="AK157" s="300"/>
      <c r="AL157" s="300"/>
      <c r="AM157" s="307"/>
      <c r="AN157" s="305"/>
      <c r="AO157" s="300"/>
      <c r="AP157" s="300"/>
      <c r="AQ157" s="300"/>
      <c r="AR157" s="300"/>
      <c r="AS157" s="300"/>
      <c r="AT157" s="300"/>
      <c r="AU157" s="301"/>
      <c r="AV157" s="246"/>
      <c r="AW157" s="246"/>
      <c r="AX157" s="246"/>
      <c r="AY157" s="246"/>
      <c r="AZ157" s="246"/>
      <c r="BA157" s="246"/>
      <c r="BB157" s="246"/>
      <c r="BC157" s="309"/>
      <c r="BD157" s="260"/>
      <c r="BE157" s="246"/>
      <c r="BF157" s="246"/>
      <c r="BG157" s="246"/>
      <c r="BH157" s="246"/>
      <c r="BI157" s="246"/>
      <c r="BJ157" s="246"/>
      <c r="BK157" s="309"/>
      <c r="BL157" s="268"/>
      <c r="BM157" s="305"/>
      <c r="BN157" s="300"/>
      <c r="BO157" s="300"/>
      <c r="BP157" s="300"/>
      <c r="BQ157" s="300"/>
      <c r="BR157" s="300"/>
      <c r="BS157" s="300"/>
      <c r="BT157" s="307"/>
      <c r="BU157" s="305"/>
      <c r="BV157" s="300"/>
      <c r="BW157" s="300"/>
      <c r="BX157" s="300"/>
      <c r="BY157" s="300"/>
      <c r="BZ157" s="300"/>
      <c r="CA157" s="300"/>
      <c r="CB157" s="301"/>
      <c r="CC157" s="248"/>
      <c r="CD157" s="248"/>
      <c r="CE157" s="248"/>
      <c r="CF157" s="248"/>
      <c r="CG157" s="248"/>
      <c r="CH157" s="248"/>
    </row>
    <row r="158" spans="2:86" ht="13.5" thickBot="1" x14ac:dyDescent="0.25">
      <c r="B158" s="78" t="s">
        <v>81</v>
      </c>
      <c r="C158" s="79"/>
      <c r="D158" s="79"/>
      <c r="E158" s="79"/>
      <c r="F158" s="82"/>
      <c r="G158" s="82"/>
      <c r="H158" s="79"/>
      <c r="I158" s="82"/>
      <c r="J158" s="82"/>
      <c r="K158" s="82"/>
      <c r="L158" s="82"/>
      <c r="M158" s="82"/>
      <c r="N158" s="79"/>
      <c r="O158" s="79"/>
      <c r="P158" s="74"/>
      <c r="Q158" s="74"/>
      <c r="R158" s="74"/>
      <c r="S158" s="79"/>
      <c r="T158" s="80"/>
      <c r="U158" s="81"/>
      <c r="V158" s="111"/>
      <c r="W158" s="133"/>
      <c r="X158" s="183"/>
      <c r="Y158" s="193"/>
      <c r="Z158" s="183"/>
      <c r="AA158" s="193"/>
      <c r="AB158" s="183"/>
      <c r="AC158" s="193"/>
      <c r="AD158" s="195"/>
      <c r="AE158" s="135"/>
      <c r="AF158" s="194">
        <f t="shared" ref="AF158:AM158" si="1801">SUM(AF8:AF157)</f>
        <v>-7.5770333333333344</v>
      </c>
      <c r="AG158" s="73">
        <f t="shared" si="1801"/>
        <v>-53.03923333333335</v>
      </c>
      <c r="AH158" s="73">
        <f t="shared" si="1801"/>
        <v>0</v>
      </c>
      <c r="AI158" s="73">
        <f t="shared" si="1801"/>
        <v>0</v>
      </c>
      <c r="AJ158" s="73">
        <f t="shared" si="1801"/>
        <v>0</v>
      </c>
      <c r="AK158" s="73">
        <f t="shared" si="1801"/>
        <v>0</v>
      </c>
      <c r="AL158" s="73">
        <f t="shared" si="1801"/>
        <v>-0.27</v>
      </c>
      <c r="AM158" s="124">
        <f t="shared" si="1801"/>
        <v>-1.8900000000000003</v>
      </c>
      <c r="AN158" s="112">
        <f t="shared" ref="AN158:AU158" si="1802">SUM(AN8:AN157)</f>
        <v>0</v>
      </c>
      <c r="AO158" s="113">
        <f t="shared" si="1802"/>
        <v>0</v>
      </c>
      <c r="AP158" s="113">
        <f t="shared" si="1802"/>
        <v>0</v>
      </c>
      <c r="AQ158" s="113">
        <f t="shared" si="1802"/>
        <v>0</v>
      </c>
      <c r="AR158" s="113">
        <f t="shared" si="1802"/>
        <v>0</v>
      </c>
      <c r="AS158" s="113">
        <f t="shared" si="1802"/>
        <v>0</v>
      </c>
      <c r="AT158" s="113">
        <f t="shared" si="1802"/>
        <v>0</v>
      </c>
      <c r="AU158" s="114">
        <f t="shared" si="1802"/>
        <v>0</v>
      </c>
      <c r="AV158" s="139">
        <f t="shared" ref="AV158" si="1803">SUM(AV8:AV157)</f>
        <v>-7.5770333333333344</v>
      </c>
      <c r="AW158" s="104">
        <f t="shared" ref="AW158" si="1804">SUM(AW8:AW157)</f>
        <v>-53.03923333333335</v>
      </c>
      <c r="AX158" s="104">
        <f t="shared" ref="AX158" si="1805">SUM(AX8:AX157)</f>
        <v>0</v>
      </c>
      <c r="AY158" s="104">
        <f t="shared" ref="AY158" si="1806">SUM(AY8:AY157)</f>
        <v>0</v>
      </c>
      <c r="AZ158" s="104">
        <f t="shared" ref="AZ158" si="1807">SUM(AZ8:AZ157)</f>
        <v>0</v>
      </c>
      <c r="BA158" s="104">
        <f t="shared" ref="BA158" si="1808">SUM(BA8:BA157)</f>
        <v>0</v>
      </c>
      <c r="BB158" s="104">
        <f t="shared" ref="BB158" si="1809">SUM(BB8:BB157)</f>
        <v>-0.27</v>
      </c>
      <c r="BC158" s="105">
        <f t="shared" ref="BC158" si="1810">SUM(BC8:BC157)</f>
        <v>-1.8900000000000003</v>
      </c>
      <c r="BD158" s="73">
        <f t="shared" ref="BD158" si="1811">SUM(BD8:BD157)</f>
        <v>0</v>
      </c>
      <c r="BE158" s="71">
        <f t="shared" ref="BE158" si="1812">SUM(BE8:BE157)</f>
        <v>0</v>
      </c>
      <c r="BF158" s="71">
        <f t="shared" ref="BF158" si="1813">SUM(BF8:BF157)</f>
        <v>0</v>
      </c>
      <c r="BG158" s="71">
        <f t="shared" ref="BG158" si="1814">SUM(BG8:BG157)</f>
        <v>0</v>
      </c>
      <c r="BH158" s="71">
        <f t="shared" ref="BH158" si="1815">SUM(BH8:BH157)</f>
        <v>0</v>
      </c>
      <c r="BI158" s="71">
        <f t="shared" ref="BI158" si="1816">SUM(BI8:BI157)</f>
        <v>0</v>
      </c>
      <c r="BJ158" s="71">
        <f>SUM(BJ8:BJ157)</f>
        <v>0</v>
      </c>
      <c r="BK158" s="72">
        <f>SUM(BK8:BK157)</f>
        <v>0</v>
      </c>
      <c r="BL158" s="184"/>
      <c r="BM158" s="112">
        <f t="shared" ref="BM158:BZ158" si="1817">SUM(BM8:BM157)</f>
        <v>0</v>
      </c>
      <c r="BN158" s="113">
        <f t="shared" si="1817"/>
        <v>0</v>
      </c>
      <c r="BO158" s="113">
        <f t="shared" si="1817"/>
        <v>0</v>
      </c>
      <c r="BP158" s="113">
        <f t="shared" si="1817"/>
        <v>0</v>
      </c>
      <c r="BQ158" s="113">
        <f t="shared" si="1817"/>
        <v>0</v>
      </c>
      <c r="BR158" s="113">
        <f t="shared" si="1817"/>
        <v>0</v>
      </c>
      <c r="BS158" s="113">
        <f t="shared" si="1817"/>
        <v>0</v>
      </c>
      <c r="BT158" s="114">
        <f t="shared" si="1817"/>
        <v>0</v>
      </c>
      <c r="BU158" s="73">
        <f t="shared" si="1817"/>
        <v>0</v>
      </c>
      <c r="BV158" s="71">
        <f t="shared" si="1817"/>
        <v>0</v>
      </c>
      <c r="BW158" s="71">
        <f t="shared" si="1817"/>
        <v>0</v>
      </c>
      <c r="BX158" s="71">
        <f t="shared" si="1817"/>
        <v>0</v>
      </c>
      <c r="BY158" s="71">
        <f t="shared" si="1817"/>
        <v>0</v>
      </c>
      <c r="BZ158" s="71">
        <f t="shared" si="1817"/>
        <v>0</v>
      </c>
      <c r="CA158" s="71">
        <f t="shared" ref="CA158:CH158" si="1818">SUM(CA8:CA157)</f>
        <v>0</v>
      </c>
      <c r="CB158" s="72">
        <f t="shared" si="1818"/>
        <v>0</v>
      </c>
      <c r="CC158" s="72">
        <f t="shared" si="1818"/>
        <v>7.847033333333334</v>
      </c>
      <c r="CD158" s="72">
        <f t="shared" si="1818"/>
        <v>54.929233333333343</v>
      </c>
      <c r="CE158" s="72">
        <f t="shared" si="1818"/>
        <v>0</v>
      </c>
      <c r="CF158" s="72">
        <f t="shared" si="1818"/>
        <v>0</v>
      </c>
      <c r="CG158" s="72">
        <f t="shared" si="1818"/>
        <v>0</v>
      </c>
      <c r="CH158" s="72">
        <f t="shared" si="1818"/>
        <v>0</v>
      </c>
    </row>
    <row r="159" spans="2:86" x14ac:dyDescent="0.2">
      <c r="AM159" s="75">
        <f>AM158+AK158+AI158+AG158</f>
        <v>-54.92923333333335</v>
      </c>
      <c r="AU159" s="75">
        <f>AU158+AS158+AQ158+AO158</f>
        <v>0</v>
      </c>
      <c r="BC159" s="75">
        <f>BC158+BA158+AY158+AW158</f>
        <v>-54.92923333333335</v>
      </c>
      <c r="BK159" s="75">
        <f>BK158+BI158+BG158+BE158</f>
        <v>0</v>
      </c>
      <c r="BL159" s="102"/>
      <c r="BT159" s="75">
        <f>BT158+BR158+BN158</f>
        <v>0</v>
      </c>
      <c r="CB159" s="75">
        <f>CB158+BZ158+BV158</f>
        <v>0</v>
      </c>
      <c r="CC159" s="75"/>
    </row>
  </sheetData>
  <mergeCells count="4206">
    <mergeCell ref="K110:K112"/>
    <mergeCell ref="K113:K115"/>
    <mergeCell ref="K116:K118"/>
    <mergeCell ref="K119:K121"/>
    <mergeCell ref="K122:K124"/>
    <mergeCell ref="K125:K127"/>
    <mergeCell ref="K128:K130"/>
    <mergeCell ref="K131:K133"/>
    <mergeCell ref="K134:K136"/>
    <mergeCell ref="K137:K139"/>
    <mergeCell ref="K140:K142"/>
    <mergeCell ref="K143:K145"/>
    <mergeCell ref="K146:K148"/>
    <mergeCell ref="K149:K151"/>
    <mergeCell ref="K152:K154"/>
    <mergeCell ref="K155:K157"/>
    <mergeCell ref="K59:K61"/>
    <mergeCell ref="K62:K64"/>
    <mergeCell ref="K65:K67"/>
    <mergeCell ref="K68:K70"/>
    <mergeCell ref="K71:K73"/>
    <mergeCell ref="K74:K76"/>
    <mergeCell ref="K77:K79"/>
    <mergeCell ref="K80:K82"/>
    <mergeCell ref="K83:K85"/>
    <mergeCell ref="K86:K88"/>
    <mergeCell ref="K89:K91"/>
    <mergeCell ref="K92:K94"/>
    <mergeCell ref="K95:K97"/>
    <mergeCell ref="K98:K100"/>
    <mergeCell ref="K101:K103"/>
    <mergeCell ref="K104:K106"/>
    <mergeCell ref="K107:K109"/>
    <mergeCell ref="K6:K7"/>
    <mergeCell ref="K8:K10"/>
    <mergeCell ref="K11:K13"/>
    <mergeCell ref="K14:K16"/>
    <mergeCell ref="K17:K19"/>
    <mergeCell ref="K20:K22"/>
    <mergeCell ref="K23:K25"/>
    <mergeCell ref="K26:K28"/>
    <mergeCell ref="K29:K31"/>
    <mergeCell ref="K32:K34"/>
    <mergeCell ref="K35:K37"/>
    <mergeCell ref="K38:K40"/>
    <mergeCell ref="K41:K43"/>
    <mergeCell ref="K44:K46"/>
    <mergeCell ref="K47:K49"/>
    <mergeCell ref="K50:K52"/>
    <mergeCell ref="K53:K55"/>
    <mergeCell ref="D107:D109"/>
    <mergeCell ref="D110:D112"/>
    <mergeCell ref="D113:D115"/>
    <mergeCell ref="D116:D118"/>
    <mergeCell ref="D119:D121"/>
    <mergeCell ref="D122:D124"/>
    <mergeCell ref="D125:D127"/>
    <mergeCell ref="D128:D130"/>
    <mergeCell ref="D131:D133"/>
    <mergeCell ref="D134:D136"/>
    <mergeCell ref="D137:D139"/>
    <mergeCell ref="D140:D142"/>
    <mergeCell ref="D143:D145"/>
    <mergeCell ref="D146:D148"/>
    <mergeCell ref="D149:D151"/>
    <mergeCell ref="D152:D154"/>
    <mergeCell ref="D155:D157"/>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98:D100"/>
    <mergeCell ref="D101:D103"/>
    <mergeCell ref="D104:D106"/>
    <mergeCell ref="D6:D7"/>
    <mergeCell ref="D8:D10"/>
    <mergeCell ref="D11:D13"/>
    <mergeCell ref="D14:D16"/>
    <mergeCell ref="D17:D19"/>
    <mergeCell ref="D20:D22"/>
    <mergeCell ref="D23:D25"/>
    <mergeCell ref="D26:D28"/>
    <mergeCell ref="D29:D31"/>
    <mergeCell ref="D32:D34"/>
    <mergeCell ref="D35:D37"/>
    <mergeCell ref="D38:D40"/>
    <mergeCell ref="D41:D43"/>
    <mergeCell ref="D44:D46"/>
    <mergeCell ref="D47:D49"/>
    <mergeCell ref="D50:D52"/>
    <mergeCell ref="D53:D55"/>
    <mergeCell ref="CG113:CG115"/>
    <mergeCell ref="CH113:CH115"/>
    <mergeCell ref="CH143:CH145"/>
    <mergeCell ref="CG146:CG148"/>
    <mergeCell ref="CH146:CH148"/>
    <mergeCell ref="CG149:CG151"/>
    <mergeCell ref="CH149:CH151"/>
    <mergeCell ref="CG152:CG154"/>
    <mergeCell ref="CH152:CH154"/>
    <mergeCell ref="CG155:CG157"/>
    <mergeCell ref="CH155:CH157"/>
    <mergeCell ref="CH116:CH118"/>
    <mergeCell ref="CG119:CG121"/>
    <mergeCell ref="CH119:CH121"/>
    <mergeCell ref="CG122:CG124"/>
    <mergeCell ref="CH122:CH124"/>
    <mergeCell ref="CG125:CG127"/>
    <mergeCell ref="CH125:CH127"/>
    <mergeCell ref="CG128:CG130"/>
    <mergeCell ref="CH128:CH130"/>
    <mergeCell ref="CG131:CG133"/>
    <mergeCell ref="CH131:CH133"/>
    <mergeCell ref="CG134:CG136"/>
    <mergeCell ref="CH134:CH136"/>
    <mergeCell ref="CG137:CG139"/>
    <mergeCell ref="CH137:CH139"/>
    <mergeCell ref="CG140:CG142"/>
    <mergeCell ref="CH140:CH142"/>
    <mergeCell ref="CG86:CG88"/>
    <mergeCell ref="CH86:CH88"/>
    <mergeCell ref="CH89:CH91"/>
    <mergeCell ref="CG92:CG94"/>
    <mergeCell ref="CH92:CH94"/>
    <mergeCell ref="CG95:CG97"/>
    <mergeCell ref="CH95:CH97"/>
    <mergeCell ref="CG98:CG100"/>
    <mergeCell ref="CH98:CH100"/>
    <mergeCell ref="CG101:CG103"/>
    <mergeCell ref="CH101:CH103"/>
    <mergeCell ref="CG104:CG106"/>
    <mergeCell ref="CH104:CH106"/>
    <mergeCell ref="CG107:CG109"/>
    <mergeCell ref="CH107:CH109"/>
    <mergeCell ref="CG110:CG112"/>
    <mergeCell ref="CH110:CH112"/>
    <mergeCell ref="CG59:CG61"/>
    <mergeCell ref="CH59:CH61"/>
    <mergeCell ref="CH62:CH64"/>
    <mergeCell ref="CG65:CG67"/>
    <mergeCell ref="CH65:CH67"/>
    <mergeCell ref="CG68:CG70"/>
    <mergeCell ref="CH68:CH70"/>
    <mergeCell ref="CG71:CG73"/>
    <mergeCell ref="CH71:CH73"/>
    <mergeCell ref="CG74:CG76"/>
    <mergeCell ref="CH74:CH76"/>
    <mergeCell ref="CG77:CG79"/>
    <mergeCell ref="CH77:CH79"/>
    <mergeCell ref="CG80:CG82"/>
    <mergeCell ref="CH80:CH82"/>
    <mergeCell ref="CG83:CG85"/>
    <mergeCell ref="CH83:CH85"/>
    <mergeCell ref="CG32:CG34"/>
    <mergeCell ref="CH32:CH34"/>
    <mergeCell ref="CH35:CH37"/>
    <mergeCell ref="CG38:CG40"/>
    <mergeCell ref="CH38:CH40"/>
    <mergeCell ref="CG41:CG43"/>
    <mergeCell ref="CH41:CH43"/>
    <mergeCell ref="CG44:CG46"/>
    <mergeCell ref="CH44:CH46"/>
    <mergeCell ref="CG47:CG49"/>
    <mergeCell ref="CH47:CH49"/>
    <mergeCell ref="CG50:CG52"/>
    <mergeCell ref="CH50:CH52"/>
    <mergeCell ref="CG53:CG55"/>
    <mergeCell ref="CH53:CH55"/>
    <mergeCell ref="CG56:CG58"/>
    <mergeCell ref="CH56:CH58"/>
    <mergeCell ref="CF8:CF10"/>
    <mergeCell ref="CF11:CF13"/>
    <mergeCell ref="CF14:CF16"/>
    <mergeCell ref="CH8:CH10"/>
    <mergeCell ref="CG11:CG13"/>
    <mergeCell ref="CH11:CH13"/>
    <mergeCell ref="CG14:CG16"/>
    <mergeCell ref="CH14:CH16"/>
    <mergeCell ref="CG17:CG19"/>
    <mergeCell ref="CH17:CH19"/>
    <mergeCell ref="CG20:CG22"/>
    <mergeCell ref="CH20:CH22"/>
    <mergeCell ref="CG23:CG25"/>
    <mergeCell ref="CH23:CH25"/>
    <mergeCell ref="CG26:CG28"/>
    <mergeCell ref="CH26:CH28"/>
    <mergeCell ref="CG29:CG31"/>
    <mergeCell ref="CH29:CH31"/>
    <mergeCell ref="CF17:CF19"/>
    <mergeCell ref="CF20:CF22"/>
    <mergeCell ref="CF23:CF25"/>
    <mergeCell ref="CF26:CF28"/>
    <mergeCell ref="CF29:CF31"/>
    <mergeCell ref="CE110:CE112"/>
    <mergeCell ref="CE113:CE115"/>
    <mergeCell ref="CE116:CE118"/>
    <mergeCell ref="CE119:CE121"/>
    <mergeCell ref="CE122:CE124"/>
    <mergeCell ref="CE125:CE127"/>
    <mergeCell ref="CE128:CE130"/>
    <mergeCell ref="CE131:CE133"/>
    <mergeCell ref="CE134:CE136"/>
    <mergeCell ref="CE137:CE139"/>
    <mergeCell ref="CE140:CE142"/>
    <mergeCell ref="CE143:CE145"/>
    <mergeCell ref="CE146:CE148"/>
    <mergeCell ref="CE149:CE151"/>
    <mergeCell ref="CE152:CE154"/>
    <mergeCell ref="CE155:CE157"/>
    <mergeCell ref="CG8:CG10"/>
    <mergeCell ref="CG35:CG37"/>
    <mergeCell ref="CG62:CG64"/>
    <mergeCell ref="CG89:CG91"/>
    <mergeCell ref="CG116:CG118"/>
    <mergeCell ref="CG143:CG145"/>
    <mergeCell ref="CE59:CE61"/>
    <mergeCell ref="CE62:CE64"/>
    <mergeCell ref="CE65:CE67"/>
    <mergeCell ref="CE68:CE70"/>
    <mergeCell ref="CE71:CE73"/>
    <mergeCell ref="CE74:CE76"/>
    <mergeCell ref="CE77:CE79"/>
    <mergeCell ref="CE80:CE82"/>
    <mergeCell ref="CE83:CE85"/>
    <mergeCell ref="CE86:CE88"/>
    <mergeCell ref="CE89:CE91"/>
    <mergeCell ref="CE92:CE94"/>
    <mergeCell ref="CE95:CE97"/>
    <mergeCell ref="CE98:CE100"/>
    <mergeCell ref="CE101:CE103"/>
    <mergeCell ref="CE104:CE106"/>
    <mergeCell ref="CE107:CE109"/>
    <mergeCell ref="CE8:CE10"/>
    <mergeCell ref="CE11:CE13"/>
    <mergeCell ref="CE14:CE16"/>
    <mergeCell ref="CE17:CE19"/>
    <mergeCell ref="CE20:CE22"/>
    <mergeCell ref="CE23:CE25"/>
    <mergeCell ref="CE26:CE28"/>
    <mergeCell ref="CE29:CE31"/>
    <mergeCell ref="CE32:CE34"/>
    <mergeCell ref="CE35:CE37"/>
    <mergeCell ref="CE38:CE40"/>
    <mergeCell ref="CE41:CE43"/>
    <mergeCell ref="CE44:CE46"/>
    <mergeCell ref="CE47:CE49"/>
    <mergeCell ref="CE50:CE52"/>
    <mergeCell ref="CE53:CE55"/>
    <mergeCell ref="CE56:CE58"/>
    <mergeCell ref="L83:L85"/>
    <mergeCell ref="L86:L88"/>
    <mergeCell ref="L89:L91"/>
    <mergeCell ref="L92:L94"/>
    <mergeCell ref="L95:L97"/>
    <mergeCell ref="L98:L100"/>
    <mergeCell ref="L101:L103"/>
    <mergeCell ref="L104:L106"/>
    <mergeCell ref="L107:L109"/>
    <mergeCell ref="L110:L112"/>
    <mergeCell ref="L113:L115"/>
    <mergeCell ref="L116:L118"/>
    <mergeCell ref="L131:L133"/>
    <mergeCell ref="L134:L136"/>
    <mergeCell ref="L137:L139"/>
    <mergeCell ref="L140:L142"/>
    <mergeCell ref="L143:L145"/>
    <mergeCell ref="C53:C55"/>
    <mergeCell ref="V53:V55"/>
    <mergeCell ref="W53:W55"/>
    <mergeCell ref="AD23:AD25"/>
    <mergeCell ref="AE23:AE25"/>
    <mergeCell ref="AA23:AA25"/>
    <mergeCell ref="W50:W52"/>
    <mergeCell ref="AD50:AD52"/>
    <mergeCell ref="AE50:AE52"/>
    <mergeCell ref="AA32:AA34"/>
    <mergeCell ref="AD29:AD31"/>
    <mergeCell ref="AE29:AE31"/>
    <mergeCell ref="AA29:AA31"/>
    <mergeCell ref="AD32:AD34"/>
    <mergeCell ref="AE32:AE34"/>
    <mergeCell ref="AB32:AB34"/>
    <mergeCell ref="AC32:AC34"/>
    <mergeCell ref="AB38:AB40"/>
    <mergeCell ref="AC38:AC40"/>
    <mergeCell ref="AC35:AC37"/>
    <mergeCell ref="L23:L25"/>
    <mergeCell ref="L26:L28"/>
    <mergeCell ref="L29:L31"/>
    <mergeCell ref="L32:L34"/>
    <mergeCell ref="L35:L37"/>
    <mergeCell ref="L38:L40"/>
    <mergeCell ref="L41:L43"/>
    <mergeCell ref="L44:L46"/>
    <mergeCell ref="AD38:AD40"/>
    <mergeCell ref="AA38:AA40"/>
    <mergeCell ref="AA50:AA52"/>
    <mergeCell ref="AA44:AA46"/>
    <mergeCell ref="B17:B19"/>
    <mergeCell ref="C17:C19"/>
    <mergeCell ref="V17:V19"/>
    <mergeCell ref="X17:X19"/>
    <mergeCell ref="W17:W19"/>
    <mergeCell ref="AD17:AD19"/>
    <mergeCell ref="V23:V25"/>
    <mergeCell ref="X23:X25"/>
    <mergeCell ref="W23:W25"/>
    <mergeCell ref="B29:B31"/>
    <mergeCell ref="C29:C31"/>
    <mergeCell ref="V29:V31"/>
    <mergeCell ref="B23:B25"/>
    <mergeCell ref="AE17:AE19"/>
    <mergeCell ref="AA17:AA19"/>
    <mergeCell ref="AB17:AB19"/>
    <mergeCell ref="AC17:AC19"/>
    <mergeCell ref="B26:B28"/>
    <mergeCell ref="C26:C28"/>
    <mergeCell ref="L17:L19"/>
    <mergeCell ref="L20:L22"/>
    <mergeCell ref="J17:J19"/>
    <mergeCell ref="J20:J22"/>
    <mergeCell ref="J23:J25"/>
    <mergeCell ref="J26:J28"/>
    <mergeCell ref="J29:J31"/>
    <mergeCell ref="AD20:AD22"/>
    <mergeCell ref="S29:S31"/>
    <mergeCell ref="B38:B40"/>
    <mergeCell ref="B14:B16"/>
    <mergeCell ref="V14:V16"/>
    <mergeCell ref="B41:B43"/>
    <mergeCell ref="C41:C43"/>
    <mergeCell ref="V41:V43"/>
    <mergeCell ref="C23:C25"/>
    <mergeCell ref="B20:B22"/>
    <mergeCell ref="C20:C22"/>
    <mergeCell ref="V20:V22"/>
    <mergeCell ref="W20:W22"/>
    <mergeCell ref="W32:W34"/>
    <mergeCell ref="AE38:AE40"/>
    <mergeCell ref="H26:H28"/>
    <mergeCell ref="E29:E31"/>
    <mergeCell ref="G29:G31"/>
    <mergeCell ref="H29:H31"/>
    <mergeCell ref="E32:E34"/>
    <mergeCell ref="G32:G34"/>
    <mergeCell ref="H32:H34"/>
    <mergeCell ref="E35:E37"/>
    <mergeCell ref="G35:G37"/>
    <mergeCell ref="H35:H37"/>
    <mergeCell ref="X32:X34"/>
    <mergeCell ref="AB23:AB25"/>
    <mergeCell ref="AC23:AC25"/>
    <mergeCell ref="C38:C40"/>
    <mergeCell ref="V38:V40"/>
    <mergeCell ref="X38:X40"/>
    <mergeCell ref="W38:W40"/>
    <mergeCell ref="X29:X31"/>
    <mergeCell ref="G23:G25"/>
    <mergeCell ref="AF5:AM5"/>
    <mergeCell ref="W35:W37"/>
    <mergeCell ref="AD35:AD37"/>
    <mergeCell ref="AE35:AE37"/>
    <mergeCell ref="AC8:AC10"/>
    <mergeCell ref="AA8:AA10"/>
    <mergeCell ref="AD8:AD10"/>
    <mergeCell ref="AE8:AE10"/>
    <mergeCell ref="AB8:AB10"/>
    <mergeCell ref="AB11:AB13"/>
    <mergeCell ref="AC11:AC13"/>
    <mergeCell ref="AA11:AA13"/>
    <mergeCell ref="AB35:AB37"/>
    <mergeCell ref="AB14:AB16"/>
    <mergeCell ref="AB6:AC6"/>
    <mergeCell ref="X14:X16"/>
    <mergeCell ref="W14:W16"/>
    <mergeCell ref="W29:W31"/>
    <mergeCell ref="X8:X10"/>
    <mergeCell ref="W8:W10"/>
    <mergeCell ref="AD14:AD16"/>
    <mergeCell ref="AE14:AE16"/>
    <mergeCell ref="X26:X28"/>
    <mergeCell ref="W26:W28"/>
    <mergeCell ref="AD26:AD28"/>
    <mergeCell ref="AE26:AE28"/>
    <mergeCell ref="AA26:AA28"/>
    <mergeCell ref="AB26:AB28"/>
    <mergeCell ref="AE20:AE22"/>
    <mergeCell ref="AH6:AI6"/>
    <mergeCell ref="AL6:AM6"/>
    <mergeCell ref="AH8:AH10"/>
    <mergeCell ref="B4:C4"/>
    <mergeCell ref="B35:B37"/>
    <mergeCell ref="C35:C37"/>
    <mergeCell ref="V35:V37"/>
    <mergeCell ref="X35:X37"/>
    <mergeCell ref="W11:W13"/>
    <mergeCell ref="X11:X13"/>
    <mergeCell ref="AD11:AD13"/>
    <mergeCell ref="B11:B13"/>
    <mergeCell ref="C11:C13"/>
    <mergeCell ref="V11:V13"/>
    <mergeCell ref="AE11:AE13"/>
    <mergeCell ref="C14:C16"/>
    <mergeCell ref="B6:B7"/>
    <mergeCell ref="C6:C7"/>
    <mergeCell ref="T7:U7"/>
    <mergeCell ref="B8:B10"/>
    <mergeCell ref="C8:C10"/>
    <mergeCell ref="V8:V10"/>
    <mergeCell ref="W6:W7"/>
    <mergeCell ref="AD6:AE6"/>
    <mergeCell ref="V26:V28"/>
    <mergeCell ref="AC26:AC28"/>
    <mergeCell ref="AB20:AB22"/>
    <mergeCell ref="AC20:AC22"/>
    <mergeCell ref="B32:B34"/>
    <mergeCell ref="C32:C34"/>
    <mergeCell ref="V32:V34"/>
    <mergeCell ref="AA14:AA16"/>
    <mergeCell ref="X20:X22"/>
    <mergeCell ref="H23:H25"/>
    <mergeCell ref="E26:E28"/>
    <mergeCell ref="AD59:AD61"/>
    <mergeCell ref="AE59:AE61"/>
    <mergeCell ref="X41:X43"/>
    <mergeCell ref="W41:W43"/>
    <mergeCell ref="B47:B49"/>
    <mergeCell ref="V47:V49"/>
    <mergeCell ref="X47:X49"/>
    <mergeCell ref="W47:W49"/>
    <mergeCell ref="B44:B46"/>
    <mergeCell ref="AD41:AD43"/>
    <mergeCell ref="AE41:AE43"/>
    <mergeCell ref="X53:X55"/>
    <mergeCell ref="AD53:AD55"/>
    <mergeCell ref="AE53:AE55"/>
    <mergeCell ref="AB44:AB46"/>
    <mergeCell ref="AC44:AC46"/>
    <mergeCell ref="C44:C46"/>
    <mergeCell ref="C47:C49"/>
    <mergeCell ref="AD47:AD49"/>
    <mergeCell ref="AE47:AE49"/>
    <mergeCell ref="AA47:AA49"/>
    <mergeCell ref="AB47:AB49"/>
    <mergeCell ref="AC47:AC49"/>
    <mergeCell ref="V44:V46"/>
    <mergeCell ref="X44:X46"/>
    <mergeCell ref="W44:W46"/>
    <mergeCell ref="AD44:AD46"/>
    <mergeCell ref="AE44:AE46"/>
    <mergeCell ref="V56:V58"/>
    <mergeCell ref="X56:X58"/>
    <mergeCell ref="W56:W58"/>
    <mergeCell ref="B53:B55"/>
    <mergeCell ref="B155:B157"/>
    <mergeCell ref="C155:C157"/>
    <mergeCell ref="V155:V157"/>
    <mergeCell ref="X155:X157"/>
    <mergeCell ref="W155:W157"/>
    <mergeCell ref="AD155:AD157"/>
    <mergeCell ref="AE155:AE157"/>
    <mergeCell ref="AB155:AB157"/>
    <mergeCell ref="AE62:AE64"/>
    <mergeCell ref="AB62:AB64"/>
    <mergeCell ref="AC62:AC64"/>
    <mergeCell ref="B59:B61"/>
    <mergeCell ref="X62:X64"/>
    <mergeCell ref="W62:W64"/>
    <mergeCell ref="AD62:AD64"/>
    <mergeCell ref="B62:B64"/>
    <mergeCell ref="C62:C64"/>
    <mergeCell ref="V62:V64"/>
    <mergeCell ref="AB59:AB61"/>
    <mergeCell ref="AC59:AC61"/>
    <mergeCell ref="AA59:AA61"/>
    <mergeCell ref="C59:C61"/>
    <mergeCell ref="V59:V61"/>
    <mergeCell ref="C71:C73"/>
    <mergeCell ref="X65:X67"/>
    <mergeCell ref="B65:B67"/>
    <mergeCell ref="C65:C67"/>
    <mergeCell ref="V65:V67"/>
    <mergeCell ref="W65:W67"/>
    <mergeCell ref="AD86:AD88"/>
    <mergeCell ref="AE86:AE88"/>
    <mergeCell ref="B125:B127"/>
    <mergeCell ref="B50:B52"/>
    <mergeCell ref="C50:C52"/>
    <mergeCell ref="AC155:AC157"/>
    <mergeCell ref="AA155:AA157"/>
    <mergeCell ref="AA62:AA64"/>
    <mergeCell ref="AA35:AA37"/>
    <mergeCell ref="AC14:AC16"/>
    <mergeCell ref="AA41:AA43"/>
    <mergeCell ref="AB41:AB43"/>
    <mergeCell ref="AC41:AC43"/>
    <mergeCell ref="AB29:AB31"/>
    <mergeCell ref="AC29:AC31"/>
    <mergeCell ref="AB50:AB52"/>
    <mergeCell ref="AC50:AC52"/>
    <mergeCell ref="AA53:AA55"/>
    <mergeCell ref="AB53:AB55"/>
    <mergeCell ref="AC53:AC55"/>
    <mergeCell ref="AA65:AA67"/>
    <mergeCell ref="W77:W79"/>
    <mergeCell ref="W86:W88"/>
    <mergeCell ref="AA86:AA88"/>
    <mergeCell ref="AB86:AB88"/>
    <mergeCell ref="AC86:AC88"/>
    <mergeCell ref="C83:C85"/>
    <mergeCell ref="V83:V85"/>
    <mergeCell ref="X83:X85"/>
    <mergeCell ref="C149:C151"/>
    <mergeCell ref="C152:C154"/>
    <mergeCell ref="B89:B91"/>
    <mergeCell ref="B92:B94"/>
    <mergeCell ref="B95:B97"/>
    <mergeCell ref="B122:B124"/>
    <mergeCell ref="AG8:AG10"/>
    <mergeCell ref="AG11:AG13"/>
    <mergeCell ref="AG14:AG16"/>
    <mergeCell ref="AG17:AG19"/>
    <mergeCell ref="AG20:AG22"/>
    <mergeCell ref="AG23:AG25"/>
    <mergeCell ref="AG26:AG28"/>
    <mergeCell ref="AG29:AG31"/>
    <mergeCell ref="AF6:AG6"/>
    <mergeCell ref="AF8:AF10"/>
    <mergeCell ref="AF11:AF13"/>
    <mergeCell ref="AF14:AF16"/>
    <mergeCell ref="AF17:AF19"/>
    <mergeCell ref="AF20:AF22"/>
    <mergeCell ref="AF23:AF25"/>
    <mergeCell ref="AF26:AF28"/>
    <mergeCell ref="AF29:AF31"/>
    <mergeCell ref="Z6:AA6"/>
    <mergeCell ref="Z8:Z10"/>
    <mergeCell ref="Z11:Z13"/>
    <mergeCell ref="Z14:Z16"/>
    <mergeCell ref="Z17:Z19"/>
    <mergeCell ref="Z20:Z22"/>
    <mergeCell ref="Z23:Z25"/>
    <mergeCell ref="Z26:Z28"/>
    <mergeCell ref="Z29:Z31"/>
    <mergeCell ref="Z32:Z34"/>
    <mergeCell ref="AG155:AG157"/>
    <mergeCell ref="AG32:AG34"/>
    <mergeCell ref="AG35:AG37"/>
    <mergeCell ref="AG38:AG40"/>
    <mergeCell ref="AG41:AG43"/>
    <mergeCell ref="AG44:AG46"/>
    <mergeCell ref="AG47:AG49"/>
    <mergeCell ref="AG50:AG52"/>
    <mergeCell ref="AG53:AG55"/>
    <mergeCell ref="AG56:AG58"/>
    <mergeCell ref="AG110:AG112"/>
    <mergeCell ref="AF53:AF55"/>
    <mergeCell ref="AF56:AF58"/>
    <mergeCell ref="AF59:AF61"/>
    <mergeCell ref="AF62:AF64"/>
    <mergeCell ref="AF155:AF157"/>
    <mergeCell ref="AF89:AF91"/>
    <mergeCell ref="AG89:AG91"/>
    <mergeCell ref="AF101:AF103"/>
    <mergeCell ref="AG101:AG103"/>
    <mergeCell ref="AF134:AF136"/>
    <mergeCell ref="AF32:AF34"/>
    <mergeCell ref="AF35:AF37"/>
    <mergeCell ref="AF38:AF40"/>
    <mergeCell ref="AF41:AF43"/>
    <mergeCell ref="AF44:AF46"/>
    <mergeCell ref="AF47:AF49"/>
    <mergeCell ref="AF50:AF52"/>
    <mergeCell ref="AF83:AF85"/>
    <mergeCell ref="AG83:AG85"/>
    <mergeCell ref="AF95:AF97"/>
    <mergeCell ref="AG95:AG97"/>
    <mergeCell ref="AD56:AD58"/>
    <mergeCell ref="AE56:AE58"/>
    <mergeCell ref="AA56:AA58"/>
    <mergeCell ref="AB56:AB58"/>
    <mergeCell ref="AC56:AC58"/>
    <mergeCell ref="V71:V73"/>
    <mergeCell ref="X71:X73"/>
    <mergeCell ref="W71:W73"/>
    <mergeCell ref="Z74:Z76"/>
    <mergeCell ref="AF65:AF67"/>
    <mergeCell ref="AG65:AG67"/>
    <mergeCell ref="AG62:AG64"/>
    <mergeCell ref="AG59:AG61"/>
    <mergeCell ref="AF86:AF88"/>
    <mergeCell ref="AG86:AG88"/>
    <mergeCell ref="W83:W85"/>
    <mergeCell ref="AF77:AF79"/>
    <mergeCell ref="AG77:AG79"/>
    <mergeCell ref="AD83:AD85"/>
    <mergeCell ref="AE83:AE85"/>
    <mergeCell ref="AA83:AA85"/>
    <mergeCell ref="AB83:AB85"/>
    <mergeCell ref="B68:B70"/>
    <mergeCell ref="C68:C70"/>
    <mergeCell ref="V68:V70"/>
    <mergeCell ref="X68:X70"/>
    <mergeCell ref="W68:W70"/>
    <mergeCell ref="AD68:AD70"/>
    <mergeCell ref="AE68:AE70"/>
    <mergeCell ref="AA68:AA70"/>
    <mergeCell ref="AB68:AB70"/>
    <mergeCell ref="AC68:AC70"/>
    <mergeCell ref="AF68:AF70"/>
    <mergeCell ref="AG68:AG70"/>
    <mergeCell ref="AD65:AD67"/>
    <mergeCell ref="AE65:AE67"/>
    <mergeCell ref="E74:E76"/>
    <mergeCell ref="AB65:AB67"/>
    <mergeCell ref="AC65:AC67"/>
    <mergeCell ref="M71:M73"/>
    <mergeCell ref="M74:M76"/>
    <mergeCell ref="L68:L70"/>
    <mergeCell ref="L71:L73"/>
    <mergeCell ref="L74:L76"/>
    <mergeCell ref="J74:J76"/>
    <mergeCell ref="H65:H67"/>
    <mergeCell ref="B56:B58"/>
    <mergeCell ref="C56:C58"/>
    <mergeCell ref="AF71:AF73"/>
    <mergeCell ref="AG71:AG73"/>
    <mergeCell ref="B74:B76"/>
    <mergeCell ref="C74:C76"/>
    <mergeCell ref="V74:V76"/>
    <mergeCell ref="X74:X76"/>
    <mergeCell ref="W74:W76"/>
    <mergeCell ref="AD74:AD76"/>
    <mergeCell ref="AE74:AE76"/>
    <mergeCell ref="AA74:AA76"/>
    <mergeCell ref="AB74:AB76"/>
    <mergeCell ref="AC74:AC76"/>
    <mergeCell ref="AF74:AF76"/>
    <mergeCell ref="AG74:AG76"/>
    <mergeCell ref="AD71:AD73"/>
    <mergeCell ref="AE71:AE73"/>
    <mergeCell ref="AA71:AA73"/>
    <mergeCell ref="AB71:AB73"/>
    <mergeCell ref="AC71:AC73"/>
    <mergeCell ref="B71:B73"/>
    <mergeCell ref="N71:N73"/>
    <mergeCell ref="E59:E61"/>
    <mergeCell ref="E62:E64"/>
    <mergeCell ref="E65:E67"/>
    <mergeCell ref="I74:I76"/>
    <mergeCell ref="Q62:Q64"/>
    <mergeCell ref="Q65:Q67"/>
    <mergeCell ref="Q68:Q70"/>
    <mergeCell ref="Q71:Q73"/>
    <mergeCell ref="Q74:Q76"/>
    <mergeCell ref="B80:B82"/>
    <mergeCell ref="C80:C82"/>
    <mergeCell ref="V80:V82"/>
    <mergeCell ref="X80:X82"/>
    <mergeCell ref="W80:W82"/>
    <mergeCell ref="AD80:AD82"/>
    <mergeCell ref="AE80:AE82"/>
    <mergeCell ref="AA80:AA82"/>
    <mergeCell ref="AB80:AB82"/>
    <mergeCell ref="AC80:AC82"/>
    <mergeCell ref="AF80:AF82"/>
    <mergeCell ref="AG80:AG82"/>
    <mergeCell ref="AD77:AD79"/>
    <mergeCell ref="AE77:AE79"/>
    <mergeCell ref="AA77:AA79"/>
    <mergeCell ref="AB77:AB79"/>
    <mergeCell ref="AC77:AC79"/>
    <mergeCell ref="B77:B79"/>
    <mergeCell ref="C77:C79"/>
    <mergeCell ref="V77:V79"/>
    <mergeCell ref="X77:X79"/>
    <mergeCell ref="I77:I79"/>
    <mergeCell ref="I80:I82"/>
    <mergeCell ref="Q77:Q79"/>
    <mergeCell ref="Q80:Q82"/>
    <mergeCell ref="M77:M79"/>
    <mergeCell ref="L77:L79"/>
    <mergeCell ref="L80:L82"/>
    <mergeCell ref="F77:F79"/>
    <mergeCell ref="F80:F82"/>
    <mergeCell ref="R80:R82"/>
    <mergeCell ref="E77:E79"/>
    <mergeCell ref="AC83:AC85"/>
    <mergeCell ref="B83:B85"/>
    <mergeCell ref="B128:B130"/>
    <mergeCell ref="B131:B133"/>
    <mergeCell ref="B134:B136"/>
    <mergeCell ref="B137:B139"/>
    <mergeCell ref="B149:B151"/>
    <mergeCell ref="B98:B100"/>
    <mergeCell ref="B101:B103"/>
    <mergeCell ref="B104:B106"/>
    <mergeCell ref="B107:B109"/>
    <mergeCell ref="B110:B112"/>
    <mergeCell ref="B113:B115"/>
    <mergeCell ref="B116:B118"/>
    <mergeCell ref="B86:B88"/>
    <mergeCell ref="C86:C88"/>
    <mergeCell ref="V86:V88"/>
    <mergeCell ref="X86:X88"/>
    <mergeCell ref="B119:B121"/>
    <mergeCell ref="W95:W97"/>
    <mergeCell ref="C101:C103"/>
    <mergeCell ref="V101:V103"/>
    <mergeCell ref="W101:W103"/>
    <mergeCell ref="C98:C100"/>
    <mergeCell ref="V98:V100"/>
    <mergeCell ref="W98:W100"/>
    <mergeCell ref="H101:H103"/>
    <mergeCell ref="E92:E94"/>
    <mergeCell ref="G92:G94"/>
    <mergeCell ref="H92:H94"/>
    <mergeCell ref="E95:E97"/>
    <mergeCell ref="G95:G97"/>
    <mergeCell ref="B152:B154"/>
    <mergeCell ref="B140:B142"/>
    <mergeCell ref="B143:B145"/>
    <mergeCell ref="B146:B148"/>
    <mergeCell ref="C89:C91"/>
    <mergeCell ref="C92:C94"/>
    <mergeCell ref="C95:C97"/>
    <mergeCell ref="C122:C124"/>
    <mergeCell ref="C125:C127"/>
    <mergeCell ref="C128:C130"/>
    <mergeCell ref="C131:C133"/>
    <mergeCell ref="C134:C136"/>
    <mergeCell ref="C140:C142"/>
    <mergeCell ref="C143:C145"/>
    <mergeCell ref="C146:C148"/>
    <mergeCell ref="V89:V91"/>
    <mergeCell ref="C107:C109"/>
    <mergeCell ref="V107:V109"/>
    <mergeCell ref="C137:C139"/>
    <mergeCell ref="C116:C118"/>
    <mergeCell ref="C119:C121"/>
    <mergeCell ref="V146:V148"/>
    <mergeCell ref="C104:C106"/>
    <mergeCell ref="V104:V106"/>
    <mergeCell ref="C113:C115"/>
    <mergeCell ref="V113:V115"/>
    <mergeCell ref="V140:V142"/>
    <mergeCell ref="V152:V154"/>
    <mergeCell ref="E104:E106"/>
    <mergeCell ref="L146:L148"/>
    <mergeCell ref="L149:L151"/>
    <mergeCell ref="L152:L154"/>
    <mergeCell ref="V95:V97"/>
    <mergeCell ref="X92:X94"/>
    <mergeCell ref="W92:W94"/>
    <mergeCell ref="N98:N100"/>
    <mergeCell ref="N101:N103"/>
    <mergeCell ref="N95:N97"/>
    <mergeCell ref="X89:X91"/>
    <mergeCell ref="AD89:AD91"/>
    <mergeCell ref="AE89:AE91"/>
    <mergeCell ref="AA89:AA91"/>
    <mergeCell ref="AB89:AB91"/>
    <mergeCell ref="AC89:AC91"/>
    <mergeCell ref="W89:W91"/>
    <mergeCell ref="X98:X100"/>
    <mergeCell ref="AD98:AD100"/>
    <mergeCell ref="AE98:AE100"/>
    <mergeCell ref="AA98:AA100"/>
    <mergeCell ref="AB98:AB100"/>
    <mergeCell ref="AC98:AC100"/>
    <mergeCell ref="AD92:AD94"/>
    <mergeCell ref="AE92:AE94"/>
    <mergeCell ref="AA92:AA94"/>
    <mergeCell ref="AB92:AB94"/>
    <mergeCell ref="AC92:AC94"/>
    <mergeCell ref="O89:O91"/>
    <mergeCell ref="P89:P91"/>
    <mergeCell ref="P92:P94"/>
    <mergeCell ref="P95:P97"/>
    <mergeCell ref="P98:P100"/>
    <mergeCell ref="P101:P103"/>
    <mergeCell ref="R101:R103"/>
    <mergeCell ref="V92:V94"/>
    <mergeCell ref="AF98:AF100"/>
    <mergeCell ref="AG98:AG100"/>
    <mergeCell ref="X95:X97"/>
    <mergeCell ref="AD95:AD97"/>
    <mergeCell ref="AE95:AE97"/>
    <mergeCell ref="AA95:AA97"/>
    <mergeCell ref="AB95:AB97"/>
    <mergeCell ref="AC95:AC97"/>
    <mergeCell ref="X104:X106"/>
    <mergeCell ref="W104:W106"/>
    <mergeCell ref="AD104:AD106"/>
    <mergeCell ref="AE104:AE106"/>
    <mergeCell ref="AA104:AA106"/>
    <mergeCell ref="AB104:AB106"/>
    <mergeCell ref="AC104:AC106"/>
    <mergeCell ref="AF104:AF106"/>
    <mergeCell ref="AG104:AG106"/>
    <mergeCell ref="Z101:Z103"/>
    <mergeCell ref="Z104:Z106"/>
    <mergeCell ref="X101:X103"/>
    <mergeCell ref="AD101:AD103"/>
    <mergeCell ref="AE101:AE103"/>
    <mergeCell ref="AB101:AB103"/>
    <mergeCell ref="AC101:AC103"/>
    <mergeCell ref="Y104:Y106"/>
    <mergeCell ref="AF92:AF94"/>
    <mergeCell ref="AG92:AG94"/>
    <mergeCell ref="AB107:AB109"/>
    <mergeCell ref="AC107:AC109"/>
    <mergeCell ref="AF107:AF109"/>
    <mergeCell ref="AA107:AA109"/>
    <mergeCell ref="AG107:AG109"/>
    <mergeCell ref="C110:C112"/>
    <mergeCell ref="V110:V112"/>
    <mergeCell ref="X110:X112"/>
    <mergeCell ref="W110:W112"/>
    <mergeCell ref="AD110:AD112"/>
    <mergeCell ref="AE110:AE112"/>
    <mergeCell ref="AA110:AA112"/>
    <mergeCell ref="AB110:AB112"/>
    <mergeCell ref="AC110:AC112"/>
    <mergeCell ref="X107:X109"/>
    <mergeCell ref="W107:W109"/>
    <mergeCell ref="AD107:AD109"/>
    <mergeCell ref="AE107:AE109"/>
    <mergeCell ref="Z107:Z109"/>
    <mergeCell ref="AF110:AF112"/>
    <mergeCell ref="I107:I109"/>
    <mergeCell ref="I110:I112"/>
    <mergeCell ref="Z110:Z112"/>
    <mergeCell ref="N107:N109"/>
    <mergeCell ref="N110:N112"/>
    <mergeCell ref="J98:J100"/>
    <mergeCell ref="J101:J103"/>
    <mergeCell ref="J104:J106"/>
    <mergeCell ref="J107:J109"/>
    <mergeCell ref="J110:J112"/>
    <mergeCell ref="AB116:AB118"/>
    <mergeCell ref="AC116:AC118"/>
    <mergeCell ref="AF116:AF118"/>
    <mergeCell ref="AG116:AG118"/>
    <mergeCell ref="V116:V118"/>
    <mergeCell ref="X116:X118"/>
    <mergeCell ref="W116:W118"/>
    <mergeCell ref="AD116:AD118"/>
    <mergeCell ref="AE116:AE118"/>
    <mergeCell ref="X113:X115"/>
    <mergeCell ref="W113:W115"/>
    <mergeCell ref="AD113:AD115"/>
    <mergeCell ref="AE113:AE115"/>
    <mergeCell ref="AA113:AA115"/>
    <mergeCell ref="AB113:AB115"/>
    <mergeCell ref="AC113:AC115"/>
    <mergeCell ref="AF113:AF115"/>
    <mergeCell ref="AG113:AG115"/>
    <mergeCell ref="Z113:Z115"/>
    <mergeCell ref="Z116:Z118"/>
    <mergeCell ref="AA116:AA118"/>
    <mergeCell ref="AB122:AB124"/>
    <mergeCell ref="AC122:AC124"/>
    <mergeCell ref="AF122:AF124"/>
    <mergeCell ref="AG122:AG124"/>
    <mergeCell ref="V122:V124"/>
    <mergeCell ref="X122:X124"/>
    <mergeCell ref="W122:W124"/>
    <mergeCell ref="AD122:AD124"/>
    <mergeCell ref="AE122:AE124"/>
    <mergeCell ref="AB119:AB121"/>
    <mergeCell ref="AC119:AC121"/>
    <mergeCell ref="AF119:AF121"/>
    <mergeCell ref="AG119:AG121"/>
    <mergeCell ref="V119:V121"/>
    <mergeCell ref="X119:X121"/>
    <mergeCell ref="W119:W121"/>
    <mergeCell ref="AD119:AD121"/>
    <mergeCell ref="AE119:AE121"/>
    <mergeCell ref="Z119:Z121"/>
    <mergeCell ref="Z122:Z124"/>
    <mergeCell ref="AA119:AA121"/>
    <mergeCell ref="AA122:AA124"/>
    <mergeCell ref="Y122:Y124"/>
    <mergeCell ref="AB128:AB130"/>
    <mergeCell ref="AC128:AC130"/>
    <mergeCell ref="AF128:AF130"/>
    <mergeCell ref="AG128:AG130"/>
    <mergeCell ref="V128:V130"/>
    <mergeCell ref="X128:X130"/>
    <mergeCell ref="W128:W130"/>
    <mergeCell ref="AD128:AD130"/>
    <mergeCell ref="AE128:AE130"/>
    <mergeCell ref="AB125:AB127"/>
    <mergeCell ref="AC125:AC127"/>
    <mergeCell ref="AF125:AF127"/>
    <mergeCell ref="AG125:AG127"/>
    <mergeCell ref="V125:V127"/>
    <mergeCell ref="X125:X127"/>
    <mergeCell ref="W125:W127"/>
    <mergeCell ref="AD125:AD127"/>
    <mergeCell ref="AE125:AE127"/>
    <mergeCell ref="Z125:Z127"/>
    <mergeCell ref="AA125:AA127"/>
    <mergeCell ref="Y125:Y127"/>
    <mergeCell ref="Y128:Y130"/>
    <mergeCell ref="AG134:AG136"/>
    <mergeCell ref="V134:V136"/>
    <mergeCell ref="X134:X136"/>
    <mergeCell ref="W134:W136"/>
    <mergeCell ref="AD134:AD136"/>
    <mergeCell ref="AE134:AE136"/>
    <mergeCell ref="AB131:AB133"/>
    <mergeCell ref="AC131:AC133"/>
    <mergeCell ref="AF131:AF133"/>
    <mergeCell ref="AG131:AG133"/>
    <mergeCell ref="V131:V133"/>
    <mergeCell ref="X131:X133"/>
    <mergeCell ref="W131:W133"/>
    <mergeCell ref="AD131:AD133"/>
    <mergeCell ref="AE131:AE133"/>
    <mergeCell ref="Y131:Y133"/>
    <mergeCell ref="Y134:Y136"/>
    <mergeCell ref="AG143:AG145"/>
    <mergeCell ref="V143:V145"/>
    <mergeCell ref="X143:X145"/>
    <mergeCell ref="W143:W145"/>
    <mergeCell ref="AD143:AD145"/>
    <mergeCell ref="AE143:AE145"/>
    <mergeCell ref="X140:X142"/>
    <mergeCell ref="W140:W142"/>
    <mergeCell ref="AD140:AD142"/>
    <mergeCell ref="AE140:AE142"/>
    <mergeCell ref="AB137:AB139"/>
    <mergeCell ref="AC137:AC139"/>
    <mergeCell ref="AF137:AF139"/>
    <mergeCell ref="AG137:AG139"/>
    <mergeCell ref="V137:V139"/>
    <mergeCell ref="X137:X139"/>
    <mergeCell ref="W137:W139"/>
    <mergeCell ref="AD137:AD139"/>
    <mergeCell ref="AE137:AE139"/>
    <mergeCell ref="Y137:Y139"/>
    <mergeCell ref="Y140:Y142"/>
    <mergeCell ref="Y143:Y145"/>
    <mergeCell ref="Z143:Z145"/>
    <mergeCell ref="AA143:AA145"/>
    <mergeCell ref="X152:X154"/>
    <mergeCell ref="W152:W154"/>
    <mergeCell ref="AD152:AD154"/>
    <mergeCell ref="AE152:AE154"/>
    <mergeCell ref="AB149:AB151"/>
    <mergeCell ref="AC149:AC151"/>
    <mergeCell ref="AF149:AF151"/>
    <mergeCell ref="AG149:AG151"/>
    <mergeCell ref="V149:V151"/>
    <mergeCell ref="X149:X151"/>
    <mergeCell ref="W149:W151"/>
    <mergeCell ref="AD149:AD151"/>
    <mergeCell ref="AE149:AE151"/>
    <mergeCell ref="W146:W148"/>
    <mergeCell ref="X146:X148"/>
    <mergeCell ref="AD146:AD148"/>
    <mergeCell ref="AE146:AE148"/>
    <mergeCell ref="Y146:Y148"/>
    <mergeCell ref="Y149:Y151"/>
    <mergeCell ref="Y152:Y154"/>
    <mergeCell ref="Z146:Z148"/>
    <mergeCell ref="AA146:AA148"/>
    <mergeCell ref="Z149:Z151"/>
    <mergeCell ref="AA149:AA151"/>
    <mergeCell ref="Z152:Z154"/>
    <mergeCell ref="AA152:AA154"/>
    <mergeCell ref="AI8:AI10"/>
    <mergeCell ref="AL8:AL10"/>
    <mergeCell ref="AM8:AM10"/>
    <mergeCell ref="AH11:AH13"/>
    <mergeCell ref="AI11:AI13"/>
    <mergeCell ref="AL11:AL13"/>
    <mergeCell ref="AM11:AM13"/>
    <mergeCell ref="AJ6:AK6"/>
    <mergeCell ref="AJ8:AJ10"/>
    <mergeCell ref="AK8:AK10"/>
    <mergeCell ref="AJ11:AJ13"/>
    <mergeCell ref="AK11:AK13"/>
    <mergeCell ref="AB152:AB154"/>
    <mergeCell ref="AC152:AC154"/>
    <mergeCell ref="AF152:AF154"/>
    <mergeCell ref="AG152:AG154"/>
    <mergeCell ref="AB146:AB148"/>
    <mergeCell ref="AC146:AC148"/>
    <mergeCell ref="AF146:AF148"/>
    <mergeCell ref="AG146:AG148"/>
    <mergeCell ref="AB140:AB142"/>
    <mergeCell ref="AC140:AC142"/>
    <mergeCell ref="AF140:AF142"/>
    <mergeCell ref="AG140:AG142"/>
    <mergeCell ref="AB134:AB136"/>
    <mergeCell ref="AC134:AC136"/>
    <mergeCell ref="AB143:AB145"/>
    <mergeCell ref="AC143:AC145"/>
    <mergeCell ref="AF143:AF145"/>
    <mergeCell ref="AH14:AH16"/>
    <mergeCell ref="AI14:AI16"/>
    <mergeCell ref="AL14:AL16"/>
    <mergeCell ref="AM14:AM16"/>
    <mergeCell ref="AH17:AH19"/>
    <mergeCell ref="AI17:AI19"/>
    <mergeCell ref="AL17:AL19"/>
    <mergeCell ref="AM17:AM19"/>
    <mergeCell ref="AH20:AH22"/>
    <mergeCell ref="AI20:AI22"/>
    <mergeCell ref="AL20:AL22"/>
    <mergeCell ref="AM20:AM22"/>
    <mergeCell ref="AJ14:AJ16"/>
    <mergeCell ref="AK14:AK16"/>
    <mergeCell ref="AJ17:AJ19"/>
    <mergeCell ref="AK17:AK19"/>
    <mergeCell ref="AJ20:AJ22"/>
    <mergeCell ref="AK20:AK22"/>
    <mergeCell ref="AH23:AH25"/>
    <mergeCell ref="AI23:AI25"/>
    <mergeCell ref="AL23:AL25"/>
    <mergeCell ref="AM23:AM25"/>
    <mergeCell ref="AH26:AH28"/>
    <mergeCell ref="AI26:AI28"/>
    <mergeCell ref="AL26:AL28"/>
    <mergeCell ref="AM26:AM28"/>
    <mergeCell ref="AH29:AH31"/>
    <mergeCell ref="AI29:AI31"/>
    <mergeCell ref="AL29:AL31"/>
    <mergeCell ref="AM29:AM31"/>
    <mergeCell ref="AJ23:AJ25"/>
    <mergeCell ref="AK23:AK25"/>
    <mergeCell ref="AJ26:AJ28"/>
    <mergeCell ref="AK26:AK28"/>
    <mergeCell ref="AJ29:AJ31"/>
    <mergeCell ref="AK29:AK31"/>
    <mergeCell ref="AH32:AH34"/>
    <mergeCell ref="AI32:AI34"/>
    <mergeCell ref="AL32:AL34"/>
    <mergeCell ref="AM32:AM34"/>
    <mergeCell ref="AH35:AH37"/>
    <mergeCell ref="AI35:AI37"/>
    <mergeCell ref="AL35:AL37"/>
    <mergeCell ref="AM35:AM37"/>
    <mergeCell ref="AH38:AH40"/>
    <mergeCell ref="AI38:AI40"/>
    <mergeCell ref="AL38:AL40"/>
    <mergeCell ref="AM38:AM40"/>
    <mergeCell ref="AJ32:AJ34"/>
    <mergeCell ref="AK32:AK34"/>
    <mergeCell ref="AJ35:AJ37"/>
    <mergeCell ref="AK35:AK37"/>
    <mergeCell ref="AJ38:AJ40"/>
    <mergeCell ref="AK38:AK40"/>
    <mergeCell ref="AH41:AH43"/>
    <mergeCell ref="AI41:AI43"/>
    <mergeCell ref="AL41:AL43"/>
    <mergeCell ref="AM41:AM43"/>
    <mergeCell ref="AH44:AH46"/>
    <mergeCell ref="AI44:AI46"/>
    <mergeCell ref="AL44:AL46"/>
    <mergeCell ref="AM44:AM46"/>
    <mergeCell ref="AH47:AH49"/>
    <mergeCell ref="AI47:AI49"/>
    <mergeCell ref="AL47:AL49"/>
    <mergeCell ref="AM47:AM49"/>
    <mergeCell ref="AJ41:AJ43"/>
    <mergeCell ref="AK41:AK43"/>
    <mergeCell ref="AJ44:AJ46"/>
    <mergeCell ref="AK44:AK46"/>
    <mergeCell ref="AJ47:AJ49"/>
    <mergeCell ref="AK47:AK49"/>
    <mergeCell ref="AH50:AH52"/>
    <mergeCell ref="AI50:AI52"/>
    <mergeCell ref="AL50:AL52"/>
    <mergeCell ref="AM50:AM52"/>
    <mergeCell ref="AH53:AH55"/>
    <mergeCell ref="AI53:AI55"/>
    <mergeCell ref="AL53:AL55"/>
    <mergeCell ref="AM53:AM55"/>
    <mergeCell ref="AH56:AH58"/>
    <mergeCell ref="AI56:AI58"/>
    <mergeCell ref="AL56:AL58"/>
    <mergeCell ref="AM56:AM58"/>
    <mergeCell ref="AJ50:AJ52"/>
    <mergeCell ref="AK50:AK52"/>
    <mergeCell ref="AJ53:AJ55"/>
    <mergeCell ref="AK53:AK55"/>
    <mergeCell ref="AJ56:AJ58"/>
    <mergeCell ref="AK56:AK58"/>
    <mergeCell ref="AH59:AH61"/>
    <mergeCell ref="AI59:AI61"/>
    <mergeCell ref="AL59:AL61"/>
    <mergeCell ref="AM59:AM61"/>
    <mergeCell ref="AH62:AH64"/>
    <mergeCell ref="AI62:AI64"/>
    <mergeCell ref="AL62:AL64"/>
    <mergeCell ref="AM62:AM64"/>
    <mergeCell ref="AH65:AH67"/>
    <mergeCell ref="AI65:AI67"/>
    <mergeCell ref="AL65:AL67"/>
    <mergeCell ref="AM65:AM67"/>
    <mergeCell ref="AJ59:AJ61"/>
    <mergeCell ref="AK59:AK61"/>
    <mergeCell ref="AJ62:AJ64"/>
    <mergeCell ref="AK62:AK64"/>
    <mergeCell ref="AJ65:AJ67"/>
    <mergeCell ref="AK65:AK67"/>
    <mergeCell ref="AH68:AH70"/>
    <mergeCell ref="AI68:AI70"/>
    <mergeCell ref="AL68:AL70"/>
    <mergeCell ref="AM68:AM70"/>
    <mergeCell ref="AH71:AH73"/>
    <mergeCell ref="AI71:AI73"/>
    <mergeCell ref="AL71:AL73"/>
    <mergeCell ref="AM71:AM73"/>
    <mergeCell ref="AH74:AH76"/>
    <mergeCell ref="AI74:AI76"/>
    <mergeCell ref="AL74:AL76"/>
    <mergeCell ref="AM74:AM76"/>
    <mergeCell ref="AJ68:AJ70"/>
    <mergeCell ref="AK68:AK70"/>
    <mergeCell ref="AJ71:AJ73"/>
    <mergeCell ref="AK71:AK73"/>
    <mergeCell ref="AJ74:AJ76"/>
    <mergeCell ref="AK74:AK76"/>
    <mergeCell ref="AH77:AH79"/>
    <mergeCell ref="AI77:AI79"/>
    <mergeCell ref="AL77:AL79"/>
    <mergeCell ref="AM77:AM79"/>
    <mergeCell ref="AH80:AH82"/>
    <mergeCell ref="AI80:AI82"/>
    <mergeCell ref="AL80:AL82"/>
    <mergeCell ref="AM80:AM82"/>
    <mergeCell ref="AH83:AH85"/>
    <mergeCell ref="AI83:AI85"/>
    <mergeCell ref="AL83:AL85"/>
    <mergeCell ref="AM83:AM85"/>
    <mergeCell ref="AJ77:AJ79"/>
    <mergeCell ref="AK77:AK79"/>
    <mergeCell ref="AJ80:AJ82"/>
    <mergeCell ref="AK80:AK82"/>
    <mergeCell ref="AJ83:AJ85"/>
    <mergeCell ref="AK83:AK85"/>
    <mergeCell ref="AH86:AH88"/>
    <mergeCell ref="AI86:AI88"/>
    <mergeCell ref="AL86:AL88"/>
    <mergeCell ref="AM86:AM88"/>
    <mergeCell ref="AH89:AH91"/>
    <mergeCell ref="AI89:AI91"/>
    <mergeCell ref="AL89:AL91"/>
    <mergeCell ref="AM89:AM91"/>
    <mergeCell ref="AH92:AH94"/>
    <mergeCell ref="AI92:AI94"/>
    <mergeCell ref="AL92:AL94"/>
    <mergeCell ref="AM92:AM94"/>
    <mergeCell ref="AJ86:AJ88"/>
    <mergeCell ref="AK86:AK88"/>
    <mergeCell ref="AJ89:AJ91"/>
    <mergeCell ref="AK89:AK91"/>
    <mergeCell ref="AJ92:AJ94"/>
    <mergeCell ref="AK92:AK94"/>
    <mergeCell ref="AH95:AH97"/>
    <mergeCell ref="AI95:AI97"/>
    <mergeCell ref="AL95:AL97"/>
    <mergeCell ref="AM95:AM97"/>
    <mergeCell ref="AH98:AH100"/>
    <mergeCell ref="AI98:AI100"/>
    <mergeCell ref="AL98:AL100"/>
    <mergeCell ref="AM98:AM100"/>
    <mergeCell ref="AH101:AH103"/>
    <mergeCell ref="AI101:AI103"/>
    <mergeCell ref="AL101:AL103"/>
    <mergeCell ref="AM101:AM103"/>
    <mergeCell ref="AJ95:AJ97"/>
    <mergeCell ref="AK95:AK97"/>
    <mergeCell ref="AJ98:AJ100"/>
    <mergeCell ref="AK98:AK100"/>
    <mergeCell ref="AJ101:AJ103"/>
    <mergeCell ref="AK101:AK103"/>
    <mergeCell ref="AH104:AH106"/>
    <mergeCell ref="AI104:AI106"/>
    <mergeCell ref="AL104:AL106"/>
    <mergeCell ref="AM104:AM106"/>
    <mergeCell ref="AH107:AH109"/>
    <mergeCell ref="AI107:AI109"/>
    <mergeCell ref="AL107:AL109"/>
    <mergeCell ref="AM107:AM109"/>
    <mergeCell ref="AH110:AH112"/>
    <mergeCell ref="AI110:AI112"/>
    <mergeCell ref="AL110:AL112"/>
    <mergeCell ref="AM110:AM112"/>
    <mergeCell ref="AJ104:AJ106"/>
    <mergeCell ref="AK104:AK106"/>
    <mergeCell ref="AJ107:AJ109"/>
    <mergeCell ref="AK107:AK109"/>
    <mergeCell ref="AJ110:AJ112"/>
    <mergeCell ref="AK110:AK112"/>
    <mergeCell ref="AH113:AH115"/>
    <mergeCell ref="AI113:AI115"/>
    <mergeCell ref="AL113:AL115"/>
    <mergeCell ref="AM113:AM115"/>
    <mergeCell ref="AH116:AH118"/>
    <mergeCell ref="AI116:AI118"/>
    <mergeCell ref="AL116:AL118"/>
    <mergeCell ref="AM116:AM118"/>
    <mergeCell ref="AH119:AH121"/>
    <mergeCell ref="AI119:AI121"/>
    <mergeCell ref="AL119:AL121"/>
    <mergeCell ref="AM119:AM121"/>
    <mergeCell ref="AJ113:AJ115"/>
    <mergeCell ref="AK113:AK115"/>
    <mergeCell ref="AJ116:AJ118"/>
    <mergeCell ref="AK116:AK118"/>
    <mergeCell ref="AJ119:AJ121"/>
    <mergeCell ref="AK119:AK121"/>
    <mergeCell ref="AK134:AK136"/>
    <mergeCell ref="AJ137:AJ139"/>
    <mergeCell ref="AK137:AK139"/>
    <mergeCell ref="AH122:AH124"/>
    <mergeCell ref="AI122:AI124"/>
    <mergeCell ref="AL122:AL124"/>
    <mergeCell ref="AM122:AM124"/>
    <mergeCell ref="AH125:AH127"/>
    <mergeCell ref="AI125:AI127"/>
    <mergeCell ref="AL125:AL127"/>
    <mergeCell ref="AM125:AM127"/>
    <mergeCell ref="AH128:AH130"/>
    <mergeCell ref="AI128:AI130"/>
    <mergeCell ref="AL128:AL130"/>
    <mergeCell ref="AM128:AM130"/>
    <mergeCell ref="AJ122:AJ124"/>
    <mergeCell ref="AK122:AK124"/>
    <mergeCell ref="AJ125:AJ127"/>
    <mergeCell ref="AK125:AK127"/>
    <mergeCell ref="AJ128:AJ130"/>
    <mergeCell ref="AK128:AK130"/>
    <mergeCell ref="AH152:AH154"/>
    <mergeCell ref="AI152:AI154"/>
    <mergeCell ref="AL152:AL154"/>
    <mergeCell ref="AM152:AM154"/>
    <mergeCell ref="AH155:AH157"/>
    <mergeCell ref="AI155:AI157"/>
    <mergeCell ref="AL155:AL157"/>
    <mergeCell ref="AM155:AM157"/>
    <mergeCell ref="AJ149:AJ151"/>
    <mergeCell ref="AK149:AK151"/>
    <mergeCell ref="AJ152:AJ154"/>
    <mergeCell ref="AK152:AK154"/>
    <mergeCell ref="AJ155:AJ157"/>
    <mergeCell ref="AK155:AK157"/>
    <mergeCell ref="AH140:AH142"/>
    <mergeCell ref="AI140:AI142"/>
    <mergeCell ref="AL140:AL142"/>
    <mergeCell ref="AM140:AM142"/>
    <mergeCell ref="AH143:AH145"/>
    <mergeCell ref="AI143:AI145"/>
    <mergeCell ref="AL143:AL145"/>
    <mergeCell ref="AM143:AM145"/>
    <mergeCell ref="AH146:AH148"/>
    <mergeCell ref="AI146:AI148"/>
    <mergeCell ref="AL146:AL148"/>
    <mergeCell ref="AM146:AM148"/>
    <mergeCell ref="AJ140:AJ142"/>
    <mergeCell ref="AK140:AK142"/>
    <mergeCell ref="AJ143:AJ145"/>
    <mergeCell ref="AK143:AK145"/>
    <mergeCell ref="AJ146:AJ148"/>
    <mergeCell ref="AK146:AK148"/>
    <mergeCell ref="AN5:AU5"/>
    <mergeCell ref="AN6:AO6"/>
    <mergeCell ref="AP6:AQ6"/>
    <mergeCell ref="AT6:AU6"/>
    <mergeCell ref="AN8:AN10"/>
    <mergeCell ref="AO8:AO10"/>
    <mergeCell ref="AP8:AP10"/>
    <mergeCell ref="AQ8:AQ10"/>
    <mergeCell ref="AT8:AT10"/>
    <mergeCell ref="AU8:AU10"/>
    <mergeCell ref="AR6:AS6"/>
    <mergeCell ref="AR8:AR10"/>
    <mergeCell ref="AS8:AS10"/>
    <mergeCell ref="AH149:AH151"/>
    <mergeCell ref="AI149:AI151"/>
    <mergeCell ref="AL149:AL151"/>
    <mergeCell ref="AM149:AM151"/>
    <mergeCell ref="AH131:AH133"/>
    <mergeCell ref="AI131:AI133"/>
    <mergeCell ref="AL131:AL133"/>
    <mergeCell ref="AM131:AM133"/>
    <mergeCell ref="AH134:AH136"/>
    <mergeCell ref="AI134:AI136"/>
    <mergeCell ref="AL134:AL136"/>
    <mergeCell ref="AM134:AM136"/>
    <mergeCell ref="AH137:AH139"/>
    <mergeCell ref="AI137:AI139"/>
    <mergeCell ref="AL137:AL139"/>
    <mergeCell ref="AM137:AM139"/>
    <mergeCell ref="AJ131:AJ133"/>
    <mergeCell ref="AK131:AK133"/>
    <mergeCell ref="AJ134:AJ136"/>
    <mergeCell ref="AN17:AN19"/>
    <mergeCell ref="AO17:AO19"/>
    <mergeCell ref="AP17:AP19"/>
    <mergeCell ref="AQ17:AQ19"/>
    <mergeCell ref="AT17:AT19"/>
    <mergeCell ref="AU17:AU19"/>
    <mergeCell ref="AN20:AN22"/>
    <mergeCell ref="AO20:AO22"/>
    <mergeCell ref="AP20:AP22"/>
    <mergeCell ref="AQ20:AQ22"/>
    <mergeCell ref="AT20:AT22"/>
    <mergeCell ref="AU20:AU22"/>
    <mergeCell ref="AR17:AR19"/>
    <mergeCell ref="AS17:AS19"/>
    <mergeCell ref="AR20:AR22"/>
    <mergeCell ref="AS20:AS22"/>
    <mergeCell ref="AN32:AN34"/>
    <mergeCell ref="AO32:AO34"/>
    <mergeCell ref="AP32:AP34"/>
    <mergeCell ref="AQ32:AQ34"/>
    <mergeCell ref="AT32:AT34"/>
    <mergeCell ref="AU32:AU34"/>
    <mergeCell ref="AR32:AR34"/>
    <mergeCell ref="AS32:AS34"/>
    <mergeCell ref="AQ26:AQ28"/>
    <mergeCell ref="AT26:AT28"/>
    <mergeCell ref="AU26:AU28"/>
    <mergeCell ref="AR23:AR25"/>
    <mergeCell ref="AS23:AS25"/>
    <mergeCell ref="AN11:AN13"/>
    <mergeCell ref="AO11:AO13"/>
    <mergeCell ref="AP11:AP13"/>
    <mergeCell ref="AQ11:AQ13"/>
    <mergeCell ref="AT11:AT13"/>
    <mergeCell ref="AN14:AN16"/>
    <mergeCell ref="AO14:AO16"/>
    <mergeCell ref="AP14:AP16"/>
    <mergeCell ref="AQ14:AQ16"/>
    <mergeCell ref="AT14:AT16"/>
    <mergeCell ref="AU14:AU16"/>
    <mergeCell ref="AR11:AR13"/>
    <mergeCell ref="AS11:AS13"/>
    <mergeCell ref="AR14:AR16"/>
    <mergeCell ref="AS14:AS16"/>
    <mergeCell ref="AN29:AN31"/>
    <mergeCell ref="AO29:AO31"/>
    <mergeCell ref="AP29:AP31"/>
    <mergeCell ref="AQ29:AQ31"/>
    <mergeCell ref="AT29:AT31"/>
    <mergeCell ref="AU29:AU31"/>
    <mergeCell ref="AR29:AR31"/>
    <mergeCell ref="AS29:AS31"/>
    <mergeCell ref="AN23:AN25"/>
    <mergeCell ref="AO23:AO25"/>
    <mergeCell ref="AP23:AP25"/>
    <mergeCell ref="AQ23:AQ25"/>
    <mergeCell ref="AT23:AT25"/>
    <mergeCell ref="AU23:AU25"/>
    <mergeCell ref="AN26:AN28"/>
    <mergeCell ref="AO26:AO28"/>
    <mergeCell ref="AP26:AP28"/>
    <mergeCell ref="AR26:AR28"/>
    <mergeCell ref="AS26:AS28"/>
    <mergeCell ref="AN41:AN43"/>
    <mergeCell ref="AO41:AO43"/>
    <mergeCell ref="AP41:AP43"/>
    <mergeCell ref="AQ41:AQ43"/>
    <mergeCell ref="AT41:AT43"/>
    <mergeCell ref="AU41:AU43"/>
    <mergeCell ref="AN44:AN46"/>
    <mergeCell ref="AO44:AO46"/>
    <mergeCell ref="AP44:AP46"/>
    <mergeCell ref="AQ44:AQ46"/>
    <mergeCell ref="AT44:AT46"/>
    <mergeCell ref="AU44:AU46"/>
    <mergeCell ref="AR41:AR43"/>
    <mergeCell ref="AS41:AS43"/>
    <mergeCell ref="AR44:AR46"/>
    <mergeCell ref="AS44:AS46"/>
    <mergeCell ref="AN35:AN37"/>
    <mergeCell ref="AO35:AO37"/>
    <mergeCell ref="AP35:AP37"/>
    <mergeCell ref="AQ35:AQ37"/>
    <mergeCell ref="AT35:AT37"/>
    <mergeCell ref="AU35:AU37"/>
    <mergeCell ref="AN38:AN40"/>
    <mergeCell ref="AO38:AO40"/>
    <mergeCell ref="AP38:AP40"/>
    <mergeCell ref="AQ38:AQ40"/>
    <mergeCell ref="AT38:AT40"/>
    <mergeCell ref="AU38:AU40"/>
    <mergeCell ref="AR35:AR37"/>
    <mergeCell ref="AS35:AS37"/>
    <mergeCell ref="AR38:AR40"/>
    <mergeCell ref="AS38:AS40"/>
    <mergeCell ref="AN53:AN55"/>
    <mergeCell ref="AO53:AO55"/>
    <mergeCell ref="AP53:AP55"/>
    <mergeCell ref="AQ53:AQ55"/>
    <mergeCell ref="AT53:AT55"/>
    <mergeCell ref="AU53:AU55"/>
    <mergeCell ref="AN56:AN58"/>
    <mergeCell ref="AO56:AO58"/>
    <mergeCell ref="AP56:AP58"/>
    <mergeCell ref="AQ56:AQ58"/>
    <mergeCell ref="AT56:AT58"/>
    <mergeCell ref="AU56:AU58"/>
    <mergeCell ref="AR53:AR55"/>
    <mergeCell ref="AS53:AS55"/>
    <mergeCell ref="AR56:AR58"/>
    <mergeCell ref="AS56:AS58"/>
    <mergeCell ref="AN47:AN49"/>
    <mergeCell ref="AO47:AO49"/>
    <mergeCell ref="AP47:AP49"/>
    <mergeCell ref="AQ47:AQ49"/>
    <mergeCell ref="AT47:AT49"/>
    <mergeCell ref="AU47:AU49"/>
    <mergeCell ref="AN50:AN52"/>
    <mergeCell ref="AO50:AO52"/>
    <mergeCell ref="AP50:AP52"/>
    <mergeCell ref="AQ50:AQ52"/>
    <mergeCell ref="AT50:AT52"/>
    <mergeCell ref="AU50:AU52"/>
    <mergeCell ref="AR47:AR49"/>
    <mergeCell ref="AS47:AS49"/>
    <mergeCell ref="AR50:AR52"/>
    <mergeCell ref="AS50:AS52"/>
    <mergeCell ref="AN65:AN67"/>
    <mergeCell ref="AO65:AO67"/>
    <mergeCell ref="AP65:AP67"/>
    <mergeCell ref="AQ65:AQ67"/>
    <mergeCell ref="AT65:AT67"/>
    <mergeCell ref="AU65:AU67"/>
    <mergeCell ref="AN68:AN70"/>
    <mergeCell ref="AO68:AO70"/>
    <mergeCell ref="AP68:AP70"/>
    <mergeCell ref="AQ68:AQ70"/>
    <mergeCell ref="AT68:AT70"/>
    <mergeCell ref="AU68:AU70"/>
    <mergeCell ref="AR65:AR67"/>
    <mergeCell ref="AS65:AS67"/>
    <mergeCell ref="AR68:AR70"/>
    <mergeCell ref="AS68:AS70"/>
    <mergeCell ref="AN59:AN61"/>
    <mergeCell ref="AO59:AO61"/>
    <mergeCell ref="AP59:AP61"/>
    <mergeCell ref="AQ59:AQ61"/>
    <mergeCell ref="AT59:AT61"/>
    <mergeCell ref="AU59:AU61"/>
    <mergeCell ref="AN62:AN64"/>
    <mergeCell ref="AO62:AO64"/>
    <mergeCell ref="AP62:AP64"/>
    <mergeCell ref="AQ62:AQ64"/>
    <mergeCell ref="AT62:AT64"/>
    <mergeCell ref="AU62:AU64"/>
    <mergeCell ref="AR59:AR61"/>
    <mergeCell ref="AS59:AS61"/>
    <mergeCell ref="AR62:AR64"/>
    <mergeCell ref="AS62:AS64"/>
    <mergeCell ref="AN77:AN79"/>
    <mergeCell ref="AO77:AO79"/>
    <mergeCell ref="AP77:AP79"/>
    <mergeCell ref="AQ77:AQ79"/>
    <mergeCell ref="AT77:AT79"/>
    <mergeCell ref="AU77:AU79"/>
    <mergeCell ref="AN80:AN82"/>
    <mergeCell ref="AO80:AO82"/>
    <mergeCell ref="AP80:AP82"/>
    <mergeCell ref="AQ80:AQ82"/>
    <mergeCell ref="AT80:AT82"/>
    <mergeCell ref="AU80:AU82"/>
    <mergeCell ref="AR77:AR79"/>
    <mergeCell ref="AS77:AS79"/>
    <mergeCell ref="AR80:AR82"/>
    <mergeCell ref="AS80:AS82"/>
    <mergeCell ref="AN71:AN73"/>
    <mergeCell ref="AO71:AO73"/>
    <mergeCell ref="AP71:AP73"/>
    <mergeCell ref="AQ71:AQ73"/>
    <mergeCell ref="AT71:AT73"/>
    <mergeCell ref="AU71:AU73"/>
    <mergeCell ref="AN74:AN76"/>
    <mergeCell ref="AO74:AO76"/>
    <mergeCell ref="AP74:AP76"/>
    <mergeCell ref="AQ74:AQ76"/>
    <mergeCell ref="AT74:AT76"/>
    <mergeCell ref="AU74:AU76"/>
    <mergeCell ref="AR71:AR73"/>
    <mergeCell ref="AS71:AS73"/>
    <mergeCell ref="AR74:AR76"/>
    <mergeCell ref="AS74:AS76"/>
    <mergeCell ref="AN89:AN91"/>
    <mergeCell ref="AO89:AO91"/>
    <mergeCell ref="AP89:AP91"/>
    <mergeCell ref="AQ89:AQ91"/>
    <mergeCell ref="AT89:AT91"/>
    <mergeCell ref="AU89:AU91"/>
    <mergeCell ref="AN92:AN94"/>
    <mergeCell ref="AO92:AO94"/>
    <mergeCell ref="AP92:AP94"/>
    <mergeCell ref="AQ92:AQ94"/>
    <mergeCell ref="AT92:AT94"/>
    <mergeCell ref="AU92:AU94"/>
    <mergeCell ref="AR89:AR91"/>
    <mergeCell ref="AS89:AS91"/>
    <mergeCell ref="AR92:AR94"/>
    <mergeCell ref="AS92:AS94"/>
    <mergeCell ref="AN83:AN85"/>
    <mergeCell ref="AO83:AO85"/>
    <mergeCell ref="AP83:AP85"/>
    <mergeCell ref="AQ83:AQ85"/>
    <mergeCell ref="AT83:AT85"/>
    <mergeCell ref="AU83:AU85"/>
    <mergeCell ref="AN86:AN88"/>
    <mergeCell ref="AO86:AO88"/>
    <mergeCell ref="AP86:AP88"/>
    <mergeCell ref="AQ86:AQ88"/>
    <mergeCell ref="AT86:AT88"/>
    <mergeCell ref="AU86:AU88"/>
    <mergeCell ref="AR83:AR85"/>
    <mergeCell ref="AS83:AS85"/>
    <mergeCell ref="AR86:AR88"/>
    <mergeCell ref="AS86:AS88"/>
    <mergeCell ref="AN101:AN103"/>
    <mergeCell ref="AO101:AO103"/>
    <mergeCell ref="AP101:AP103"/>
    <mergeCell ref="AQ101:AQ103"/>
    <mergeCell ref="AT101:AT103"/>
    <mergeCell ref="AU101:AU103"/>
    <mergeCell ref="AN104:AN106"/>
    <mergeCell ref="AO104:AO106"/>
    <mergeCell ref="AP104:AP106"/>
    <mergeCell ref="AQ104:AQ106"/>
    <mergeCell ref="AT104:AT106"/>
    <mergeCell ref="AU104:AU106"/>
    <mergeCell ref="AR101:AR103"/>
    <mergeCell ref="AS101:AS103"/>
    <mergeCell ref="AR104:AR106"/>
    <mergeCell ref="AS104:AS106"/>
    <mergeCell ref="AQ95:AQ97"/>
    <mergeCell ref="AT95:AT97"/>
    <mergeCell ref="AU95:AU97"/>
    <mergeCell ref="AN98:AN100"/>
    <mergeCell ref="AO98:AO100"/>
    <mergeCell ref="AP98:AP100"/>
    <mergeCell ref="AQ98:AQ100"/>
    <mergeCell ref="AT98:AT100"/>
    <mergeCell ref="AU98:AU100"/>
    <mergeCell ref="AR95:AR97"/>
    <mergeCell ref="AS95:AS97"/>
    <mergeCell ref="AR98:AR100"/>
    <mergeCell ref="AS98:AS100"/>
    <mergeCell ref="AQ113:AQ115"/>
    <mergeCell ref="AT113:AT115"/>
    <mergeCell ref="AU113:AU115"/>
    <mergeCell ref="AN116:AN118"/>
    <mergeCell ref="AO116:AO118"/>
    <mergeCell ref="AP116:AP118"/>
    <mergeCell ref="AQ116:AQ118"/>
    <mergeCell ref="AT116:AT118"/>
    <mergeCell ref="AU116:AU118"/>
    <mergeCell ref="AR113:AR115"/>
    <mergeCell ref="AS113:AS115"/>
    <mergeCell ref="AR116:AR118"/>
    <mergeCell ref="AS116:AS118"/>
    <mergeCell ref="AQ107:AQ109"/>
    <mergeCell ref="AT107:AT109"/>
    <mergeCell ref="AU107:AU109"/>
    <mergeCell ref="AN110:AN112"/>
    <mergeCell ref="AO110:AO112"/>
    <mergeCell ref="AP110:AP112"/>
    <mergeCell ref="AQ110:AQ112"/>
    <mergeCell ref="AT110:AT112"/>
    <mergeCell ref="AU110:AU112"/>
    <mergeCell ref="AR107:AR109"/>
    <mergeCell ref="AS107:AS109"/>
    <mergeCell ref="AR110:AR112"/>
    <mergeCell ref="AS110:AS112"/>
    <mergeCell ref="AQ125:AQ127"/>
    <mergeCell ref="AT125:AT127"/>
    <mergeCell ref="AU125:AU127"/>
    <mergeCell ref="AN128:AN130"/>
    <mergeCell ref="AO128:AO130"/>
    <mergeCell ref="AP128:AP130"/>
    <mergeCell ref="AQ128:AQ130"/>
    <mergeCell ref="AT128:AT130"/>
    <mergeCell ref="AU128:AU130"/>
    <mergeCell ref="AR125:AR127"/>
    <mergeCell ref="AS125:AS127"/>
    <mergeCell ref="AR128:AR130"/>
    <mergeCell ref="AS128:AS130"/>
    <mergeCell ref="AQ119:AQ121"/>
    <mergeCell ref="AT119:AT121"/>
    <mergeCell ref="AU119:AU121"/>
    <mergeCell ref="AN122:AN124"/>
    <mergeCell ref="AO122:AO124"/>
    <mergeCell ref="AP122:AP124"/>
    <mergeCell ref="AQ122:AQ124"/>
    <mergeCell ref="AT122:AT124"/>
    <mergeCell ref="AU122:AU124"/>
    <mergeCell ref="AR119:AR121"/>
    <mergeCell ref="AS119:AS121"/>
    <mergeCell ref="AR122:AR124"/>
    <mergeCell ref="AS122:AS124"/>
    <mergeCell ref="AQ137:AQ139"/>
    <mergeCell ref="AT137:AT139"/>
    <mergeCell ref="AU137:AU139"/>
    <mergeCell ref="AN140:AN142"/>
    <mergeCell ref="AO140:AO142"/>
    <mergeCell ref="AP140:AP142"/>
    <mergeCell ref="AQ140:AQ142"/>
    <mergeCell ref="AT140:AT142"/>
    <mergeCell ref="AU140:AU142"/>
    <mergeCell ref="AR137:AR139"/>
    <mergeCell ref="AS137:AS139"/>
    <mergeCell ref="AR140:AR142"/>
    <mergeCell ref="AS140:AS142"/>
    <mergeCell ref="AQ131:AQ133"/>
    <mergeCell ref="AT131:AT133"/>
    <mergeCell ref="AU131:AU133"/>
    <mergeCell ref="AN134:AN136"/>
    <mergeCell ref="AO134:AO136"/>
    <mergeCell ref="AP134:AP136"/>
    <mergeCell ref="AQ134:AQ136"/>
    <mergeCell ref="AT134:AT136"/>
    <mergeCell ref="AU134:AU136"/>
    <mergeCell ref="AR131:AR133"/>
    <mergeCell ref="AS131:AS133"/>
    <mergeCell ref="AR134:AR136"/>
    <mergeCell ref="AS134:AS136"/>
    <mergeCell ref="AQ155:AQ157"/>
    <mergeCell ref="AT155:AT157"/>
    <mergeCell ref="AU155:AU157"/>
    <mergeCell ref="AN149:AN151"/>
    <mergeCell ref="AO149:AO151"/>
    <mergeCell ref="AP149:AP151"/>
    <mergeCell ref="AQ149:AQ151"/>
    <mergeCell ref="AT149:AT151"/>
    <mergeCell ref="AU149:AU151"/>
    <mergeCell ref="AN152:AN154"/>
    <mergeCell ref="AO152:AO154"/>
    <mergeCell ref="AP152:AP154"/>
    <mergeCell ref="AQ152:AQ154"/>
    <mergeCell ref="AT152:AT154"/>
    <mergeCell ref="AQ143:AQ145"/>
    <mergeCell ref="AT143:AT145"/>
    <mergeCell ref="AU143:AU145"/>
    <mergeCell ref="AN146:AN148"/>
    <mergeCell ref="AO146:AO148"/>
    <mergeCell ref="AP146:AP148"/>
    <mergeCell ref="AQ146:AQ148"/>
    <mergeCell ref="AT146:AT148"/>
    <mergeCell ref="AU146:AU148"/>
    <mergeCell ref="AR143:AR145"/>
    <mergeCell ref="AS143:AS145"/>
    <mergeCell ref="AR146:AR148"/>
    <mergeCell ref="AS146:AS148"/>
    <mergeCell ref="AN155:AN157"/>
    <mergeCell ref="AO155:AO157"/>
    <mergeCell ref="AP155:AP157"/>
    <mergeCell ref="AN143:AN145"/>
    <mergeCell ref="AO143:AO145"/>
    <mergeCell ref="AP143:AP145"/>
    <mergeCell ref="AN131:AN133"/>
    <mergeCell ref="AO131:AO133"/>
    <mergeCell ref="AP131:AP133"/>
    <mergeCell ref="AN119:AN121"/>
    <mergeCell ref="AO119:AO121"/>
    <mergeCell ref="AP119:AP121"/>
    <mergeCell ref="AN107:AN109"/>
    <mergeCell ref="AO107:AO109"/>
    <mergeCell ref="AP107:AP109"/>
    <mergeCell ref="AN95:AN97"/>
    <mergeCell ref="AO95:AO97"/>
    <mergeCell ref="AP95:AP97"/>
    <mergeCell ref="AN137:AN139"/>
    <mergeCell ref="AO137:AO139"/>
    <mergeCell ref="AP137:AP139"/>
    <mergeCell ref="AN125:AN127"/>
    <mergeCell ref="AO125:AO127"/>
    <mergeCell ref="AP125:AP127"/>
    <mergeCell ref="AN113:AN115"/>
    <mergeCell ref="AO113:AO115"/>
    <mergeCell ref="AP113:AP115"/>
    <mergeCell ref="Z35:Z37"/>
    <mergeCell ref="Z38:Z40"/>
    <mergeCell ref="Z41:Z43"/>
    <mergeCell ref="Z44:Z46"/>
    <mergeCell ref="Z47:Z49"/>
    <mergeCell ref="Z50:Z52"/>
    <mergeCell ref="Z53:Z55"/>
    <mergeCell ref="AA20:AA22"/>
    <mergeCell ref="Z77:Z79"/>
    <mergeCell ref="Z80:Z82"/>
    <mergeCell ref="Z83:Z85"/>
    <mergeCell ref="Z86:Z88"/>
    <mergeCell ref="Z89:Z91"/>
    <mergeCell ref="Z92:Z94"/>
    <mergeCell ref="Z95:Z97"/>
    <mergeCell ref="Z98:Z100"/>
    <mergeCell ref="AA101:AA103"/>
    <mergeCell ref="Z56:Z58"/>
    <mergeCell ref="Z59:Z61"/>
    <mergeCell ref="Z62:Z64"/>
    <mergeCell ref="Z65:Z67"/>
    <mergeCell ref="Z68:Z70"/>
    <mergeCell ref="Z71:Z73"/>
    <mergeCell ref="Z155:Z157"/>
    <mergeCell ref="Z128:Z130"/>
    <mergeCell ref="AA128:AA130"/>
    <mergeCell ref="Z131:Z133"/>
    <mergeCell ref="AA131:AA133"/>
    <mergeCell ref="Z134:Z136"/>
    <mergeCell ref="AA134:AA136"/>
    <mergeCell ref="Z137:Z139"/>
    <mergeCell ref="AA137:AA139"/>
    <mergeCell ref="Z140:Z142"/>
    <mergeCell ref="AA140:AA142"/>
    <mergeCell ref="AR155:AR157"/>
    <mergeCell ref="AS155:AS157"/>
    <mergeCell ref="AV5:BC5"/>
    <mergeCell ref="BD5:BK5"/>
    <mergeCell ref="AV6:AW6"/>
    <mergeCell ref="AX6:AY6"/>
    <mergeCell ref="AZ6:BA6"/>
    <mergeCell ref="BB6:BC6"/>
    <mergeCell ref="BD6:BE6"/>
    <mergeCell ref="BF6:BG6"/>
    <mergeCell ref="BH6:BI6"/>
    <mergeCell ref="BJ6:BK6"/>
    <mergeCell ref="AV8:AV10"/>
    <mergeCell ref="AW8:AW10"/>
    <mergeCell ref="AX8:AX10"/>
    <mergeCell ref="AY8:AY10"/>
    <mergeCell ref="AZ8:AZ10"/>
    <mergeCell ref="BA8:BA10"/>
    <mergeCell ref="BB8:BB10"/>
    <mergeCell ref="BC8:BC10"/>
    <mergeCell ref="BD8:BD10"/>
    <mergeCell ref="BE8:BE10"/>
    <mergeCell ref="BF8:BF10"/>
    <mergeCell ref="BG8:BG10"/>
    <mergeCell ref="AU152:AU154"/>
    <mergeCell ref="AR149:AR151"/>
    <mergeCell ref="AS149:AS151"/>
    <mergeCell ref="AR152:AR154"/>
    <mergeCell ref="AS152:AS154"/>
    <mergeCell ref="BD14:BD16"/>
    <mergeCell ref="BH8:BH10"/>
    <mergeCell ref="BI8:BI10"/>
    <mergeCell ref="BJ8:BJ10"/>
    <mergeCell ref="AU11:AU13"/>
    <mergeCell ref="AW11:AW13"/>
    <mergeCell ref="AX11:AX13"/>
    <mergeCell ref="AY11:AY13"/>
    <mergeCell ref="AZ11:AZ13"/>
    <mergeCell ref="BA11:BA13"/>
    <mergeCell ref="BB11:BB13"/>
    <mergeCell ref="BC11:BC13"/>
    <mergeCell ref="BD11:BD13"/>
    <mergeCell ref="BE11:BE13"/>
    <mergeCell ref="BF11:BF13"/>
    <mergeCell ref="BG11:BG13"/>
    <mergeCell ref="BH11:BH13"/>
    <mergeCell ref="BI11:BI13"/>
    <mergeCell ref="BJ11:BJ13"/>
    <mergeCell ref="BD20:BD22"/>
    <mergeCell ref="BE14:BE16"/>
    <mergeCell ref="BF14:BF16"/>
    <mergeCell ref="BG14:BG16"/>
    <mergeCell ref="BH14:BH16"/>
    <mergeCell ref="BI14:BI16"/>
    <mergeCell ref="BJ14:BJ16"/>
    <mergeCell ref="AW17:AW19"/>
    <mergeCell ref="AX17:AX19"/>
    <mergeCell ref="AY17:AY19"/>
    <mergeCell ref="AZ17:AZ19"/>
    <mergeCell ref="BA17:BA19"/>
    <mergeCell ref="BB17:BB19"/>
    <mergeCell ref="BC17:BC19"/>
    <mergeCell ref="BD17:BD19"/>
    <mergeCell ref="BE17:BE19"/>
    <mergeCell ref="BF17:BF19"/>
    <mergeCell ref="BG17:BG19"/>
    <mergeCell ref="BH17:BH19"/>
    <mergeCell ref="BI17:BI19"/>
    <mergeCell ref="BJ17:BJ19"/>
    <mergeCell ref="AW14:AW16"/>
    <mergeCell ref="AX14:AX16"/>
    <mergeCell ref="AY14:AY16"/>
    <mergeCell ref="AZ14:AZ16"/>
    <mergeCell ref="BA14:BA16"/>
    <mergeCell ref="BB14:BB16"/>
    <mergeCell ref="BC14:BC16"/>
    <mergeCell ref="BE20:BE22"/>
    <mergeCell ref="BF20:BF22"/>
    <mergeCell ref="BG20:BG22"/>
    <mergeCell ref="BH20:BH22"/>
    <mergeCell ref="BI20:BI22"/>
    <mergeCell ref="BJ20:BJ22"/>
    <mergeCell ref="BK20:BK22"/>
    <mergeCell ref="AW23:AW25"/>
    <mergeCell ref="AX23:AX25"/>
    <mergeCell ref="AY23:AY25"/>
    <mergeCell ref="AZ23:AZ25"/>
    <mergeCell ref="BA23:BA25"/>
    <mergeCell ref="BB23:BB25"/>
    <mergeCell ref="BC23:BC25"/>
    <mergeCell ref="BD23:BD25"/>
    <mergeCell ref="BE23:BE25"/>
    <mergeCell ref="BF23:BF25"/>
    <mergeCell ref="BG23:BG25"/>
    <mergeCell ref="BH23:BH25"/>
    <mergeCell ref="BI23:BI25"/>
    <mergeCell ref="BJ23:BJ25"/>
    <mergeCell ref="BK23:BK25"/>
    <mergeCell ref="AW20:AW22"/>
    <mergeCell ref="AX20:AX22"/>
    <mergeCell ref="AY20:AY22"/>
    <mergeCell ref="AZ20:AZ22"/>
    <mergeCell ref="BA20:BA22"/>
    <mergeCell ref="BB20:BB22"/>
    <mergeCell ref="BC20:BC22"/>
    <mergeCell ref="BE26:BE28"/>
    <mergeCell ref="BF26:BF28"/>
    <mergeCell ref="BG26:BG28"/>
    <mergeCell ref="BH26:BH28"/>
    <mergeCell ref="BI26:BI28"/>
    <mergeCell ref="BJ26:BJ28"/>
    <mergeCell ref="BK26:BK28"/>
    <mergeCell ref="AW29:AW31"/>
    <mergeCell ref="AX29:AX31"/>
    <mergeCell ref="AY29:AY31"/>
    <mergeCell ref="AZ29:AZ31"/>
    <mergeCell ref="BA29:BA31"/>
    <mergeCell ref="BB29:BB31"/>
    <mergeCell ref="BC29:BC31"/>
    <mergeCell ref="BD29:BD31"/>
    <mergeCell ref="BE29:BE31"/>
    <mergeCell ref="BF29:BF31"/>
    <mergeCell ref="BG29:BG31"/>
    <mergeCell ref="BH29:BH31"/>
    <mergeCell ref="BI29:BI31"/>
    <mergeCell ref="BJ29:BJ31"/>
    <mergeCell ref="BK29:BK31"/>
    <mergeCell ref="AW26:AW28"/>
    <mergeCell ref="AX26:AX28"/>
    <mergeCell ref="AY26:AY28"/>
    <mergeCell ref="AZ26:AZ28"/>
    <mergeCell ref="BA26:BA28"/>
    <mergeCell ref="BB26:BB28"/>
    <mergeCell ref="BC26:BC28"/>
    <mergeCell ref="BD26:BD28"/>
    <mergeCell ref="BE32:BE34"/>
    <mergeCell ref="BF32:BF34"/>
    <mergeCell ref="BG32:BG34"/>
    <mergeCell ref="BH32:BH34"/>
    <mergeCell ref="BI32:BI34"/>
    <mergeCell ref="BJ32:BJ34"/>
    <mergeCell ref="BK32:BK34"/>
    <mergeCell ref="AW35:AW37"/>
    <mergeCell ref="AX35:AX37"/>
    <mergeCell ref="AY35:AY37"/>
    <mergeCell ref="AZ35:AZ37"/>
    <mergeCell ref="BA35:BA37"/>
    <mergeCell ref="BB35:BB37"/>
    <mergeCell ref="BC35:BC37"/>
    <mergeCell ref="BD35:BD37"/>
    <mergeCell ref="BE35:BE37"/>
    <mergeCell ref="BF35:BF37"/>
    <mergeCell ref="BG35:BG37"/>
    <mergeCell ref="BH35:BH37"/>
    <mergeCell ref="BI35:BI37"/>
    <mergeCell ref="BJ35:BJ37"/>
    <mergeCell ref="BK35:BK37"/>
    <mergeCell ref="AW32:AW34"/>
    <mergeCell ref="AX32:AX34"/>
    <mergeCell ref="AY32:AY34"/>
    <mergeCell ref="AZ32:AZ34"/>
    <mergeCell ref="BA32:BA34"/>
    <mergeCell ref="BB32:BB34"/>
    <mergeCell ref="BC32:BC34"/>
    <mergeCell ref="BD32:BD34"/>
    <mergeCell ref="BE38:BE40"/>
    <mergeCell ref="BF38:BF40"/>
    <mergeCell ref="BG38:BG40"/>
    <mergeCell ref="BH38:BH40"/>
    <mergeCell ref="BI38:BI40"/>
    <mergeCell ref="BJ38:BJ40"/>
    <mergeCell ref="BK38:BK40"/>
    <mergeCell ref="AW41:AW43"/>
    <mergeCell ref="AX41:AX43"/>
    <mergeCell ref="AY41:AY43"/>
    <mergeCell ref="AZ41:AZ43"/>
    <mergeCell ref="BA41:BA43"/>
    <mergeCell ref="BB41:BB43"/>
    <mergeCell ref="BC41:BC43"/>
    <mergeCell ref="BD41:BD43"/>
    <mergeCell ref="BE41:BE43"/>
    <mergeCell ref="BF41:BF43"/>
    <mergeCell ref="BG41:BG43"/>
    <mergeCell ref="BH41:BH43"/>
    <mergeCell ref="BI41:BI43"/>
    <mergeCell ref="BJ41:BJ43"/>
    <mergeCell ref="BK41:BK43"/>
    <mergeCell ref="AW38:AW40"/>
    <mergeCell ref="AX38:AX40"/>
    <mergeCell ref="AY38:AY40"/>
    <mergeCell ref="AZ38:AZ40"/>
    <mergeCell ref="BA38:BA40"/>
    <mergeCell ref="BB38:BB40"/>
    <mergeCell ref="BC38:BC40"/>
    <mergeCell ref="BD38:BD40"/>
    <mergeCell ref="BE44:BE46"/>
    <mergeCell ref="BF44:BF46"/>
    <mergeCell ref="BG44:BG46"/>
    <mergeCell ref="BH44:BH46"/>
    <mergeCell ref="BI44:BI46"/>
    <mergeCell ref="BJ44:BJ46"/>
    <mergeCell ref="BK44:BK46"/>
    <mergeCell ref="AW47:AW49"/>
    <mergeCell ref="AX47:AX49"/>
    <mergeCell ref="AY47:AY49"/>
    <mergeCell ref="AZ47:AZ49"/>
    <mergeCell ref="BA47:BA49"/>
    <mergeCell ref="BB47:BB49"/>
    <mergeCell ref="BC47:BC49"/>
    <mergeCell ref="BD47:BD49"/>
    <mergeCell ref="BE47:BE49"/>
    <mergeCell ref="BF47:BF49"/>
    <mergeCell ref="BG47:BG49"/>
    <mergeCell ref="BH47:BH49"/>
    <mergeCell ref="BI47:BI49"/>
    <mergeCell ref="BJ47:BJ49"/>
    <mergeCell ref="BK47:BK49"/>
    <mergeCell ref="AW44:AW46"/>
    <mergeCell ref="AX44:AX46"/>
    <mergeCell ref="AY44:AY46"/>
    <mergeCell ref="AZ44:AZ46"/>
    <mergeCell ref="BA44:BA46"/>
    <mergeCell ref="BB44:BB46"/>
    <mergeCell ref="BC44:BC46"/>
    <mergeCell ref="BD44:BD46"/>
    <mergeCell ref="BE50:BE52"/>
    <mergeCell ref="BF50:BF52"/>
    <mergeCell ref="BG50:BG52"/>
    <mergeCell ref="BH50:BH52"/>
    <mergeCell ref="BI50:BI52"/>
    <mergeCell ref="BJ50:BJ52"/>
    <mergeCell ref="BK50:BK52"/>
    <mergeCell ref="AW53:AW55"/>
    <mergeCell ref="AX53:AX55"/>
    <mergeCell ref="AY53:AY55"/>
    <mergeCell ref="AZ53:AZ55"/>
    <mergeCell ref="BA53:BA55"/>
    <mergeCell ref="BB53:BB55"/>
    <mergeCell ref="BC53:BC55"/>
    <mergeCell ref="BD53:BD55"/>
    <mergeCell ref="BE53:BE55"/>
    <mergeCell ref="BF53:BF55"/>
    <mergeCell ref="BG53:BG55"/>
    <mergeCell ref="BH53:BH55"/>
    <mergeCell ref="BI53:BI55"/>
    <mergeCell ref="BJ53:BJ55"/>
    <mergeCell ref="BK53:BK55"/>
    <mergeCell ref="AW50:AW52"/>
    <mergeCell ref="AX50:AX52"/>
    <mergeCell ref="AY50:AY52"/>
    <mergeCell ref="AZ50:AZ52"/>
    <mergeCell ref="BA50:BA52"/>
    <mergeCell ref="BB50:BB52"/>
    <mergeCell ref="BC50:BC52"/>
    <mergeCell ref="BD50:BD52"/>
    <mergeCell ref="BE56:BE58"/>
    <mergeCell ref="BF56:BF58"/>
    <mergeCell ref="BG56:BG58"/>
    <mergeCell ref="BH56:BH58"/>
    <mergeCell ref="BI56:BI58"/>
    <mergeCell ref="BJ56:BJ58"/>
    <mergeCell ref="BK56:BK58"/>
    <mergeCell ref="AW59:AW61"/>
    <mergeCell ref="AX59:AX61"/>
    <mergeCell ref="AY59:AY61"/>
    <mergeCell ref="AZ59:AZ61"/>
    <mergeCell ref="BA59:BA61"/>
    <mergeCell ref="BB59:BB61"/>
    <mergeCell ref="BC59:BC61"/>
    <mergeCell ref="BD59:BD61"/>
    <mergeCell ref="BE59:BE61"/>
    <mergeCell ref="BF59:BF61"/>
    <mergeCell ref="BG59:BG61"/>
    <mergeCell ref="BH59:BH61"/>
    <mergeCell ref="BI59:BI61"/>
    <mergeCell ref="BJ59:BJ61"/>
    <mergeCell ref="BK59:BK61"/>
    <mergeCell ref="AW56:AW58"/>
    <mergeCell ref="AX56:AX58"/>
    <mergeCell ref="AY56:AY58"/>
    <mergeCell ref="AZ56:AZ58"/>
    <mergeCell ref="BA56:BA58"/>
    <mergeCell ref="BB56:BB58"/>
    <mergeCell ref="BC56:BC58"/>
    <mergeCell ref="BD56:BD58"/>
    <mergeCell ref="BE62:BE64"/>
    <mergeCell ref="BF62:BF64"/>
    <mergeCell ref="BG62:BG64"/>
    <mergeCell ref="BH62:BH64"/>
    <mergeCell ref="BI62:BI64"/>
    <mergeCell ref="BJ62:BJ64"/>
    <mergeCell ref="BK62:BK64"/>
    <mergeCell ref="AW65:AW67"/>
    <mergeCell ref="AX65:AX67"/>
    <mergeCell ref="AY65:AY67"/>
    <mergeCell ref="AZ65:AZ67"/>
    <mergeCell ref="BA65:BA67"/>
    <mergeCell ref="BB65:BB67"/>
    <mergeCell ref="BC65:BC67"/>
    <mergeCell ref="BD65:BD67"/>
    <mergeCell ref="BE65:BE67"/>
    <mergeCell ref="BF65:BF67"/>
    <mergeCell ref="BG65:BG67"/>
    <mergeCell ref="BH65:BH67"/>
    <mergeCell ref="BI65:BI67"/>
    <mergeCell ref="BJ65:BJ67"/>
    <mergeCell ref="BK65:BK67"/>
    <mergeCell ref="AW62:AW64"/>
    <mergeCell ref="AX62:AX64"/>
    <mergeCell ref="AY62:AY64"/>
    <mergeCell ref="AZ62:AZ64"/>
    <mergeCell ref="BA62:BA64"/>
    <mergeCell ref="BB62:BB64"/>
    <mergeCell ref="BC62:BC64"/>
    <mergeCell ref="BD62:BD64"/>
    <mergeCell ref="BE68:BE70"/>
    <mergeCell ref="BF68:BF70"/>
    <mergeCell ref="BG68:BG70"/>
    <mergeCell ref="BH68:BH70"/>
    <mergeCell ref="BI68:BI70"/>
    <mergeCell ref="BJ68:BJ70"/>
    <mergeCell ref="BK68:BK70"/>
    <mergeCell ref="AW71:AW73"/>
    <mergeCell ref="AX71:AX73"/>
    <mergeCell ref="AY71:AY73"/>
    <mergeCell ref="AZ71:AZ73"/>
    <mergeCell ref="BA71:BA73"/>
    <mergeCell ref="BB71:BB73"/>
    <mergeCell ref="BC71:BC73"/>
    <mergeCell ref="BD71:BD73"/>
    <mergeCell ref="BE71:BE73"/>
    <mergeCell ref="BF71:BF73"/>
    <mergeCell ref="BG71:BG73"/>
    <mergeCell ref="BH71:BH73"/>
    <mergeCell ref="BI71:BI73"/>
    <mergeCell ref="BJ71:BJ73"/>
    <mergeCell ref="BK71:BK73"/>
    <mergeCell ref="AW68:AW70"/>
    <mergeCell ref="AX68:AX70"/>
    <mergeCell ref="AY68:AY70"/>
    <mergeCell ref="AZ68:AZ70"/>
    <mergeCell ref="BA68:BA70"/>
    <mergeCell ref="BB68:BB70"/>
    <mergeCell ref="BC68:BC70"/>
    <mergeCell ref="BD68:BD70"/>
    <mergeCell ref="BE74:BE76"/>
    <mergeCell ref="BF74:BF76"/>
    <mergeCell ref="BG74:BG76"/>
    <mergeCell ref="BH74:BH76"/>
    <mergeCell ref="BI74:BI76"/>
    <mergeCell ref="BJ74:BJ76"/>
    <mergeCell ref="BK74:BK76"/>
    <mergeCell ref="AW77:AW79"/>
    <mergeCell ref="AX77:AX79"/>
    <mergeCell ref="AY77:AY79"/>
    <mergeCell ref="AZ77:AZ79"/>
    <mergeCell ref="BA77:BA79"/>
    <mergeCell ref="BB77:BB79"/>
    <mergeCell ref="BC77:BC79"/>
    <mergeCell ref="BD77:BD79"/>
    <mergeCell ref="BE77:BE79"/>
    <mergeCell ref="BF77:BF79"/>
    <mergeCell ref="BG77:BG79"/>
    <mergeCell ref="BH77:BH79"/>
    <mergeCell ref="BI77:BI79"/>
    <mergeCell ref="BJ77:BJ79"/>
    <mergeCell ref="BK77:BK79"/>
    <mergeCell ref="AW74:AW76"/>
    <mergeCell ref="AX74:AX76"/>
    <mergeCell ref="AY74:AY76"/>
    <mergeCell ref="AZ74:AZ76"/>
    <mergeCell ref="BA74:BA76"/>
    <mergeCell ref="BB74:BB76"/>
    <mergeCell ref="BC74:BC76"/>
    <mergeCell ref="BD74:BD76"/>
    <mergeCell ref="BE80:BE82"/>
    <mergeCell ref="BF80:BF82"/>
    <mergeCell ref="BG80:BG82"/>
    <mergeCell ref="BH80:BH82"/>
    <mergeCell ref="BI80:BI82"/>
    <mergeCell ref="BJ80:BJ82"/>
    <mergeCell ref="BK80:BK82"/>
    <mergeCell ref="AW83:AW85"/>
    <mergeCell ref="AX83:AX85"/>
    <mergeCell ref="AY83:AY85"/>
    <mergeCell ref="AZ83:AZ85"/>
    <mergeCell ref="BA83:BA85"/>
    <mergeCell ref="BB83:BB85"/>
    <mergeCell ref="BC83:BC85"/>
    <mergeCell ref="BD83:BD85"/>
    <mergeCell ref="BE83:BE85"/>
    <mergeCell ref="BF83:BF85"/>
    <mergeCell ref="BG83:BG85"/>
    <mergeCell ref="BH83:BH85"/>
    <mergeCell ref="BI83:BI85"/>
    <mergeCell ref="BJ83:BJ85"/>
    <mergeCell ref="BK83:BK85"/>
    <mergeCell ref="AW80:AW82"/>
    <mergeCell ref="AX80:AX82"/>
    <mergeCell ref="AY80:AY82"/>
    <mergeCell ref="AZ80:AZ82"/>
    <mergeCell ref="BA80:BA82"/>
    <mergeCell ref="BB80:BB82"/>
    <mergeCell ref="BC80:BC82"/>
    <mergeCell ref="BD80:BD82"/>
    <mergeCell ref="BE86:BE88"/>
    <mergeCell ref="BF86:BF88"/>
    <mergeCell ref="BG86:BG88"/>
    <mergeCell ref="BH86:BH88"/>
    <mergeCell ref="BI86:BI88"/>
    <mergeCell ref="BJ86:BJ88"/>
    <mergeCell ref="BK86:BK88"/>
    <mergeCell ref="AW89:AW91"/>
    <mergeCell ref="AX89:AX91"/>
    <mergeCell ref="AY89:AY91"/>
    <mergeCell ref="AZ89:AZ91"/>
    <mergeCell ref="BA89:BA91"/>
    <mergeCell ref="BB89:BB91"/>
    <mergeCell ref="BC89:BC91"/>
    <mergeCell ref="BD89:BD91"/>
    <mergeCell ref="BE89:BE91"/>
    <mergeCell ref="BF89:BF91"/>
    <mergeCell ref="BG89:BG91"/>
    <mergeCell ref="BH89:BH91"/>
    <mergeCell ref="BI89:BI91"/>
    <mergeCell ref="BJ89:BJ91"/>
    <mergeCell ref="BK89:BK91"/>
    <mergeCell ref="AW86:AW88"/>
    <mergeCell ref="AX86:AX88"/>
    <mergeCell ref="AY86:AY88"/>
    <mergeCell ref="AZ86:AZ88"/>
    <mergeCell ref="BA86:BA88"/>
    <mergeCell ref="BB86:BB88"/>
    <mergeCell ref="BC86:BC88"/>
    <mergeCell ref="BD86:BD88"/>
    <mergeCell ref="BE92:BE94"/>
    <mergeCell ref="BF92:BF94"/>
    <mergeCell ref="BG92:BG94"/>
    <mergeCell ref="BH92:BH94"/>
    <mergeCell ref="BI92:BI94"/>
    <mergeCell ref="BJ92:BJ94"/>
    <mergeCell ref="BK92:BK94"/>
    <mergeCell ref="AW95:AW97"/>
    <mergeCell ref="AX95:AX97"/>
    <mergeCell ref="AY95:AY97"/>
    <mergeCell ref="AZ95:AZ97"/>
    <mergeCell ref="BA95:BA97"/>
    <mergeCell ref="BB95:BB97"/>
    <mergeCell ref="BC95:BC97"/>
    <mergeCell ref="BD95:BD97"/>
    <mergeCell ref="BE95:BE97"/>
    <mergeCell ref="BF95:BF97"/>
    <mergeCell ref="BG95:BG97"/>
    <mergeCell ref="BH95:BH97"/>
    <mergeCell ref="BI95:BI97"/>
    <mergeCell ref="BJ95:BJ97"/>
    <mergeCell ref="BK95:BK97"/>
    <mergeCell ref="AW92:AW94"/>
    <mergeCell ref="AX92:AX94"/>
    <mergeCell ref="AY92:AY94"/>
    <mergeCell ref="AZ92:AZ94"/>
    <mergeCell ref="BA92:BA94"/>
    <mergeCell ref="BB92:BB94"/>
    <mergeCell ref="BC92:BC94"/>
    <mergeCell ref="BD92:BD94"/>
    <mergeCell ref="BE98:BE100"/>
    <mergeCell ref="BF98:BF100"/>
    <mergeCell ref="BG98:BG100"/>
    <mergeCell ref="BH98:BH100"/>
    <mergeCell ref="BI98:BI100"/>
    <mergeCell ref="BJ98:BJ100"/>
    <mergeCell ref="BK98:BK100"/>
    <mergeCell ref="AW101:AW103"/>
    <mergeCell ref="AX101:AX103"/>
    <mergeCell ref="AY101:AY103"/>
    <mergeCell ref="AZ101:AZ103"/>
    <mergeCell ref="BA101:BA103"/>
    <mergeCell ref="BB101:BB103"/>
    <mergeCell ref="BC101:BC103"/>
    <mergeCell ref="BD101:BD103"/>
    <mergeCell ref="BE101:BE103"/>
    <mergeCell ref="BF101:BF103"/>
    <mergeCell ref="BG101:BG103"/>
    <mergeCell ref="BH101:BH103"/>
    <mergeCell ref="BI101:BI103"/>
    <mergeCell ref="BJ101:BJ103"/>
    <mergeCell ref="BK101:BK103"/>
    <mergeCell ref="AW98:AW100"/>
    <mergeCell ref="AX98:AX100"/>
    <mergeCell ref="AY98:AY100"/>
    <mergeCell ref="AZ98:AZ100"/>
    <mergeCell ref="BA98:BA100"/>
    <mergeCell ref="BB98:BB100"/>
    <mergeCell ref="BC98:BC100"/>
    <mergeCell ref="BD98:BD100"/>
    <mergeCell ref="BE104:BE106"/>
    <mergeCell ref="BF104:BF106"/>
    <mergeCell ref="BG104:BG106"/>
    <mergeCell ref="BH104:BH106"/>
    <mergeCell ref="BI104:BI106"/>
    <mergeCell ref="BJ104:BJ106"/>
    <mergeCell ref="BK104:BK106"/>
    <mergeCell ref="AW107:AW109"/>
    <mergeCell ref="AX107:AX109"/>
    <mergeCell ref="AY107:AY109"/>
    <mergeCell ref="AZ107:AZ109"/>
    <mergeCell ref="BA107:BA109"/>
    <mergeCell ref="BB107:BB109"/>
    <mergeCell ref="BC107:BC109"/>
    <mergeCell ref="BD107:BD109"/>
    <mergeCell ref="BE107:BE109"/>
    <mergeCell ref="BF107:BF109"/>
    <mergeCell ref="BG107:BG109"/>
    <mergeCell ref="BH107:BH109"/>
    <mergeCell ref="BI107:BI109"/>
    <mergeCell ref="BJ107:BJ109"/>
    <mergeCell ref="BK107:BK109"/>
    <mergeCell ref="AW104:AW106"/>
    <mergeCell ref="AX104:AX106"/>
    <mergeCell ref="AY104:AY106"/>
    <mergeCell ref="AZ104:AZ106"/>
    <mergeCell ref="BA104:BA106"/>
    <mergeCell ref="BB104:BB106"/>
    <mergeCell ref="BC104:BC106"/>
    <mergeCell ref="BD104:BD106"/>
    <mergeCell ref="BE110:BE112"/>
    <mergeCell ref="BF110:BF112"/>
    <mergeCell ref="BG110:BG112"/>
    <mergeCell ref="BH110:BH112"/>
    <mergeCell ref="BI110:BI112"/>
    <mergeCell ref="BJ110:BJ112"/>
    <mergeCell ref="BK110:BK112"/>
    <mergeCell ref="AW113:AW115"/>
    <mergeCell ref="AX113:AX115"/>
    <mergeCell ref="AY113:AY115"/>
    <mergeCell ref="AZ113:AZ115"/>
    <mergeCell ref="BA113:BA115"/>
    <mergeCell ref="BB113:BB115"/>
    <mergeCell ref="BC113:BC115"/>
    <mergeCell ref="BD113:BD115"/>
    <mergeCell ref="BE113:BE115"/>
    <mergeCell ref="BF113:BF115"/>
    <mergeCell ref="BG113:BG115"/>
    <mergeCell ref="BH113:BH115"/>
    <mergeCell ref="BI113:BI115"/>
    <mergeCell ref="BJ113:BJ115"/>
    <mergeCell ref="BK113:BK115"/>
    <mergeCell ref="AW110:AW112"/>
    <mergeCell ref="AX110:AX112"/>
    <mergeCell ref="AY110:AY112"/>
    <mergeCell ref="AZ110:AZ112"/>
    <mergeCell ref="BA110:BA112"/>
    <mergeCell ref="BB110:BB112"/>
    <mergeCell ref="BC110:BC112"/>
    <mergeCell ref="BD110:BD112"/>
    <mergeCell ref="BE116:BE118"/>
    <mergeCell ref="BF116:BF118"/>
    <mergeCell ref="BG116:BG118"/>
    <mergeCell ref="BH116:BH118"/>
    <mergeCell ref="BI116:BI118"/>
    <mergeCell ref="BJ116:BJ118"/>
    <mergeCell ref="BK116:BK118"/>
    <mergeCell ref="AW119:AW121"/>
    <mergeCell ref="AX119:AX121"/>
    <mergeCell ref="AY119:AY121"/>
    <mergeCell ref="AZ119:AZ121"/>
    <mergeCell ref="BA119:BA121"/>
    <mergeCell ref="BB119:BB121"/>
    <mergeCell ref="BC119:BC121"/>
    <mergeCell ref="BD119:BD121"/>
    <mergeCell ref="BE119:BE121"/>
    <mergeCell ref="BF119:BF121"/>
    <mergeCell ref="BG119:BG121"/>
    <mergeCell ref="BH119:BH121"/>
    <mergeCell ref="BI119:BI121"/>
    <mergeCell ref="BJ119:BJ121"/>
    <mergeCell ref="BK119:BK121"/>
    <mergeCell ref="AW116:AW118"/>
    <mergeCell ref="AX116:AX118"/>
    <mergeCell ref="AY116:AY118"/>
    <mergeCell ref="AZ116:AZ118"/>
    <mergeCell ref="BA116:BA118"/>
    <mergeCell ref="BB116:BB118"/>
    <mergeCell ref="BC116:BC118"/>
    <mergeCell ref="BD116:BD118"/>
    <mergeCell ref="BE122:BE124"/>
    <mergeCell ref="BF122:BF124"/>
    <mergeCell ref="BG122:BG124"/>
    <mergeCell ref="BH122:BH124"/>
    <mergeCell ref="BI122:BI124"/>
    <mergeCell ref="BJ122:BJ124"/>
    <mergeCell ref="BK122:BK124"/>
    <mergeCell ref="AW125:AW127"/>
    <mergeCell ref="AX125:AX127"/>
    <mergeCell ref="AY125:AY127"/>
    <mergeCell ref="AZ125:AZ127"/>
    <mergeCell ref="BA125:BA127"/>
    <mergeCell ref="BB125:BB127"/>
    <mergeCell ref="BC125:BC127"/>
    <mergeCell ref="BD125:BD127"/>
    <mergeCell ref="BE125:BE127"/>
    <mergeCell ref="BF125:BF127"/>
    <mergeCell ref="BG125:BG127"/>
    <mergeCell ref="BH125:BH127"/>
    <mergeCell ref="BI125:BI127"/>
    <mergeCell ref="BJ125:BJ127"/>
    <mergeCell ref="BK125:BK127"/>
    <mergeCell ref="AW122:AW124"/>
    <mergeCell ref="AX122:AX124"/>
    <mergeCell ref="AY122:AY124"/>
    <mergeCell ref="AZ122:AZ124"/>
    <mergeCell ref="BA122:BA124"/>
    <mergeCell ref="BB122:BB124"/>
    <mergeCell ref="BC122:BC124"/>
    <mergeCell ref="BD122:BD124"/>
    <mergeCell ref="BE128:BE130"/>
    <mergeCell ref="BF128:BF130"/>
    <mergeCell ref="BG128:BG130"/>
    <mergeCell ref="BH128:BH130"/>
    <mergeCell ref="BI128:BI130"/>
    <mergeCell ref="BJ128:BJ130"/>
    <mergeCell ref="BK128:BK130"/>
    <mergeCell ref="AW131:AW133"/>
    <mergeCell ref="AX131:AX133"/>
    <mergeCell ref="AY131:AY133"/>
    <mergeCell ref="AZ131:AZ133"/>
    <mergeCell ref="BA131:BA133"/>
    <mergeCell ref="BB131:BB133"/>
    <mergeCell ref="BC131:BC133"/>
    <mergeCell ref="BD131:BD133"/>
    <mergeCell ref="BE131:BE133"/>
    <mergeCell ref="BF131:BF133"/>
    <mergeCell ref="BG131:BG133"/>
    <mergeCell ref="BH131:BH133"/>
    <mergeCell ref="BI131:BI133"/>
    <mergeCell ref="BJ131:BJ133"/>
    <mergeCell ref="BK131:BK133"/>
    <mergeCell ref="AW128:AW130"/>
    <mergeCell ref="AX128:AX130"/>
    <mergeCell ref="AY128:AY130"/>
    <mergeCell ref="AZ128:AZ130"/>
    <mergeCell ref="BA128:BA130"/>
    <mergeCell ref="BB128:BB130"/>
    <mergeCell ref="BC128:BC130"/>
    <mergeCell ref="BD128:BD130"/>
    <mergeCell ref="BE134:BE136"/>
    <mergeCell ref="BF134:BF136"/>
    <mergeCell ref="BG134:BG136"/>
    <mergeCell ref="BH134:BH136"/>
    <mergeCell ref="BI134:BI136"/>
    <mergeCell ref="BJ134:BJ136"/>
    <mergeCell ref="BK134:BK136"/>
    <mergeCell ref="AW137:AW139"/>
    <mergeCell ref="AX137:AX139"/>
    <mergeCell ref="AY137:AY139"/>
    <mergeCell ref="AZ137:AZ139"/>
    <mergeCell ref="BA137:BA139"/>
    <mergeCell ref="BB137:BB139"/>
    <mergeCell ref="BC137:BC139"/>
    <mergeCell ref="BD137:BD139"/>
    <mergeCell ref="BE137:BE139"/>
    <mergeCell ref="BF137:BF139"/>
    <mergeCell ref="BG137:BG139"/>
    <mergeCell ref="BH137:BH139"/>
    <mergeCell ref="BI137:BI139"/>
    <mergeCell ref="BJ137:BJ139"/>
    <mergeCell ref="BK137:BK139"/>
    <mergeCell ref="AW134:AW136"/>
    <mergeCell ref="AX134:AX136"/>
    <mergeCell ref="AY134:AY136"/>
    <mergeCell ref="AZ134:AZ136"/>
    <mergeCell ref="BA134:BA136"/>
    <mergeCell ref="BB134:BB136"/>
    <mergeCell ref="BC134:BC136"/>
    <mergeCell ref="BD134:BD136"/>
    <mergeCell ref="BE140:BE142"/>
    <mergeCell ref="BF140:BF142"/>
    <mergeCell ref="BG140:BG142"/>
    <mergeCell ref="BH140:BH142"/>
    <mergeCell ref="BI140:BI142"/>
    <mergeCell ref="BJ140:BJ142"/>
    <mergeCell ref="BK140:BK142"/>
    <mergeCell ref="AW143:AW145"/>
    <mergeCell ref="AX143:AX145"/>
    <mergeCell ref="AY143:AY145"/>
    <mergeCell ref="AZ143:AZ145"/>
    <mergeCell ref="BA143:BA145"/>
    <mergeCell ref="BB143:BB145"/>
    <mergeCell ref="BC143:BC145"/>
    <mergeCell ref="BD143:BD145"/>
    <mergeCell ref="BE143:BE145"/>
    <mergeCell ref="BF143:BF145"/>
    <mergeCell ref="BG143:BG145"/>
    <mergeCell ref="BH143:BH145"/>
    <mergeCell ref="BI143:BI145"/>
    <mergeCell ref="BJ143:BJ145"/>
    <mergeCell ref="BK143:BK145"/>
    <mergeCell ref="AW140:AW142"/>
    <mergeCell ref="AX140:AX142"/>
    <mergeCell ref="AY140:AY142"/>
    <mergeCell ref="AZ140:AZ142"/>
    <mergeCell ref="BA140:BA142"/>
    <mergeCell ref="BB140:BB142"/>
    <mergeCell ref="BC140:BC142"/>
    <mergeCell ref="BD140:BD142"/>
    <mergeCell ref="BE146:BE148"/>
    <mergeCell ref="BF146:BF148"/>
    <mergeCell ref="BG146:BG148"/>
    <mergeCell ref="BH146:BH148"/>
    <mergeCell ref="BI146:BI148"/>
    <mergeCell ref="BJ146:BJ148"/>
    <mergeCell ref="BK146:BK148"/>
    <mergeCell ref="AW149:AW151"/>
    <mergeCell ref="AX149:AX151"/>
    <mergeCell ref="AY149:AY151"/>
    <mergeCell ref="AZ149:AZ151"/>
    <mergeCell ref="BA149:BA151"/>
    <mergeCell ref="BB149:BB151"/>
    <mergeCell ref="BC149:BC151"/>
    <mergeCell ref="BD149:BD151"/>
    <mergeCell ref="BE149:BE151"/>
    <mergeCell ref="BF149:BF151"/>
    <mergeCell ref="BG149:BG151"/>
    <mergeCell ref="BH149:BH151"/>
    <mergeCell ref="BI149:BI151"/>
    <mergeCell ref="BJ149:BJ151"/>
    <mergeCell ref="BK149:BK151"/>
    <mergeCell ref="AW146:AW148"/>
    <mergeCell ref="AX146:AX148"/>
    <mergeCell ref="AY146:AY148"/>
    <mergeCell ref="AZ146:AZ148"/>
    <mergeCell ref="BA146:BA148"/>
    <mergeCell ref="BB146:BB148"/>
    <mergeCell ref="BC146:BC148"/>
    <mergeCell ref="BD146:BD148"/>
    <mergeCell ref="BE152:BE154"/>
    <mergeCell ref="BF152:BF154"/>
    <mergeCell ref="BG152:BG154"/>
    <mergeCell ref="BH152:BH154"/>
    <mergeCell ref="BI152:BI154"/>
    <mergeCell ref="BJ152:BJ154"/>
    <mergeCell ref="BK152:BK154"/>
    <mergeCell ref="AW155:AW157"/>
    <mergeCell ref="AX155:AX157"/>
    <mergeCell ref="AY155:AY157"/>
    <mergeCell ref="AZ155:AZ157"/>
    <mergeCell ref="BA155:BA157"/>
    <mergeCell ref="BB155:BB157"/>
    <mergeCell ref="BC155:BC157"/>
    <mergeCell ref="BD155:BD157"/>
    <mergeCell ref="BE155:BE157"/>
    <mergeCell ref="BF155:BF157"/>
    <mergeCell ref="BG155:BG157"/>
    <mergeCell ref="BH155:BH157"/>
    <mergeCell ref="BI155:BI157"/>
    <mergeCell ref="BJ155:BJ157"/>
    <mergeCell ref="BK155:BK157"/>
    <mergeCell ref="AW152:AW154"/>
    <mergeCell ref="AX152:AX154"/>
    <mergeCell ref="AY152:AY154"/>
    <mergeCell ref="AZ152:AZ154"/>
    <mergeCell ref="BA152:BA154"/>
    <mergeCell ref="BB152:BB154"/>
    <mergeCell ref="BC152:BC154"/>
    <mergeCell ref="BD152:BD154"/>
    <mergeCell ref="BM6:BN6"/>
    <mergeCell ref="BO6:BP6"/>
    <mergeCell ref="BQ6:BR6"/>
    <mergeCell ref="BS6:BT6"/>
    <mergeCell ref="BU6:BV6"/>
    <mergeCell ref="BW6:BX6"/>
    <mergeCell ref="BY6:BZ6"/>
    <mergeCell ref="BK8:BK10"/>
    <mergeCell ref="BO8:BO10"/>
    <mergeCell ref="BP8:BP10"/>
    <mergeCell ref="BQ8:BQ10"/>
    <mergeCell ref="BR8:BR10"/>
    <mergeCell ref="BS8:BS10"/>
    <mergeCell ref="BT8:BT10"/>
    <mergeCell ref="BU8:BU10"/>
    <mergeCell ref="BV8:BV10"/>
    <mergeCell ref="BW8:BW10"/>
    <mergeCell ref="BX8:BX10"/>
    <mergeCell ref="BY8:BY10"/>
    <mergeCell ref="BZ8:BZ10"/>
    <mergeCell ref="BN8:BN10"/>
    <mergeCell ref="BM8:BM10"/>
    <mergeCell ref="BL8:BL10"/>
    <mergeCell ref="BK11:BK13"/>
    <mergeCell ref="BO11:BO13"/>
    <mergeCell ref="BP11:BP13"/>
    <mergeCell ref="BQ11:BQ13"/>
    <mergeCell ref="BR11:BR13"/>
    <mergeCell ref="BS11:BS13"/>
    <mergeCell ref="BT11:BT13"/>
    <mergeCell ref="BU11:BU13"/>
    <mergeCell ref="BV11:BV13"/>
    <mergeCell ref="BW11:BW13"/>
    <mergeCell ref="BX11:BX13"/>
    <mergeCell ref="BY11:BY13"/>
    <mergeCell ref="BZ11:BZ13"/>
    <mergeCell ref="BT14:BT16"/>
    <mergeCell ref="BU14:BU16"/>
    <mergeCell ref="BV14:BV16"/>
    <mergeCell ref="BW14:BW16"/>
    <mergeCell ref="BX14:BX16"/>
    <mergeCell ref="BY14:BY16"/>
    <mergeCell ref="BZ14:BZ16"/>
    <mergeCell ref="BM11:BM13"/>
    <mergeCell ref="BN11:BN13"/>
    <mergeCell ref="BK17:BK19"/>
    <mergeCell ref="BO17:BO19"/>
    <mergeCell ref="BP17:BP19"/>
    <mergeCell ref="BQ17:BQ19"/>
    <mergeCell ref="BR17:BR19"/>
    <mergeCell ref="BS17:BS19"/>
    <mergeCell ref="BT17:BT19"/>
    <mergeCell ref="BU17:BU19"/>
    <mergeCell ref="BV17:BV19"/>
    <mergeCell ref="BW17:BW19"/>
    <mergeCell ref="BX17:BX19"/>
    <mergeCell ref="BY17:BY19"/>
    <mergeCell ref="BZ17:BZ19"/>
    <mergeCell ref="BK14:BK16"/>
    <mergeCell ref="BO14:BO16"/>
    <mergeCell ref="BP14:BP16"/>
    <mergeCell ref="BQ14:BQ16"/>
    <mergeCell ref="BR14:BR16"/>
    <mergeCell ref="BS14:BS16"/>
    <mergeCell ref="BM14:BM16"/>
    <mergeCell ref="BN14:BN16"/>
    <mergeCell ref="BM17:BM19"/>
    <mergeCell ref="BN17:BN19"/>
    <mergeCell ref="BT20:BT22"/>
    <mergeCell ref="BU20:BU22"/>
    <mergeCell ref="BV20:BV22"/>
    <mergeCell ref="BW20:BW22"/>
    <mergeCell ref="BX20:BX22"/>
    <mergeCell ref="BY20:BY22"/>
    <mergeCell ref="BZ20:BZ22"/>
    <mergeCell ref="BO23:BO25"/>
    <mergeCell ref="BP23:BP25"/>
    <mergeCell ref="BQ23:BQ25"/>
    <mergeCell ref="BR23:BR25"/>
    <mergeCell ref="BS23:BS25"/>
    <mergeCell ref="BT23:BT25"/>
    <mergeCell ref="BU23:BU25"/>
    <mergeCell ref="BV23:BV25"/>
    <mergeCell ref="BW23:BW25"/>
    <mergeCell ref="BX23:BX25"/>
    <mergeCell ref="BY23:BY25"/>
    <mergeCell ref="BZ23:BZ25"/>
    <mergeCell ref="BO20:BO22"/>
    <mergeCell ref="BP20:BP22"/>
    <mergeCell ref="BQ20:BQ22"/>
    <mergeCell ref="BR20:BR22"/>
    <mergeCell ref="BS20:BS22"/>
    <mergeCell ref="BT26:BT28"/>
    <mergeCell ref="BU26:BU28"/>
    <mergeCell ref="BV26:BV28"/>
    <mergeCell ref="BW26:BW28"/>
    <mergeCell ref="BX26:BX28"/>
    <mergeCell ref="BY26:BY28"/>
    <mergeCell ref="BZ26:BZ28"/>
    <mergeCell ref="BO29:BO31"/>
    <mergeCell ref="BP29:BP31"/>
    <mergeCell ref="BQ29:BQ31"/>
    <mergeCell ref="BR29:BR31"/>
    <mergeCell ref="BS29:BS31"/>
    <mergeCell ref="BT29:BT31"/>
    <mergeCell ref="BU29:BU31"/>
    <mergeCell ref="BV29:BV31"/>
    <mergeCell ref="BW29:BW31"/>
    <mergeCell ref="BX29:BX31"/>
    <mergeCell ref="BY29:BY31"/>
    <mergeCell ref="BZ29:BZ31"/>
    <mergeCell ref="BO26:BO28"/>
    <mergeCell ref="BP26:BP28"/>
    <mergeCell ref="BQ26:BQ28"/>
    <mergeCell ref="BR26:BR28"/>
    <mergeCell ref="BS26:BS28"/>
    <mergeCell ref="BU32:BU34"/>
    <mergeCell ref="BV32:BV34"/>
    <mergeCell ref="BW32:BW34"/>
    <mergeCell ref="BX32:BX34"/>
    <mergeCell ref="BY32:BY34"/>
    <mergeCell ref="BZ32:BZ34"/>
    <mergeCell ref="BO35:BO37"/>
    <mergeCell ref="BP35:BP37"/>
    <mergeCell ref="BQ35:BQ37"/>
    <mergeCell ref="BR35:BR37"/>
    <mergeCell ref="BS35:BS37"/>
    <mergeCell ref="BT35:BT37"/>
    <mergeCell ref="BU35:BU37"/>
    <mergeCell ref="BV35:BV37"/>
    <mergeCell ref="BW35:BW37"/>
    <mergeCell ref="BX35:BX37"/>
    <mergeCell ref="BY35:BY37"/>
    <mergeCell ref="BZ35:BZ37"/>
    <mergeCell ref="BO32:BO34"/>
    <mergeCell ref="BP32:BP34"/>
    <mergeCell ref="BQ32:BQ34"/>
    <mergeCell ref="BR32:BR34"/>
    <mergeCell ref="BS32:BS34"/>
    <mergeCell ref="BU38:BU40"/>
    <mergeCell ref="BV38:BV40"/>
    <mergeCell ref="BW38:BW40"/>
    <mergeCell ref="BX38:BX40"/>
    <mergeCell ref="BY38:BY40"/>
    <mergeCell ref="BZ38:BZ40"/>
    <mergeCell ref="BO41:BO43"/>
    <mergeCell ref="BP41:BP43"/>
    <mergeCell ref="BQ41:BQ43"/>
    <mergeCell ref="BR41:BR43"/>
    <mergeCell ref="BS41:BS43"/>
    <mergeCell ref="BT41:BT43"/>
    <mergeCell ref="BU41:BU43"/>
    <mergeCell ref="BV41:BV43"/>
    <mergeCell ref="BW41:BW43"/>
    <mergeCell ref="BX41:BX43"/>
    <mergeCell ref="BY41:BY43"/>
    <mergeCell ref="BZ41:BZ43"/>
    <mergeCell ref="BO38:BO40"/>
    <mergeCell ref="BP38:BP40"/>
    <mergeCell ref="BQ38:BQ40"/>
    <mergeCell ref="BR38:BR40"/>
    <mergeCell ref="BS38:BS40"/>
    <mergeCell ref="BU44:BU46"/>
    <mergeCell ref="BV44:BV46"/>
    <mergeCell ref="BW44:BW46"/>
    <mergeCell ref="BX44:BX46"/>
    <mergeCell ref="BY44:BY46"/>
    <mergeCell ref="BZ44:BZ46"/>
    <mergeCell ref="BO47:BO49"/>
    <mergeCell ref="BP47:BP49"/>
    <mergeCell ref="BQ47:BQ49"/>
    <mergeCell ref="BR47:BR49"/>
    <mergeCell ref="BS47:BS49"/>
    <mergeCell ref="BT47:BT49"/>
    <mergeCell ref="BU47:BU49"/>
    <mergeCell ref="BV47:BV49"/>
    <mergeCell ref="BW47:BW49"/>
    <mergeCell ref="BX47:BX49"/>
    <mergeCell ref="BY47:BY49"/>
    <mergeCell ref="BZ47:BZ49"/>
    <mergeCell ref="BO44:BO46"/>
    <mergeCell ref="BP44:BP46"/>
    <mergeCell ref="BQ44:BQ46"/>
    <mergeCell ref="BR44:BR46"/>
    <mergeCell ref="BS44:BS46"/>
    <mergeCell ref="BU50:BU52"/>
    <mergeCell ref="BV50:BV52"/>
    <mergeCell ref="BW50:BW52"/>
    <mergeCell ref="BX50:BX52"/>
    <mergeCell ref="BY50:BY52"/>
    <mergeCell ref="BZ50:BZ52"/>
    <mergeCell ref="BO53:BO55"/>
    <mergeCell ref="BP53:BP55"/>
    <mergeCell ref="BQ53:BQ55"/>
    <mergeCell ref="BR53:BR55"/>
    <mergeCell ref="BS53:BS55"/>
    <mergeCell ref="BT53:BT55"/>
    <mergeCell ref="BU53:BU55"/>
    <mergeCell ref="BV53:BV55"/>
    <mergeCell ref="BW53:BW55"/>
    <mergeCell ref="BX53:BX55"/>
    <mergeCell ref="BY53:BY55"/>
    <mergeCell ref="BZ53:BZ55"/>
    <mergeCell ref="BO50:BO52"/>
    <mergeCell ref="BP50:BP52"/>
    <mergeCell ref="BQ50:BQ52"/>
    <mergeCell ref="BR50:BR52"/>
    <mergeCell ref="BS50:BS52"/>
    <mergeCell ref="BU56:BU58"/>
    <mergeCell ref="BV56:BV58"/>
    <mergeCell ref="BW56:BW58"/>
    <mergeCell ref="BX56:BX58"/>
    <mergeCell ref="BY56:BY58"/>
    <mergeCell ref="BZ56:BZ58"/>
    <mergeCell ref="BO59:BO61"/>
    <mergeCell ref="BP59:BP61"/>
    <mergeCell ref="BQ59:BQ61"/>
    <mergeCell ref="BR59:BR61"/>
    <mergeCell ref="BS59:BS61"/>
    <mergeCell ref="BT59:BT61"/>
    <mergeCell ref="BU59:BU61"/>
    <mergeCell ref="BV59:BV61"/>
    <mergeCell ref="BW59:BW61"/>
    <mergeCell ref="BX59:BX61"/>
    <mergeCell ref="BY59:BY61"/>
    <mergeCell ref="BZ59:BZ61"/>
    <mergeCell ref="BO56:BO58"/>
    <mergeCell ref="BP56:BP58"/>
    <mergeCell ref="BQ56:BQ58"/>
    <mergeCell ref="BR56:BR58"/>
    <mergeCell ref="BS56:BS58"/>
    <mergeCell ref="BU62:BU64"/>
    <mergeCell ref="BV62:BV64"/>
    <mergeCell ref="BW62:BW64"/>
    <mergeCell ref="BX62:BX64"/>
    <mergeCell ref="BY62:BY64"/>
    <mergeCell ref="BZ62:BZ64"/>
    <mergeCell ref="BO65:BO67"/>
    <mergeCell ref="BP65:BP67"/>
    <mergeCell ref="BQ65:BQ67"/>
    <mergeCell ref="BR65:BR67"/>
    <mergeCell ref="BS65:BS67"/>
    <mergeCell ref="BT65:BT67"/>
    <mergeCell ref="BU65:BU67"/>
    <mergeCell ref="BV65:BV67"/>
    <mergeCell ref="BW65:BW67"/>
    <mergeCell ref="BX65:BX67"/>
    <mergeCell ref="BY65:BY67"/>
    <mergeCell ref="BZ65:BZ67"/>
    <mergeCell ref="BO62:BO64"/>
    <mergeCell ref="BP62:BP64"/>
    <mergeCell ref="BQ62:BQ64"/>
    <mergeCell ref="BR62:BR64"/>
    <mergeCell ref="BS62:BS64"/>
    <mergeCell ref="BT62:BT64"/>
    <mergeCell ref="BU68:BU70"/>
    <mergeCell ref="BV68:BV70"/>
    <mergeCell ref="BW68:BW70"/>
    <mergeCell ref="BX68:BX70"/>
    <mergeCell ref="BY68:BY70"/>
    <mergeCell ref="BZ68:BZ70"/>
    <mergeCell ref="BO71:BO73"/>
    <mergeCell ref="BP71:BP73"/>
    <mergeCell ref="BQ71:BQ73"/>
    <mergeCell ref="BR71:BR73"/>
    <mergeCell ref="BS71:BS73"/>
    <mergeCell ref="BT71:BT73"/>
    <mergeCell ref="BU71:BU73"/>
    <mergeCell ref="BV71:BV73"/>
    <mergeCell ref="BW71:BW73"/>
    <mergeCell ref="BX71:BX73"/>
    <mergeCell ref="BY71:BY73"/>
    <mergeCell ref="BZ71:BZ73"/>
    <mergeCell ref="BO68:BO70"/>
    <mergeCell ref="BP68:BP70"/>
    <mergeCell ref="BQ68:BQ70"/>
    <mergeCell ref="BR68:BR70"/>
    <mergeCell ref="BS68:BS70"/>
    <mergeCell ref="BT68:BT70"/>
    <mergeCell ref="BU74:BU76"/>
    <mergeCell ref="BV74:BV76"/>
    <mergeCell ref="BW74:BW76"/>
    <mergeCell ref="BX74:BX76"/>
    <mergeCell ref="BY74:BY76"/>
    <mergeCell ref="BZ74:BZ76"/>
    <mergeCell ref="BO77:BO79"/>
    <mergeCell ref="BP77:BP79"/>
    <mergeCell ref="BQ77:BQ79"/>
    <mergeCell ref="BR77:BR79"/>
    <mergeCell ref="BS77:BS79"/>
    <mergeCell ref="BT77:BT79"/>
    <mergeCell ref="BU77:BU79"/>
    <mergeCell ref="BV77:BV79"/>
    <mergeCell ref="BW77:BW79"/>
    <mergeCell ref="BX77:BX79"/>
    <mergeCell ref="BY77:BY79"/>
    <mergeCell ref="BZ77:BZ79"/>
    <mergeCell ref="BO74:BO76"/>
    <mergeCell ref="BP74:BP76"/>
    <mergeCell ref="BQ74:BQ76"/>
    <mergeCell ref="BR74:BR76"/>
    <mergeCell ref="BS74:BS76"/>
    <mergeCell ref="BT74:BT76"/>
    <mergeCell ref="BU80:BU82"/>
    <mergeCell ref="BV80:BV82"/>
    <mergeCell ref="BW80:BW82"/>
    <mergeCell ref="BX80:BX82"/>
    <mergeCell ref="BY80:BY82"/>
    <mergeCell ref="BZ80:BZ82"/>
    <mergeCell ref="BO83:BO85"/>
    <mergeCell ref="BP83:BP85"/>
    <mergeCell ref="BQ83:BQ85"/>
    <mergeCell ref="BR83:BR85"/>
    <mergeCell ref="BS83:BS85"/>
    <mergeCell ref="BT83:BT85"/>
    <mergeCell ref="BU83:BU85"/>
    <mergeCell ref="BV83:BV85"/>
    <mergeCell ref="BW83:BW85"/>
    <mergeCell ref="BX83:BX85"/>
    <mergeCell ref="BY83:BY85"/>
    <mergeCell ref="BZ83:BZ85"/>
    <mergeCell ref="BO80:BO82"/>
    <mergeCell ref="BP80:BP82"/>
    <mergeCell ref="BQ80:BQ82"/>
    <mergeCell ref="BR80:BR82"/>
    <mergeCell ref="BS80:BS82"/>
    <mergeCell ref="BT80:BT82"/>
    <mergeCell ref="BU86:BU88"/>
    <mergeCell ref="BV86:BV88"/>
    <mergeCell ref="BW86:BW88"/>
    <mergeCell ref="BX86:BX88"/>
    <mergeCell ref="BY86:BY88"/>
    <mergeCell ref="BZ86:BZ88"/>
    <mergeCell ref="BO89:BO91"/>
    <mergeCell ref="BP89:BP91"/>
    <mergeCell ref="BQ89:BQ91"/>
    <mergeCell ref="BR89:BR91"/>
    <mergeCell ref="BS89:BS91"/>
    <mergeCell ref="BT89:BT91"/>
    <mergeCell ref="BU89:BU91"/>
    <mergeCell ref="BV89:BV91"/>
    <mergeCell ref="BW89:BW91"/>
    <mergeCell ref="BX89:BX91"/>
    <mergeCell ref="BY89:BY91"/>
    <mergeCell ref="BZ89:BZ91"/>
    <mergeCell ref="BO86:BO88"/>
    <mergeCell ref="BP86:BP88"/>
    <mergeCell ref="BQ86:BQ88"/>
    <mergeCell ref="BR86:BR88"/>
    <mergeCell ref="BS86:BS88"/>
    <mergeCell ref="BT86:BT88"/>
    <mergeCell ref="BU92:BU94"/>
    <mergeCell ref="BV92:BV94"/>
    <mergeCell ref="BW92:BW94"/>
    <mergeCell ref="BX92:BX94"/>
    <mergeCell ref="BY92:BY94"/>
    <mergeCell ref="BZ92:BZ94"/>
    <mergeCell ref="BO95:BO97"/>
    <mergeCell ref="BP95:BP97"/>
    <mergeCell ref="BQ95:BQ97"/>
    <mergeCell ref="BR95:BR97"/>
    <mergeCell ref="BS95:BS97"/>
    <mergeCell ref="BT95:BT97"/>
    <mergeCell ref="BU95:BU97"/>
    <mergeCell ref="BV95:BV97"/>
    <mergeCell ref="BW95:BW97"/>
    <mergeCell ref="BX95:BX97"/>
    <mergeCell ref="BY95:BY97"/>
    <mergeCell ref="BZ95:BZ97"/>
    <mergeCell ref="BO92:BO94"/>
    <mergeCell ref="BP92:BP94"/>
    <mergeCell ref="BQ92:BQ94"/>
    <mergeCell ref="BR92:BR94"/>
    <mergeCell ref="BS92:BS94"/>
    <mergeCell ref="BT92:BT94"/>
    <mergeCell ref="BU98:BU100"/>
    <mergeCell ref="BV98:BV100"/>
    <mergeCell ref="BW98:BW100"/>
    <mergeCell ref="BX98:BX100"/>
    <mergeCell ref="BY98:BY100"/>
    <mergeCell ref="BZ98:BZ100"/>
    <mergeCell ref="BO101:BO103"/>
    <mergeCell ref="BP101:BP103"/>
    <mergeCell ref="BQ101:BQ103"/>
    <mergeCell ref="BR101:BR103"/>
    <mergeCell ref="BS101:BS103"/>
    <mergeCell ref="BT101:BT103"/>
    <mergeCell ref="BU101:BU103"/>
    <mergeCell ref="BV101:BV103"/>
    <mergeCell ref="BW101:BW103"/>
    <mergeCell ref="BX101:BX103"/>
    <mergeCell ref="BY101:BY103"/>
    <mergeCell ref="BZ101:BZ103"/>
    <mergeCell ref="BO98:BO100"/>
    <mergeCell ref="BP98:BP100"/>
    <mergeCell ref="BQ98:BQ100"/>
    <mergeCell ref="BR98:BR100"/>
    <mergeCell ref="BS98:BS100"/>
    <mergeCell ref="BT98:BT100"/>
    <mergeCell ref="BU104:BU106"/>
    <mergeCell ref="BV104:BV106"/>
    <mergeCell ref="BW104:BW106"/>
    <mergeCell ref="BX104:BX106"/>
    <mergeCell ref="BY104:BY106"/>
    <mergeCell ref="BZ104:BZ106"/>
    <mergeCell ref="BO107:BO109"/>
    <mergeCell ref="BP107:BP109"/>
    <mergeCell ref="BQ107:BQ109"/>
    <mergeCell ref="BR107:BR109"/>
    <mergeCell ref="BS107:BS109"/>
    <mergeCell ref="BT107:BT109"/>
    <mergeCell ref="BU107:BU109"/>
    <mergeCell ref="BV107:BV109"/>
    <mergeCell ref="BW107:BW109"/>
    <mergeCell ref="BX107:BX109"/>
    <mergeCell ref="BY107:BY109"/>
    <mergeCell ref="BZ107:BZ109"/>
    <mergeCell ref="BO104:BO106"/>
    <mergeCell ref="BP104:BP106"/>
    <mergeCell ref="BQ104:BQ106"/>
    <mergeCell ref="BR104:BR106"/>
    <mergeCell ref="BS104:BS106"/>
    <mergeCell ref="BT104:BT106"/>
    <mergeCell ref="BU110:BU112"/>
    <mergeCell ref="BV110:BV112"/>
    <mergeCell ref="BW110:BW112"/>
    <mergeCell ref="BX110:BX112"/>
    <mergeCell ref="BY110:BY112"/>
    <mergeCell ref="BZ110:BZ112"/>
    <mergeCell ref="BO113:BO115"/>
    <mergeCell ref="BP113:BP115"/>
    <mergeCell ref="BQ113:BQ115"/>
    <mergeCell ref="BR113:BR115"/>
    <mergeCell ref="BS113:BS115"/>
    <mergeCell ref="BT113:BT115"/>
    <mergeCell ref="BU113:BU115"/>
    <mergeCell ref="BV113:BV115"/>
    <mergeCell ref="BW113:BW115"/>
    <mergeCell ref="BX113:BX115"/>
    <mergeCell ref="BY113:BY115"/>
    <mergeCell ref="BZ113:BZ115"/>
    <mergeCell ref="BO110:BO112"/>
    <mergeCell ref="BP110:BP112"/>
    <mergeCell ref="BQ110:BQ112"/>
    <mergeCell ref="BR110:BR112"/>
    <mergeCell ref="BS110:BS112"/>
    <mergeCell ref="BT110:BT112"/>
    <mergeCell ref="BU116:BU118"/>
    <mergeCell ref="BV116:BV118"/>
    <mergeCell ref="BW116:BW118"/>
    <mergeCell ref="BX116:BX118"/>
    <mergeCell ref="BY116:BY118"/>
    <mergeCell ref="BZ116:BZ118"/>
    <mergeCell ref="BO119:BO121"/>
    <mergeCell ref="BP119:BP121"/>
    <mergeCell ref="BQ119:BQ121"/>
    <mergeCell ref="BR119:BR121"/>
    <mergeCell ref="BS119:BS121"/>
    <mergeCell ref="BT119:BT121"/>
    <mergeCell ref="BU119:BU121"/>
    <mergeCell ref="BV119:BV121"/>
    <mergeCell ref="BW119:BW121"/>
    <mergeCell ref="BX119:BX121"/>
    <mergeCell ref="BY119:BY121"/>
    <mergeCell ref="BZ119:BZ121"/>
    <mergeCell ref="BO116:BO118"/>
    <mergeCell ref="BP116:BP118"/>
    <mergeCell ref="BQ116:BQ118"/>
    <mergeCell ref="BR116:BR118"/>
    <mergeCell ref="BS116:BS118"/>
    <mergeCell ref="BT116:BT118"/>
    <mergeCell ref="BX122:BX124"/>
    <mergeCell ref="BY122:BY124"/>
    <mergeCell ref="BZ122:BZ124"/>
    <mergeCell ref="BO125:BO127"/>
    <mergeCell ref="BP125:BP127"/>
    <mergeCell ref="BQ125:BQ127"/>
    <mergeCell ref="BR125:BR127"/>
    <mergeCell ref="BS125:BS127"/>
    <mergeCell ref="BT125:BT127"/>
    <mergeCell ref="BU125:BU127"/>
    <mergeCell ref="BV125:BV127"/>
    <mergeCell ref="BW125:BW127"/>
    <mergeCell ref="BX125:BX127"/>
    <mergeCell ref="BY125:BY127"/>
    <mergeCell ref="BZ125:BZ127"/>
    <mergeCell ref="BO122:BO124"/>
    <mergeCell ref="BP122:BP124"/>
    <mergeCell ref="BQ122:BQ124"/>
    <mergeCell ref="BR122:BR124"/>
    <mergeCell ref="BS122:BS124"/>
    <mergeCell ref="BT122:BT124"/>
    <mergeCell ref="BO131:BO133"/>
    <mergeCell ref="BP131:BP133"/>
    <mergeCell ref="BQ131:BQ133"/>
    <mergeCell ref="BR131:BR133"/>
    <mergeCell ref="BS131:BS133"/>
    <mergeCell ref="BT131:BT133"/>
    <mergeCell ref="BU131:BU133"/>
    <mergeCell ref="BV131:BV133"/>
    <mergeCell ref="BW131:BW133"/>
    <mergeCell ref="BX131:BX133"/>
    <mergeCell ref="BY131:BY133"/>
    <mergeCell ref="BZ131:BZ133"/>
    <mergeCell ref="BO128:BO130"/>
    <mergeCell ref="BP128:BP130"/>
    <mergeCell ref="BQ128:BQ130"/>
    <mergeCell ref="BR128:BR130"/>
    <mergeCell ref="BS128:BS130"/>
    <mergeCell ref="BT128:BT130"/>
    <mergeCell ref="BX134:BX136"/>
    <mergeCell ref="BY134:BY136"/>
    <mergeCell ref="BZ134:BZ136"/>
    <mergeCell ref="BO137:BO139"/>
    <mergeCell ref="BP137:BP139"/>
    <mergeCell ref="BQ137:BQ139"/>
    <mergeCell ref="BR137:BR139"/>
    <mergeCell ref="BS137:BS139"/>
    <mergeCell ref="BT137:BT139"/>
    <mergeCell ref="BU137:BU139"/>
    <mergeCell ref="BV137:BV139"/>
    <mergeCell ref="BW137:BW139"/>
    <mergeCell ref="BX137:BX139"/>
    <mergeCell ref="BY137:BY139"/>
    <mergeCell ref="BZ137:BZ139"/>
    <mergeCell ref="BO134:BO136"/>
    <mergeCell ref="BP134:BP136"/>
    <mergeCell ref="BQ134:BQ136"/>
    <mergeCell ref="BR134:BR136"/>
    <mergeCell ref="BS134:BS136"/>
    <mergeCell ref="BT134:BT136"/>
    <mergeCell ref="BX140:BX142"/>
    <mergeCell ref="BY140:BY142"/>
    <mergeCell ref="BZ140:BZ142"/>
    <mergeCell ref="BO143:BO145"/>
    <mergeCell ref="BP143:BP145"/>
    <mergeCell ref="BQ143:BQ145"/>
    <mergeCell ref="BR143:BR145"/>
    <mergeCell ref="BS143:BS145"/>
    <mergeCell ref="BT143:BT145"/>
    <mergeCell ref="BU143:BU145"/>
    <mergeCell ref="BV143:BV145"/>
    <mergeCell ref="BW143:BW145"/>
    <mergeCell ref="BX143:BX145"/>
    <mergeCell ref="BY143:BY145"/>
    <mergeCell ref="BZ143:BZ145"/>
    <mergeCell ref="BO140:BO142"/>
    <mergeCell ref="BP140:BP142"/>
    <mergeCell ref="BQ140:BQ142"/>
    <mergeCell ref="BR140:BR142"/>
    <mergeCell ref="BS140:BS142"/>
    <mergeCell ref="BT140:BT142"/>
    <mergeCell ref="BX146:BX148"/>
    <mergeCell ref="BY146:BY148"/>
    <mergeCell ref="BZ146:BZ148"/>
    <mergeCell ref="BO149:BO151"/>
    <mergeCell ref="BP149:BP151"/>
    <mergeCell ref="BQ149:BQ151"/>
    <mergeCell ref="BR149:BR151"/>
    <mergeCell ref="BS149:BS151"/>
    <mergeCell ref="BT149:BT151"/>
    <mergeCell ref="BU149:BU151"/>
    <mergeCell ref="BV149:BV151"/>
    <mergeCell ref="BW149:BW151"/>
    <mergeCell ref="BX149:BX151"/>
    <mergeCell ref="BY149:BY151"/>
    <mergeCell ref="BZ149:BZ151"/>
    <mergeCell ref="BO146:BO148"/>
    <mergeCell ref="BP146:BP148"/>
    <mergeCell ref="BQ146:BQ148"/>
    <mergeCell ref="BR146:BR148"/>
    <mergeCell ref="BS146:BS148"/>
    <mergeCell ref="BT146:BT148"/>
    <mergeCell ref="BX152:BX154"/>
    <mergeCell ref="BY152:BY154"/>
    <mergeCell ref="BZ152:BZ154"/>
    <mergeCell ref="BO155:BO157"/>
    <mergeCell ref="BP155:BP157"/>
    <mergeCell ref="BQ155:BQ157"/>
    <mergeCell ref="BR155:BR157"/>
    <mergeCell ref="BS155:BS157"/>
    <mergeCell ref="BT155:BT157"/>
    <mergeCell ref="BU155:BU157"/>
    <mergeCell ref="BV155:BV157"/>
    <mergeCell ref="BW155:BW157"/>
    <mergeCell ref="BX155:BX157"/>
    <mergeCell ref="BY155:BY157"/>
    <mergeCell ref="BZ155:BZ157"/>
    <mergeCell ref="BO152:BO154"/>
    <mergeCell ref="BP152:BP154"/>
    <mergeCell ref="BQ152:BQ154"/>
    <mergeCell ref="BR152:BR154"/>
    <mergeCell ref="BS152:BS154"/>
    <mergeCell ref="BU152:BU154"/>
    <mergeCell ref="BV152:BV154"/>
    <mergeCell ref="BT152:BT154"/>
    <mergeCell ref="BM41:BM43"/>
    <mergeCell ref="BN41:BN43"/>
    <mergeCell ref="BT56:BT58"/>
    <mergeCell ref="BT50:BT52"/>
    <mergeCell ref="BT44:BT46"/>
    <mergeCell ref="BT38:BT40"/>
    <mergeCell ref="BT32:BT34"/>
    <mergeCell ref="BM71:BM73"/>
    <mergeCell ref="BN71:BN73"/>
    <mergeCell ref="BM74:BM76"/>
    <mergeCell ref="BN74:BN76"/>
    <mergeCell ref="BM50:BM52"/>
    <mergeCell ref="BN50:BN52"/>
    <mergeCell ref="BM53:BM55"/>
    <mergeCell ref="BN53:BN55"/>
    <mergeCell ref="BM56:BM58"/>
    <mergeCell ref="BW152:BW154"/>
    <mergeCell ref="BU146:BU148"/>
    <mergeCell ref="BV146:BV148"/>
    <mergeCell ref="BW146:BW148"/>
    <mergeCell ref="BU140:BU142"/>
    <mergeCell ref="BV140:BV142"/>
    <mergeCell ref="BW140:BW142"/>
    <mergeCell ref="BU134:BU136"/>
    <mergeCell ref="BV134:BV136"/>
    <mergeCell ref="BW134:BW136"/>
    <mergeCell ref="BU128:BU130"/>
    <mergeCell ref="BV128:BV130"/>
    <mergeCell ref="BW128:BW130"/>
    <mergeCell ref="BU122:BU124"/>
    <mergeCell ref="BV122:BV124"/>
    <mergeCell ref="BW122:BW124"/>
    <mergeCell ref="BM20:BM22"/>
    <mergeCell ref="BN20:BN22"/>
    <mergeCell ref="BM23:BM25"/>
    <mergeCell ref="BN23:BN25"/>
    <mergeCell ref="BM26:BM28"/>
    <mergeCell ref="BN26:BN28"/>
    <mergeCell ref="BM29:BM31"/>
    <mergeCell ref="BN29:BN31"/>
    <mergeCell ref="BN56:BN58"/>
    <mergeCell ref="BN107:BN109"/>
    <mergeCell ref="BM155:BM157"/>
    <mergeCell ref="BN155:BN157"/>
    <mergeCell ref="BM113:BM115"/>
    <mergeCell ref="BN113:BN115"/>
    <mergeCell ref="BM116:BM118"/>
    <mergeCell ref="BN116:BN118"/>
    <mergeCell ref="BM119:BM121"/>
    <mergeCell ref="BN119:BN121"/>
    <mergeCell ref="BM122:BM124"/>
    <mergeCell ref="BN122:BN124"/>
    <mergeCell ref="BM125:BM127"/>
    <mergeCell ref="BN125:BN127"/>
    <mergeCell ref="BM128:BM130"/>
    <mergeCell ref="BN128:BN130"/>
    <mergeCell ref="BM131:BM133"/>
    <mergeCell ref="BN131:BN133"/>
    <mergeCell ref="BM32:BM34"/>
    <mergeCell ref="BN32:BN34"/>
    <mergeCell ref="BM35:BM37"/>
    <mergeCell ref="BN35:BN37"/>
    <mergeCell ref="BM38:BM40"/>
    <mergeCell ref="BN38:BN40"/>
    <mergeCell ref="BM134:BM136"/>
    <mergeCell ref="BN134:BN136"/>
    <mergeCell ref="BM137:BM139"/>
    <mergeCell ref="BN137:BN139"/>
    <mergeCell ref="BM110:BM112"/>
    <mergeCell ref="BN110:BN112"/>
    <mergeCell ref="BM59:BM61"/>
    <mergeCell ref="BN59:BN61"/>
    <mergeCell ref="BM62:BM64"/>
    <mergeCell ref="BN62:BN64"/>
    <mergeCell ref="BM65:BM67"/>
    <mergeCell ref="BN65:BN67"/>
    <mergeCell ref="BM68:BM70"/>
    <mergeCell ref="BN68:BN70"/>
    <mergeCell ref="CB14:CB16"/>
    <mergeCell ref="CA17:CA19"/>
    <mergeCell ref="CB17:CB19"/>
    <mergeCell ref="CA20:CA22"/>
    <mergeCell ref="CB20:CB22"/>
    <mergeCell ref="CB74:CB76"/>
    <mergeCell ref="CA59:CA61"/>
    <mergeCell ref="CB59:CB61"/>
    <mergeCell ref="CA62:CA64"/>
    <mergeCell ref="CB62:CB64"/>
    <mergeCell ref="CA65:CA67"/>
    <mergeCell ref="CB65:CB67"/>
    <mergeCell ref="CA50:CA52"/>
    <mergeCell ref="CB50:CB52"/>
    <mergeCell ref="CA53:CA55"/>
    <mergeCell ref="CB53:CB55"/>
    <mergeCell ref="CA56:CA58"/>
    <mergeCell ref="CB56:CB58"/>
    <mergeCell ref="CA6:CB6"/>
    <mergeCell ref="CA8:CA10"/>
    <mergeCell ref="CB8:CB10"/>
    <mergeCell ref="CA11:CA13"/>
    <mergeCell ref="CB11:CB13"/>
    <mergeCell ref="BU5:CB5"/>
    <mergeCell ref="CC8:CC10"/>
    <mergeCell ref="CC11:CC13"/>
    <mergeCell ref="BM140:BM142"/>
    <mergeCell ref="BN140:BN142"/>
    <mergeCell ref="BM143:BM145"/>
    <mergeCell ref="BN143:BN145"/>
    <mergeCell ref="BM86:BM88"/>
    <mergeCell ref="BN86:BN88"/>
    <mergeCell ref="BM89:BM91"/>
    <mergeCell ref="BN89:BN91"/>
    <mergeCell ref="BM92:BM94"/>
    <mergeCell ref="BN92:BN94"/>
    <mergeCell ref="BM95:BM97"/>
    <mergeCell ref="BN95:BN97"/>
    <mergeCell ref="BM98:BM100"/>
    <mergeCell ref="BN98:BN100"/>
    <mergeCell ref="BM101:BM103"/>
    <mergeCell ref="BN101:BN103"/>
    <mergeCell ref="BM104:BM106"/>
    <mergeCell ref="BN104:BN106"/>
    <mergeCell ref="BM107:BM109"/>
    <mergeCell ref="CA68:CA70"/>
    <mergeCell ref="CB68:CB70"/>
    <mergeCell ref="CA71:CA73"/>
    <mergeCell ref="CB71:CB73"/>
    <mergeCell ref="CA74:CA76"/>
    <mergeCell ref="CA110:CA112"/>
    <mergeCell ref="CB110:CB112"/>
    <mergeCell ref="BL62:BL64"/>
    <mergeCell ref="BL65:BL67"/>
    <mergeCell ref="CA131:CA133"/>
    <mergeCell ref="CA95:CA97"/>
    <mergeCell ref="CB95:CB97"/>
    <mergeCell ref="CA98:CA100"/>
    <mergeCell ref="CA101:CA103"/>
    <mergeCell ref="CB101:CB103"/>
    <mergeCell ref="CA86:CA88"/>
    <mergeCell ref="CB86:CB88"/>
    <mergeCell ref="CA89:CA91"/>
    <mergeCell ref="CB89:CB91"/>
    <mergeCell ref="CA92:CA94"/>
    <mergeCell ref="CB92:CB94"/>
    <mergeCell ref="CA77:CA79"/>
    <mergeCell ref="CB77:CB79"/>
    <mergeCell ref="CA80:CA82"/>
    <mergeCell ref="CB80:CB82"/>
    <mergeCell ref="CA83:CA85"/>
    <mergeCell ref="CB83:CB85"/>
    <mergeCell ref="CB98:CB100"/>
    <mergeCell ref="BM77:BM79"/>
    <mergeCell ref="BN77:BN79"/>
    <mergeCell ref="BM80:BM82"/>
    <mergeCell ref="BN80:BN82"/>
    <mergeCell ref="BM83:BM85"/>
    <mergeCell ref="BN83:BN85"/>
    <mergeCell ref="BX128:BX130"/>
    <mergeCell ref="BY128:BY130"/>
    <mergeCell ref="BZ128:BZ130"/>
    <mergeCell ref="Y110:Y112"/>
    <mergeCell ref="Y113:Y115"/>
    <mergeCell ref="Y116:Y118"/>
    <mergeCell ref="Y119:Y121"/>
    <mergeCell ref="X6:Y6"/>
    <mergeCell ref="CA155:CA157"/>
    <mergeCell ref="CB155:CB157"/>
    <mergeCell ref="CA140:CA142"/>
    <mergeCell ref="CB140:CB142"/>
    <mergeCell ref="CA143:CA145"/>
    <mergeCell ref="CB143:CB145"/>
    <mergeCell ref="CA146:CA148"/>
    <mergeCell ref="CB146:CB148"/>
    <mergeCell ref="CA137:CA139"/>
    <mergeCell ref="CB137:CB139"/>
    <mergeCell ref="CA122:CA124"/>
    <mergeCell ref="CB122:CB124"/>
    <mergeCell ref="CA125:CA127"/>
    <mergeCell ref="CB125:CB127"/>
    <mergeCell ref="CA128:CA130"/>
    <mergeCell ref="CB128:CB130"/>
    <mergeCell ref="CA113:CA115"/>
    <mergeCell ref="CB113:CB115"/>
    <mergeCell ref="CA116:CA118"/>
    <mergeCell ref="CB116:CB118"/>
    <mergeCell ref="CA119:CA121"/>
    <mergeCell ref="CB119:CB121"/>
    <mergeCell ref="CA104:CA106"/>
    <mergeCell ref="CB104:CB106"/>
    <mergeCell ref="CA107:CA109"/>
    <mergeCell ref="BM146:BM148"/>
    <mergeCell ref="CB107:CB109"/>
    <mergeCell ref="N86:N88"/>
    <mergeCell ref="N74:N76"/>
    <mergeCell ref="N77:N79"/>
    <mergeCell ref="P80:P82"/>
    <mergeCell ref="P83:P85"/>
    <mergeCell ref="P86:P88"/>
    <mergeCell ref="N23:N25"/>
    <mergeCell ref="N26:N28"/>
    <mergeCell ref="N29:N31"/>
    <mergeCell ref="V50:V52"/>
    <mergeCell ref="X50:X52"/>
    <mergeCell ref="X59:X61"/>
    <mergeCell ref="W59:W61"/>
    <mergeCell ref="G59:G61"/>
    <mergeCell ref="G62:G64"/>
    <mergeCell ref="Y155:Y157"/>
    <mergeCell ref="Y56:Y58"/>
    <mergeCell ref="Y59:Y61"/>
    <mergeCell ref="Y62:Y64"/>
    <mergeCell ref="Y65:Y67"/>
    <mergeCell ref="Y68:Y70"/>
    <mergeCell ref="Y71:Y73"/>
    <mergeCell ref="Y74:Y76"/>
    <mergeCell ref="Y77:Y79"/>
    <mergeCell ref="Y80:Y82"/>
    <mergeCell ref="Y83:Y85"/>
    <mergeCell ref="Y86:Y88"/>
    <mergeCell ref="Y89:Y91"/>
    <mergeCell ref="Y92:Y94"/>
    <mergeCell ref="Y95:Y97"/>
    <mergeCell ref="Y98:Y100"/>
    <mergeCell ref="Y107:Y109"/>
    <mergeCell ref="E56:E58"/>
    <mergeCell ref="Y8:Y10"/>
    <mergeCell ref="Y11:Y13"/>
    <mergeCell ref="Y14:Y16"/>
    <mergeCell ref="Y17:Y19"/>
    <mergeCell ref="Y20:Y22"/>
    <mergeCell ref="Y23:Y25"/>
    <mergeCell ref="Y26:Y28"/>
    <mergeCell ref="Y29:Y31"/>
    <mergeCell ref="Y32:Y34"/>
    <mergeCell ref="Y35:Y37"/>
    <mergeCell ref="Y38:Y40"/>
    <mergeCell ref="Y41:Y43"/>
    <mergeCell ref="Y44:Y46"/>
    <mergeCell ref="Y47:Y49"/>
    <mergeCell ref="Y50:Y52"/>
    <mergeCell ref="Y53:Y55"/>
    <mergeCell ref="S38:S40"/>
    <mergeCell ref="R8:R10"/>
    <mergeCell ref="R11:R13"/>
    <mergeCell ref="R14:R16"/>
    <mergeCell ref="R17:R19"/>
    <mergeCell ref="R20:R22"/>
    <mergeCell ref="R23:R25"/>
    <mergeCell ref="R26:R28"/>
    <mergeCell ref="R29:R31"/>
    <mergeCell ref="R44:R46"/>
    <mergeCell ref="R47:R49"/>
    <mergeCell ref="R50:R52"/>
    <mergeCell ref="R53:R55"/>
    <mergeCell ref="R56:R58"/>
    <mergeCell ref="K56:K58"/>
    <mergeCell ref="G152:G154"/>
    <mergeCell ref="E137:E139"/>
    <mergeCell ref="E101:E103"/>
    <mergeCell ref="G101:G103"/>
    <mergeCell ref="G26:G28"/>
    <mergeCell ref="G98:G100"/>
    <mergeCell ref="F152:F154"/>
    <mergeCell ref="F155:F157"/>
    <mergeCell ref="F137:F139"/>
    <mergeCell ref="F140:F142"/>
    <mergeCell ref="F143:F145"/>
    <mergeCell ref="F146:F148"/>
    <mergeCell ref="F149:F151"/>
    <mergeCell ref="E44:E46"/>
    <mergeCell ref="G44:G46"/>
    <mergeCell ref="E47:E49"/>
    <mergeCell ref="G47:G49"/>
    <mergeCell ref="E50:E52"/>
    <mergeCell ref="G50:G52"/>
    <mergeCell ref="E53:E55"/>
    <mergeCell ref="G53:G55"/>
    <mergeCell ref="F50:F52"/>
    <mergeCell ref="F53:F55"/>
    <mergeCell ref="G104:G106"/>
    <mergeCell ref="E107:E109"/>
    <mergeCell ref="G107:G109"/>
    <mergeCell ref="E110:E112"/>
    <mergeCell ref="G110:G112"/>
    <mergeCell ref="G77:G79"/>
    <mergeCell ref="E80:E82"/>
    <mergeCell ref="G80:G82"/>
    <mergeCell ref="F89:F91"/>
    <mergeCell ref="G113:G115"/>
    <mergeCell ref="F116:F118"/>
    <mergeCell ref="E86:E88"/>
    <mergeCell ref="G86:G88"/>
    <mergeCell ref="E89:E91"/>
    <mergeCell ref="G89:G91"/>
    <mergeCell ref="F74:F76"/>
    <mergeCell ref="I155:I157"/>
    <mergeCell ref="G65:G67"/>
    <mergeCell ref="E68:E70"/>
    <mergeCell ref="G68:G70"/>
    <mergeCell ref="E71:E73"/>
    <mergeCell ref="G71:G73"/>
    <mergeCell ref="F56:F58"/>
    <mergeCell ref="F59:F61"/>
    <mergeCell ref="F62:F64"/>
    <mergeCell ref="F65:F67"/>
    <mergeCell ref="F68:F70"/>
    <mergeCell ref="E83:E85"/>
    <mergeCell ref="G83:G85"/>
    <mergeCell ref="E128:E130"/>
    <mergeCell ref="G128:G130"/>
    <mergeCell ref="E131:E133"/>
    <mergeCell ref="G131:G133"/>
    <mergeCell ref="E113:E115"/>
    <mergeCell ref="E149:E151"/>
    <mergeCell ref="E98:E100"/>
    <mergeCell ref="E155:E157"/>
    <mergeCell ref="G155:G157"/>
    <mergeCell ref="E134:E136"/>
    <mergeCell ref="G134:G136"/>
    <mergeCell ref="E152:E154"/>
    <mergeCell ref="L155:L157"/>
    <mergeCell ref="J155:J157"/>
    <mergeCell ref="G137:G139"/>
    <mergeCell ref="E140:E142"/>
    <mergeCell ref="G140:G142"/>
    <mergeCell ref="E143:E145"/>
    <mergeCell ref="G143:G145"/>
    <mergeCell ref="I113:I115"/>
    <mergeCell ref="I116:I118"/>
    <mergeCell ref="I119:I121"/>
    <mergeCell ref="I122:I124"/>
    <mergeCell ref="H149:H151"/>
    <mergeCell ref="H155:H157"/>
    <mergeCell ref="G149:G151"/>
    <mergeCell ref="E116:E118"/>
    <mergeCell ref="G116:G118"/>
    <mergeCell ref="E119:E121"/>
    <mergeCell ref="G119:G121"/>
    <mergeCell ref="E122:E124"/>
    <mergeCell ref="G122:G124"/>
    <mergeCell ref="E125:E127"/>
    <mergeCell ref="G125:G127"/>
    <mergeCell ref="E146:E148"/>
    <mergeCell ref="G146:G148"/>
    <mergeCell ref="I131:I133"/>
    <mergeCell ref="I134:I136"/>
    <mergeCell ref="I137:I139"/>
    <mergeCell ref="I140:I142"/>
    <mergeCell ref="I143:I145"/>
    <mergeCell ref="I146:I148"/>
    <mergeCell ref="I149:I151"/>
    <mergeCell ref="I152:I154"/>
    <mergeCell ref="O134:O136"/>
    <mergeCell ref="O107:O109"/>
    <mergeCell ref="O62:O64"/>
    <mergeCell ref="N155:N157"/>
    <mergeCell ref="M137:M139"/>
    <mergeCell ref="M140:M142"/>
    <mergeCell ref="M143:M145"/>
    <mergeCell ref="M146:M148"/>
    <mergeCell ref="M149:M151"/>
    <mergeCell ref="M152:M154"/>
    <mergeCell ref="M155:M157"/>
    <mergeCell ref="N140:N142"/>
    <mergeCell ref="N143:N145"/>
    <mergeCell ref="N146:N148"/>
    <mergeCell ref="N137:N139"/>
    <mergeCell ref="N122:N124"/>
    <mergeCell ref="N125:N127"/>
    <mergeCell ref="N128:N130"/>
    <mergeCell ref="M92:M94"/>
    <mergeCell ref="M95:M97"/>
    <mergeCell ref="M98:M100"/>
    <mergeCell ref="M101:M103"/>
    <mergeCell ref="M104:M106"/>
    <mergeCell ref="M107:M109"/>
    <mergeCell ref="M110:M112"/>
    <mergeCell ref="M113:M115"/>
    <mergeCell ref="M116:M118"/>
    <mergeCell ref="M119:M121"/>
    <mergeCell ref="M122:M124"/>
    <mergeCell ref="M125:M127"/>
    <mergeCell ref="M128:M130"/>
    <mergeCell ref="M131:M133"/>
    <mergeCell ref="M134:M136"/>
    <mergeCell ref="N89:N91"/>
    <mergeCell ref="N92:N94"/>
    <mergeCell ref="N113:N115"/>
    <mergeCell ref="N116:N118"/>
    <mergeCell ref="N119:N121"/>
    <mergeCell ref="N104:N106"/>
    <mergeCell ref="O122:O124"/>
    <mergeCell ref="O125:O127"/>
    <mergeCell ref="H134:H136"/>
    <mergeCell ref="H152:H154"/>
    <mergeCell ref="H137:H139"/>
    <mergeCell ref="H140:H142"/>
    <mergeCell ref="H143:H145"/>
    <mergeCell ref="L119:L121"/>
    <mergeCell ref="L122:L124"/>
    <mergeCell ref="L125:L127"/>
    <mergeCell ref="L128:L130"/>
    <mergeCell ref="J131:J133"/>
    <mergeCell ref="J134:J136"/>
    <mergeCell ref="J137:J139"/>
    <mergeCell ref="J140:J142"/>
    <mergeCell ref="J143:J145"/>
    <mergeCell ref="J146:J148"/>
    <mergeCell ref="J149:J151"/>
    <mergeCell ref="J152:J154"/>
    <mergeCell ref="N149:N151"/>
    <mergeCell ref="N152:N154"/>
    <mergeCell ref="H146:H148"/>
    <mergeCell ref="H131:H133"/>
    <mergeCell ref="J125:J127"/>
    <mergeCell ref="J128:J130"/>
    <mergeCell ref="J122:J124"/>
    <mergeCell ref="E41:E43"/>
    <mergeCell ref="E8:E10"/>
    <mergeCell ref="E11:E13"/>
    <mergeCell ref="E14:E16"/>
    <mergeCell ref="E17:E19"/>
    <mergeCell ref="E20:E22"/>
    <mergeCell ref="E23:E25"/>
    <mergeCell ref="O152:O154"/>
    <mergeCell ref="O155:O157"/>
    <mergeCell ref="O8:O10"/>
    <mergeCell ref="O11:O13"/>
    <mergeCell ref="O14:O16"/>
    <mergeCell ref="O17:O19"/>
    <mergeCell ref="O20:O22"/>
    <mergeCell ref="O23:O25"/>
    <mergeCell ref="O26:O28"/>
    <mergeCell ref="O29:O31"/>
    <mergeCell ref="O32:O34"/>
    <mergeCell ref="O35:O37"/>
    <mergeCell ref="O38:O40"/>
    <mergeCell ref="O41:O43"/>
    <mergeCell ref="O44:O46"/>
    <mergeCell ref="O47:O49"/>
    <mergeCell ref="O50:O52"/>
    <mergeCell ref="O53:O55"/>
    <mergeCell ref="O77:O79"/>
    <mergeCell ref="O80:O82"/>
    <mergeCell ref="O104:O106"/>
    <mergeCell ref="O56:O58"/>
    <mergeCell ref="O59:O61"/>
    <mergeCell ref="O140:O142"/>
    <mergeCell ref="O143:O145"/>
    <mergeCell ref="H125:H127"/>
    <mergeCell ref="H128:H130"/>
    <mergeCell ref="H98:H100"/>
    <mergeCell ref="H107:H109"/>
    <mergeCell ref="H110:H112"/>
    <mergeCell ref="H113:H115"/>
    <mergeCell ref="H116:H118"/>
    <mergeCell ref="H119:H121"/>
    <mergeCell ref="H122:H124"/>
    <mergeCell ref="E6:E7"/>
    <mergeCell ref="F8:F10"/>
    <mergeCell ref="F11:F13"/>
    <mergeCell ref="F14:F16"/>
    <mergeCell ref="F17:F19"/>
    <mergeCell ref="F20:F22"/>
    <mergeCell ref="F23:F25"/>
    <mergeCell ref="F26:F28"/>
    <mergeCell ref="F29:F31"/>
    <mergeCell ref="F32:F34"/>
    <mergeCell ref="F35:F37"/>
    <mergeCell ref="F38:F40"/>
    <mergeCell ref="F41:F43"/>
    <mergeCell ref="F44:F46"/>
    <mergeCell ref="F47:F49"/>
    <mergeCell ref="F71:F73"/>
    <mergeCell ref="F101:F103"/>
    <mergeCell ref="F104:F106"/>
    <mergeCell ref="F107:F109"/>
    <mergeCell ref="F110:F112"/>
    <mergeCell ref="F113:F115"/>
    <mergeCell ref="H95:H97"/>
    <mergeCell ref="E38:E40"/>
    <mergeCell ref="F119:F121"/>
    <mergeCell ref="F122:F124"/>
    <mergeCell ref="F125:F127"/>
    <mergeCell ref="F128:F130"/>
    <mergeCell ref="F131:F133"/>
    <mergeCell ref="F134:F136"/>
    <mergeCell ref="G74:G76"/>
    <mergeCell ref="G38:G40"/>
    <mergeCell ref="G56:G58"/>
    <mergeCell ref="G41:G43"/>
    <mergeCell ref="M68:M70"/>
    <mergeCell ref="L62:L64"/>
    <mergeCell ref="L65:L67"/>
    <mergeCell ref="J77:J79"/>
    <mergeCell ref="J80:J82"/>
    <mergeCell ref="J83:J85"/>
    <mergeCell ref="J86:J88"/>
    <mergeCell ref="H68:H70"/>
    <mergeCell ref="H71:H73"/>
    <mergeCell ref="H74:H76"/>
    <mergeCell ref="H77:H79"/>
    <mergeCell ref="H80:H82"/>
    <mergeCell ref="H83:H85"/>
    <mergeCell ref="H86:H88"/>
    <mergeCell ref="H89:H91"/>
    <mergeCell ref="J119:J121"/>
    <mergeCell ref="J62:J64"/>
    <mergeCell ref="I98:I100"/>
    <mergeCell ref="I125:I127"/>
    <mergeCell ref="I128:I130"/>
    <mergeCell ref="F83:F85"/>
    <mergeCell ref="H104:H106"/>
    <mergeCell ref="F6:F7"/>
    <mergeCell ref="G6:G7"/>
    <mergeCell ref="F92:F94"/>
    <mergeCell ref="F95:F97"/>
    <mergeCell ref="F98:F100"/>
    <mergeCell ref="M80:M82"/>
    <mergeCell ref="M83:M85"/>
    <mergeCell ref="M86:M88"/>
    <mergeCell ref="M6:M7"/>
    <mergeCell ref="I56:I58"/>
    <mergeCell ref="I59:I61"/>
    <mergeCell ref="I62:I64"/>
    <mergeCell ref="I65:I67"/>
    <mergeCell ref="I68:I70"/>
    <mergeCell ref="I71:I73"/>
    <mergeCell ref="G8:G10"/>
    <mergeCell ref="G11:G13"/>
    <mergeCell ref="G14:G16"/>
    <mergeCell ref="G17:G19"/>
    <mergeCell ref="G20:G22"/>
    <mergeCell ref="L56:L58"/>
    <mergeCell ref="L59:L61"/>
    <mergeCell ref="J14:J16"/>
    <mergeCell ref="J71:J73"/>
    <mergeCell ref="I89:I91"/>
    <mergeCell ref="J68:J70"/>
    <mergeCell ref="J59:J61"/>
    <mergeCell ref="J92:J94"/>
    <mergeCell ref="J95:J97"/>
    <mergeCell ref="H62:H64"/>
    <mergeCell ref="F86:F88"/>
    <mergeCell ref="O95:O97"/>
    <mergeCell ref="I6:I7"/>
    <mergeCell ref="S6:V6"/>
    <mergeCell ref="P8:P10"/>
    <mergeCell ref="P11:P13"/>
    <mergeCell ref="P14:P16"/>
    <mergeCell ref="P17:P19"/>
    <mergeCell ref="P20:P22"/>
    <mergeCell ref="P23:P25"/>
    <mergeCell ref="P26:P28"/>
    <mergeCell ref="P29:P31"/>
    <mergeCell ref="P32:P34"/>
    <mergeCell ref="P35:P37"/>
    <mergeCell ref="P38:P40"/>
    <mergeCell ref="P6:Q6"/>
    <mergeCell ref="Q8:Q10"/>
    <mergeCell ref="Q11:Q13"/>
    <mergeCell ref="Q14:Q16"/>
    <mergeCell ref="Q17:Q19"/>
    <mergeCell ref="Q20:Q22"/>
    <mergeCell ref="Q23:Q25"/>
    <mergeCell ref="Q26:Q28"/>
    <mergeCell ref="Q29:Q31"/>
    <mergeCell ref="J8:J10"/>
    <mergeCell ref="J11:J13"/>
    <mergeCell ref="J35:J37"/>
    <mergeCell ref="J38:J40"/>
    <mergeCell ref="J32:J34"/>
    <mergeCell ref="N80:N82"/>
    <mergeCell ref="N6:O6"/>
    <mergeCell ref="M89:M91"/>
    <mergeCell ref="O86:O88"/>
    <mergeCell ref="S8:S10"/>
    <mergeCell ref="S11:S13"/>
    <mergeCell ref="S14:S16"/>
    <mergeCell ref="S17:S19"/>
    <mergeCell ref="S20:S22"/>
    <mergeCell ref="S23:S25"/>
    <mergeCell ref="S26:S28"/>
    <mergeCell ref="Q92:Q94"/>
    <mergeCell ref="Q95:Q97"/>
    <mergeCell ref="Q98:Q100"/>
    <mergeCell ref="Q101:Q103"/>
    <mergeCell ref="Q104:Q106"/>
    <mergeCell ref="P104:P106"/>
    <mergeCell ref="C5:F5"/>
    <mergeCell ref="H6:H7"/>
    <mergeCell ref="I8:I10"/>
    <mergeCell ref="I11:I13"/>
    <mergeCell ref="I14:I16"/>
    <mergeCell ref="H8:H10"/>
    <mergeCell ref="H11:H13"/>
    <mergeCell ref="I101:I103"/>
    <mergeCell ref="I104:I106"/>
    <mergeCell ref="I17:I19"/>
    <mergeCell ref="I20:I22"/>
    <mergeCell ref="I23:I25"/>
    <mergeCell ref="I26:I28"/>
    <mergeCell ref="I29:I31"/>
    <mergeCell ref="I32:I34"/>
    <mergeCell ref="I35:I37"/>
    <mergeCell ref="I83:I85"/>
    <mergeCell ref="I86:I88"/>
    <mergeCell ref="M65:M67"/>
    <mergeCell ref="Q113:Q115"/>
    <mergeCell ref="Q116:Q118"/>
    <mergeCell ref="Q119:Q121"/>
    <mergeCell ref="Q146:Q148"/>
    <mergeCell ref="Q149:Q151"/>
    <mergeCell ref="I38:I40"/>
    <mergeCell ref="I41:I43"/>
    <mergeCell ref="I44:I46"/>
    <mergeCell ref="I47:I49"/>
    <mergeCell ref="I50:I52"/>
    <mergeCell ref="I53:I55"/>
    <mergeCell ref="L8:L10"/>
    <mergeCell ref="L14:L16"/>
    <mergeCell ref="L11:L13"/>
    <mergeCell ref="N8:N10"/>
    <mergeCell ref="Q41:Q43"/>
    <mergeCell ref="Q44:Q46"/>
    <mergeCell ref="Q47:Q49"/>
    <mergeCell ref="Q50:Q52"/>
    <mergeCell ref="Q53:Q55"/>
    <mergeCell ref="Q56:Q58"/>
    <mergeCell ref="Q59:Q61"/>
    <mergeCell ref="N44:N46"/>
    <mergeCell ref="N47:N49"/>
    <mergeCell ref="Q32:Q34"/>
    <mergeCell ref="Q35:Q37"/>
    <mergeCell ref="Q38:Q40"/>
    <mergeCell ref="I92:I94"/>
    <mergeCell ref="I95:I97"/>
    <mergeCell ref="N68:N70"/>
    <mergeCell ref="O116:O118"/>
    <mergeCell ref="O92:O94"/>
    <mergeCell ref="O119:O121"/>
    <mergeCell ref="O128:O130"/>
    <mergeCell ref="O131:O133"/>
    <mergeCell ref="O146:O148"/>
    <mergeCell ref="O98:O100"/>
    <mergeCell ref="Q83:Q85"/>
    <mergeCell ref="Q86:Q88"/>
    <mergeCell ref="Q89:Q91"/>
    <mergeCell ref="P152:P154"/>
    <mergeCell ref="P155:P157"/>
    <mergeCell ref="Q131:Q133"/>
    <mergeCell ref="Q134:Q136"/>
    <mergeCell ref="Q137:Q139"/>
    <mergeCell ref="Q140:Q142"/>
    <mergeCell ref="Q143:Q145"/>
    <mergeCell ref="P107:P109"/>
    <mergeCell ref="P110:P112"/>
    <mergeCell ref="P113:P115"/>
    <mergeCell ref="P116:P118"/>
    <mergeCell ref="P119:P121"/>
    <mergeCell ref="P122:P124"/>
    <mergeCell ref="P125:P127"/>
    <mergeCell ref="P128:P130"/>
    <mergeCell ref="P131:P133"/>
    <mergeCell ref="P134:P136"/>
    <mergeCell ref="P137:P139"/>
    <mergeCell ref="P140:P142"/>
    <mergeCell ref="P143:P145"/>
    <mergeCell ref="Q122:Q124"/>
    <mergeCell ref="O83:O85"/>
    <mergeCell ref="Q107:Q109"/>
    <mergeCell ref="Q110:Q112"/>
    <mergeCell ref="N35:N37"/>
    <mergeCell ref="N38:N40"/>
    <mergeCell ref="N41:N43"/>
    <mergeCell ref="Q152:Q154"/>
    <mergeCell ref="Q155:Q157"/>
    <mergeCell ref="L47:L49"/>
    <mergeCell ref="M8:M10"/>
    <mergeCell ref="M11:M13"/>
    <mergeCell ref="M14:M16"/>
    <mergeCell ref="M17:M19"/>
    <mergeCell ref="M20:M22"/>
    <mergeCell ref="M23:M25"/>
    <mergeCell ref="M26:M28"/>
    <mergeCell ref="M29:M31"/>
    <mergeCell ref="M32:M34"/>
    <mergeCell ref="M35:M37"/>
    <mergeCell ref="M38:M40"/>
    <mergeCell ref="M41:M43"/>
    <mergeCell ref="M44:M46"/>
    <mergeCell ref="M47:M49"/>
    <mergeCell ref="P146:P148"/>
    <mergeCell ref="P149:P151"/>
    <mergeCell ref="N11:N13"/>
    <mergeCell ref="N14:N16"/>
    <mergeCell ref="N17:N19"/>
    <mergeCell ref="N20:N22"/>
    <mergeCell ref="O149:O151"/>
    <mergeCell ref="O110:O112"/>
    <mergeCell ref="P77:P79"/>
    <mergeCell ref="M62:M64"/>
    <mergeCell ref="N83:N85"/>
    <mergeCell ref="O113:O115"/>
    <mergeCell ref="S83:S85"/>
    <mergeCell ref="S86:S88"/>
    <mergeCell ref="O101:O103"/>
    <mergeCell ref="O137:O139"/>
    <mergeCell ref="P41:P43"/>
    <mergeCell ref="P44:P46"/>
    <mergeCell ref="P47:P49"/>
    <mergeCell ref="P50:P52"/>
    <mergeCell ref="P53:P55"/>
    <mergeCell ref="P56:P58"/>
    <mergeCell ref="H14:H16"/>
    <mergeCell ref="H17:H19"/>
    <mergeCell ref="H20:H22"/>
    <mergeCell ref="H38:H40"/>
    <mergeCell ref="H41:H43"/>
    <mergeCell ref="H44:H46"/>
    <mergeCell ref="H47:H49"/>
    <mergeCell ref="H50:H52"/>
    <mergeCell ref="H53:H55"/>
    <mergeCell ref="H56:H58"/>
    <mergeCell ref="H59:H61"/>
    <mergeCell ref="M50:M52"/>
    <mergeCell ref="M53:M55"/>
    <mergeCell ref="M56:M58"/>
    <mergeCell ref="M59:M61"/>
    <mergeCell ref="L50:L52"/>
    <mergeCell ref="L53:L55"/>
    <mergeCell ref="P62:P64"/>
    <mergeCell ref="J65:J67"/>
    <mergeCell ref="J89:J91"/>
    <mergeCell ref="Q125:Q127"/>
    <mergeCell ref="N32:N34"/>
    <mergeCell ref="N62:N64"/>
    <mergeCell ref="N65:N67"/>
    <mergeCell ref="S47:S49"/>
    <mergeCell ref="S50:S52"/>
    <mergeCell ref="S53:S55"/>
    <mergeCell ref="S56:S58"/>
    <mergeCell ref="S59:S61"/>
    <mergeCell ref="S62:S64"/>
    <mergeCell ref="S65:S67"/>
    <mergeCell ref="S68:S70"/>
    <mergeCell ref="S71:S73"/>
    <mergeCell ref="S74:S76"/>
    <mergeCell ref="S77:S79"/>
    <mergeCell ref="R59:R61"/>
    <mergeCell ref="P65:P67"/>
    <mergeCell ref="P68:P70"/>
    <mergeCell ref="P71:P73"/>
    <mergeCell ref="P74:P76"/>
    <mergeCell ref="R71:R73"/>
    <mergeCell ref="R74:R76"/>
    <mergeCell ref="R77:R79"/>
    <mergeCell ref="N59:N61"/>
    <mergeCell ref="O65:O67"/>
    <mergeCell ref="O68:O70"/>
    <mergeCell ref="O71:O73"/>
    <mergeCell ref="O74:O76"/>
    <mergeCell ref="R32:R34"/>
    <mergeCell ref="R35:R37"/>
    <mergeCell ref="R38:R40"/>
    <mergeCell ref="R41:R43"/>
    <mergeCell ref="N56:N58"/>
    <mergeCell ref="S149:S151"/>
    <mergeCell ref="S152:S154"/>
    <mergeCell ref="S155:S157"/>
    <mergeCell ref="N5:V5"/>
    <mergeCell ref="S89:S91"/>
    <mergeCell ref="S92:S94"/>
    <mergeCell ref="S95:S97"/>
    <mergeCell ref="S98:S100"/>
    <mergeCell ref="S101:S103"/>
    <mergeCell ref="S104:S106"/>
    <mergeCell ref="S107:S109"/>
    <mergeCell ref="S110:S112"/>
    <mergeCell ref="S113:S115"/>
    <mergeCell ref="S116:S118"/>
    <mergeCell ref="S119:S121"/>
    <mergeCell ref="S122:S124"/>
    <mergeCell ref="S125:S127"/>
    <mergeCell ref="S128:S130"/>
    <mergeCell ref="S131:S133"/>
    <mergeCell ref="S134:S136"/>
    <mergeCell ref="S137:S139"/>
    <mergeCell ref="N131:N133"/>
    <mergeCell ref="N134:N136"/>
    <mergeCell ref="N50:N52"/>
    <mergeCell ref="N53:N55"/>
    <mergeCell ref="S32:S34"/>
    <mergeCell ref="S35:S37"/>
    <mergeCell ref="R98:R100"/>
    <mergeCell ref="S41:S43"/>
    <mergeCell ref="S44:S46"/>
    <mergeCell ref="S80:S82"/>
    <mergeCell ref="Q128:Q130"/>
    <mergeCell ref="R155:R157"/>
    <mergeCell ref="J41:J43"/>
    <mergeCell ref="J44:J46"/>
    <mergeCell ref="J47:J49"/>
    <mergeCell ref="J50:J52"/>
    <mergeCell ref="J53:J55"/>
    <mergeCell ref="J56:J58"/>
    <mergeCell ref="J113:J115"/>
    <mergeCell ref="J116:J118"/>
    <mergeCell ref="BN152:BN154"/>
    <mergeCell ref="R107:R109"/>
    <mergeCell ref="R110:R112"/>
    <mergeCell ref="P59:P61"/>
    <mergeCell ref="BL116:BL118"/>
    <mergeCell ref="BL119:BL121"/>
    <mergeCell ref="BL122:BL124"/>
    <mergeCell ref="BL125:BL127"/>
    <mergeCell ref="BL128:BL130"/>
    <mergeCell ref="BL131:BL133"/>
    <mergeCell ref="BL134:BL136"/>
    <mergeCell ref="BL137:BL139"/>
    <mergeCell ref="BL140:BL142"/>
    <mergeCell ref="BL143:BL145"/>
    <mergeCell ref="BL146:BL148"/>
    <mergeCell ref="BL149:BL151"/>
    <mergeCell ref="BL152:BL154"/>
    <mergeCell ref="BL155:BL157"/>
    <mergeCell ref="BM5:BT5"/>
    <mergeCell ref="BL68:BL70"/>
    <mergeCell ref="BL71:BL73"/>
    <mergeCell ref="BL74:BL76"/>
    <mergeCell ref="BL77:BL79"/>
    <mergeCell ref="BL80:BL82"/>
    <mergeCell ref="BL83:BL85"/>
    <mergeCell ref="BL86:BL88"/>
    <mergeCell ref="BL89:BL91"/>
    <mergeCell ref="BL92:BL94"/>
    <mergeCell ref="BL95:BL97"/>
    <mergeCell ref="BL98:BL100"/>
    <mergeCell ref="BL101:BL103"/>
    <mergeCell ref="BL104:BL106"/>
    <mergeCell ref="BL107:BL109"/>
    <mergeCell ref="BL110:BL112"/>
    <mergeCell ref="R62:R64"/>
    <mergeCell ref="R65:R67"/>
    <mergeCell ref="R68:R70"/>
    <mergeCell ref="R83:R85"/>
    <mergeCell ref="R86:R88"/>
    <mergeCell ref="R89:R91"/>
    <mergeCell ref="R92:R94"/>
    <mergeCell ref="R95:R97"/>
    <mergeCell ref="BL47:BL49"/>
    <mergeCell ref="BL50:BL52"/>
    <mergeCell ref="BL53:BL55"/>
    <mergeCell ref="BL56:BL58"/>
    <mergeCell ref="BM44:BM46"/>
    <mergeCell ref="BN44:BN46"/>
    <mergeCell ref="BM47:BM49"/>
    <mergeCell ref="BN47:BN49"/>
    <mergeCell ref="CA14:CA16"/>
    <mergeCell ref="R104:R106"/>
    <mergeCell ref="BL59:BL61"/>
    <mergeCell ref="CB131:CB133"/>
    <mergeCell ref="CA134:CA136"/>
    <mergeCell ref="CB134:CB136"/>
    <mergeCell ref="CA149:CA151"/>
    <mergeCell ref="CB149:CB151"/>
    <mergeCell ref="CA152:CA154"/>
    <mergeCell ref="CB152:CB154"/>
    <mergeCell ref="R113:R115"/>
    <mergeCell ref="R116:R118"/>
    <mergeCell ref="R119:R121"/>
    <mergeCell ref="R122:R124"/>
    <mergeCell ref="R125:R127"/>
    <mergeCell ref="R128:R130"/>
    <mergeCell ref="R131:R133"/>
    <mergeCell ref="R134:R136"/>
    <mergeCell ref="R137:R139"/>
    <mergeCell ref="R140:R142"/>
    <mergeCell ref="R143:R145"/>
    <mergeCell ref="R146:R148"/>
    <mergeCell ref="R149:R151"/>
    <mergeCell ref="R152:R154"/>
    <mergeCell ref="S140:S142"/>
    <mergeCell ref="S143:S145"/>
    <mergeCell ref="S146:S148"/>
    <mergeCell ref="BN146:BN148"/>
    <mergeCell ref="BM149:BM151"/>
    <mergeCell ref="BN149:BN151"/>
    <mergeCell ref="BM152:BM154"/>
    <mergeCell ref="BL44:BL46"/>
    <mergeCell ref="CD44:CD46"/>
    <mergeCell ref="CD47:CD49"/>
    <mergeCell ref="CD50:CD52"/>
    <mergeCell ref="CD53:CD55"/>
    <mergeCell ref="CD56:CD58"/>
    <mergeCell ref="CA32:CA34"/>
    <mergeCell ref="CB32:CB34"/>
    <mergeCell ref="CA35:CA37"/>
    <mergeCell ref="CB35:CB37"/>
    <mergeCell ref="CA38:CA40"/>
    <mergeCell ref="CB38:CB40"/>
    <mergeCell ref="CA23:CA25"/>
    <mergeCell ref="CB23:CB25"/>
    <mergeCell ref="CA26:CA28"/>
    <mergeCell ref="CB26:CB28"/>
    <mergeCell ref="CA29:CA31"/>
    <mergeCell ref="CB29:CB31"/>
    <mergeCell ref="CA41:CA43"/>
    <mergeCell ref="CB41:CB43"/>
    <mergeCell ref="CA44:CA46"/>
    <mergeCell ref="CB44:CB46"/>
    <mergeCell ref="CA47:CA49"/>
    <mergeCell ref="CB47:CB49"/>
    <mergeCell ref="CD125:CD127"/>
    <mergeCell ref="CD128:CD130"/>
    <mergeCell ref="CD131:CD133"/>
    <mergeCell ref="CD134:CD136"/>
    <mergeCell ref="CD137:CD139"/>
    <mergeCell ref="CD140:CD142"/>
    <mergeCell ref="CD143:CD145"/>
    <mergeCell ref="CD146:CD148"/>
    <mergeCell ref="CD149:CD151"/>
    <mergeCell ref="CD152:CD154"/>
    <mergeCell ref="CD155:CD157"/>
    <mergeCell ref="CD59:CD61"/>
    <mergeCell ref="CD62:CD64"/>
    <mergeCell ref="CD65:CD67"/>
    <mergeCell ref="CD68:CD70"/>
    <mergeCell ref="CD71:CD73"/>
    <mergeCell ref="CD74:CD76"/>
    <mergeCell ref="CD77:CD79"/>
    <mergeCell ref="CD80:CD82"/>
    <mergeCell ref="CD83:CD85"/>
    <mergeCell ref="CD86:CD88"/>
    <mergeCell ref="CD89:CD91"/>
    <mergeCell ref="CD92:CD94"/>
    <mergeCell ref="CD95:CD97"/>
    <mergeCell ref="CD98:CD100"/>
    <mergeCell ref="CD101:CD103"/>
    <mergeCell ref="CD104:CD106"/>
    <mergeCell ref="CD107:CD109"/>
    <mergeCell ref="CC143:CC145"/>
    <mergeCell ref="CC146:CC148"/>
    <mergeCell ref="CC149:CC151"/>
    <mergeCell ref="CC65:CC67"/>
    <mergeCell ref="CC68:CC70"/>
    <mergeCell ref="CC71:CC73"/>
    <mergeCell ref="CC74:CC76"/>
    <mergeCell ref="CC77:CC79"/>
    <mergeCell ref="CC80:CC82"/>
    <mergeCell ref="CC83:CC85"/>
    <mergeCell ref="CC86:CC88"/>
    <mergeCell ref="CC89:CC91"/>
    <mergeCell ref="CC92:CC94"/>
    <mergeCell ref="CC95:CC97"/>
    <mergeCell ref="CC98:CC100"/>
    <mergeCell ref="CC101:CC103"/>
    <mergeCell ref="CC104:CC106"/>
    <mergeCell ref="CC152:CC154"/>
    <mergeCell ref="CC155:CC157"/>
    <mergeCell ref="CC6:CD6"/>
    <mergeCell ref="CC14:CC16"/>
    <mergeCell ref="CC17:CC19"/>
    <mergeCell ref="CC20:CC22"/>
    <mergeCell ref="CC23:CC25"/>
    <mergeCell ref="CC26:CC28"/>
    <mergeCell ref="CC29:CC31"/>
    <mergeCell ref="CC32:CC34"/>
    <mergeCell ref="CC35:CC37"/>
    <mergeCell ref="CC38:CC40"/>
    <mergeCell ref="CC41:CC43"/>
    <mergeCell ref="CC44:CC46"/>
    <mergeCell ref="CC47:CC49"/>
    <mergeCell ref="CC50:CC52"/>
    <mergeCell ref="CC53:CC55"/>
    <mergeCell ref="CC56:CC58"/>
    <mergeCell ref="CC59:CC61"/>
    <mergeCell ref="CC62:CC64"/>
    <mergeCell ref="CC107:CC109"/>
    <mergeCell ref="CC110:CC112"/>
    <mergeCell ref="CC113:CC115"/>
    <mergeCell ref="CC116:CC118"/>
    <mergeCell ref="CC119:CC121"/>
    <mergeCell ref="CC122:CC124"/>
    <mergeCell ref="CC125:CC127"/>
    <mergeCell ref="CC128:CC130"/>
    <mergeCell ref="CC131:CC133"/>
    <mergeCell ref="CC134:CC136"/>
    <mergeCell ref="CC137:CC139"/>
    <mergeCell ref="CC140:CC142"/>
    <mergeCell ref="X5:AA5"/>
    <mergeCell ref="CF110:CF112"/>
    <mergeCell ref="CF113:CF115"/>
    <mergeCell ref="CD110:CD112"/>
    <mergeCell ref="CD113:CD115"/>
    <mergeCell ref="BL113:BL115"/>
    <mergeCell ref="BL6:BL7"/>
    <mergeCell ref="BL11:BL13"/>
    <mergeCell ref="BL14:BL16"/>
    <mergeCell ref="BL17:BL19"/>
    <mergeCell ref="BL20:BL22"/>
    <mergeCell ref="BL23:BL25"/>
    <mergeCell ref="BL26:BL28"/>
    <mergeCell ref="BL29:BL31"/>
    <mergeCell ref="BL32:BL34"/>
    <mergeCell ref="BL35:BL37"/>
    <mergeCell ref="BL38:BL40"/>
    <mergeCell ref="BL41:BL43"/>
    <mergeCell ref="AV11:AV13"/>
    <mergeCell ref="AV14:AV16"/>
    <mergeCell ref="AV17:AV19"/>
    <mergeCell ref="AV20:AV22"/>
    <mergeCell ref="Y101:Y103"/>
    <mergeCell ref="CD8:CD10"/>
    <mergeCell ref="CD11:CD13"/>
    <mergeCell ref="CD14:CD16"/>
    <mergeCell ref="CD17:CD19"/>
    <mergeCell ref="CD20:CD22"/>
    <mergeCell ref="CD23:CD25"/>
    <mergeCell ref="CD26:CD28"/>
    <mergeCell ref="CD29:CD31"/>
    <mergeCell ref="CD32:CD34"/>
    <mergeCell ref="CF125:CF127"/>
    <mergeCell ref="CF128:CF130"/>
    <mergeCell ref="CF131:CF133"/>
    <mergeCell ref="CF134:CF136"/>
    <mergeCell ref="CF137:CF139"/>
    <mergeCell ref="CF140:CF142"/>
    <mergeCell ref="CF143:CF145"/>
    <mergeCell ref="CF146:CF148"/>
    <mergeCell ref="CF149:CF151"/>
    <mergeCell ref="CF152:CF154"/>
    <mergeCell ref="CF155:CF157"/>
    <mergeCell ref="CF59:CF61"/>
    <mergeCell ref="CF62:CF64"/>
    <mergeCell ref="CF65:CF67"/>
    <mergeCell ref="CF68:CF70"/>
    <mergeCell ref="CF71:CF73"/>
    <mergeCell ref="CF74:CF76"/>
    <mergeCell ref="CF77:CF79"/>
    <mergeCell ref="CF80:CF82"/>
    <mergeCell ref="CF83:CF85"/>
    <mergeCell ref="CF86:CF88"/>
    <mergeCell ref="CF89:CF91"/>
    <mergeCell ref="CF92:CF94"/>
    <mergeCell ref="CF95:CF97"/>
    <mergeCell ref="CF98:CF100"/>
    <mergeCell ref="CF101:CF103"/>
    <mergeCell ref="CF104:CF106"/>
    <mergeCell ref="CF107:CF109"/>
    <mergeCell ref="AV32:AV34"/>
    <mergeCell ref="AV35:AV37"/>
    <mergeCell ref="AV38:AV40"/>
    <mergeCell ref="AV41:AV43"/>
    <mergeCell ref="AV44:AV46"/>
    <mergeCell ref="AV47:AV49"/>
    <mergeCell ref="AV50:AV52"/>
    <mergeCell ref="AV53:AV55"/>
    <mergeCell ref="AV56:AV58"/>
    <mergeCell ref="AV59:AV61"/>
    <mergeCell ref="AV62:AV64"/>
    <mergeCell ref="AV65:AV67"/>
    <mergeCell ref="AV68:AV70"/>
    <mergeCell ref="AV71:AV73"/>
    <mergeCell ref="CF116:CF118"/>
    <mergeCell ref="CF119:CF121"/>
    <mergeCell ref="CF122:CF124"/>
    <mergeCell ref="CF32:CF34"/>
    <mergeCell ref="CF35:CF37"/>
    <mergeCell ref="CF38:CF40"/>
    <mergeCell ref="CF41:CF43"/>
    <mergeCell ref="CF44:CF46"/>
    <mergeCell ref="CF47:CF49"/>
    <mergeCell ref="CF50:CF52"/>
    <mergeCell ref="CF53:CF55"/>
    <mergeCell ref="CF56:CF58"/>
    <mergeCell ref="CD116:CD118"/>
    <mergeCell ref="CD119:CD121"/>
    <mergeCell ref="CD122:CD124"/>
    <mergeCell ref="CD35:CD37"/>
    <mergeCell ref="CD38:CD40"/>
    <mergeCell ref="CD41:CD43"/>
    <mergeCell ref="B2:E2"/>
    <mergeCell ref="AV125:AV127"/>
    <mergeCell ref="AV128:AV130"/>
    <mergeCell ref="AV131:AV133"/>
    <mergeCell ref="AV134:AV136"/>
    <mergeCell ref="AV137:AV139"/>
    <mergeCell ref="AV140:AV142"/>
    <mergeCell ref="AV143:AV145"/>
    <mergeCell ref="AV146:AV148"/>
    <mergeCell ref="AV149:AV151"/>
    <mergeCell ref="AV152:AV154"/>
    <mergeCell ref="AV155:AV157"/>
    <mergeCell ref="AV74:AV76"/>
    <mergeCell ref="AV77:AV79"/>
    <mergeCell ref="AV80:AV82"/>
    <mergeCell ref="AV83:AV85"/>
    <mergeCell ref="AV86:AV88"/>
    <mergeCell ref="AV89:AV91"/>
    <mergeCell ref="AV92:AV94"/>
    <mergeCell ref="AV95:AV97"/>
    <mergeCell ref="AV98:AV100"/>
    <mergeCell ref="AV101:AV103"/>
    <mergeCell ref="AV104:AV106"/>
    <mergeCell ref="AV107:AV109"/>
    <mergeCell ref="AV110:AV112"/>
    <mergeCell ref="AV113:AV115"/>
    <mergeCell ref="AV116:AV118"/>
    <mergeCell ref="AV119:AV121"/>
    <mergeCell ref="AV122:AV124"/>
    <mergeCell ref="AV23:AV25"/>
    <mergeCell ref="AV26:AV28"/>
    <mergeCell ref="AV29:AV31"/>
  </mergeCells>
  <dataValidations count="2">
    <dataValidation type="list" allowBlank="1" showInputMessage="1" showErrorMessage="1" sqref="F8:F157">
      <formula1>" vyberte  ,SK,EÚ-úplná harmonizácia,EÚ harmonizácia s možnosťou voľby"</formula1>
    </dataValidation>
    <dataValidation type="list" allowBlank="1" showInputMessage="1" showErrorMessage="1" sqref="M8:M157">
      <formula1>" vyberte  ,In (zvyšuje náklady), Out (znižuje náklady)"</formula1>
    </dataValidation>
  </dataValidations>
  <pageMargins left="0.25" right="0.25" top="0.75" bottom="0.75" header="0.3" footer="0.3"/>
  <pageSetup scale="19" fitToHeight="0" orientation="landscape" r:id="rId1"/>
  <ignoredErrors>
    <ignoredError sqref="Y8:Y157 Z8:Z157 AA8:AA157 AB8:AB157 AC8:AC157"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T8:T158</xm:sqref>
        </x14:dataValidation>
        <x14:dataValidation type="list" allowBlank="1" showInputMessage="1" showErrorMessage="1">
          <x14:formula1>
            <xm:f>vstupy!$B$17:$B$27</xm:f>
          </x14:formula1>
          <xm:sqref>Q8:Q157 V8:V157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activeCell="N10" sqref="N10"/>
    </sheetView>
  </sheetViews>
  <sheetFormatPr defaultColWidth="9.140625" defaultRowHeight="12.75" x14ac:dyDescent="0.2"/>
  <cols>
    <col min="1" max="1" width="35.28515625" style="173" customWidth="1"/>
    <col min="2" max="2" width="30.42578125" style="84" customWidth="1"/>
    <col min="3" max="3" width="28.7109375" style="84" customWidth="1"/>
    <col min="4" max="4" width="17.28515625" style="84" customWidth="1"/>
    <col min="5" max="5" width="4.7109375" style="116" customWidth="1"/>
    <col min="6" max="6" width="42.7109375" style="84" customWidth="1"/>
    <col min="7" max="7" width="12.140625" style="84" customWidth="1"/>
    <col min="8" max="8" width="10.28515625" style="84" customWidth="1"/>
    <col min="9" max="9" width="12.85546875" style="84" customWidth="1"/>
    <col min="10" max="10" width="6.5703125" style="84" customWidth="1"/>
    <col min="11" max="11" width="12.5703125" style="84" customWidth="1"/>
    <col min="12" max="12" width="8.85546875" style="84" customWidth="1"/>
    <col min="13" max="13" width="8.140625" style="84" customWidth="1"/>
    <col min="14" max="14" width="13.85546875" style="84" customWidth="1"/>
    <col min="15" max="15" width="9.85546875" style="84" customWidth="1"/>
    <col min="16" max="16" width="15.7109375" style="84" customWidth="1"/>
    <col min="17" max="16384" width="9.140625" style="84"/>
  </cols>
  <sheetData>
    <row r="1" spans="1:16" ht="15.75" x14ac:dyDescent="0.2">
      <c r="A1" s="350" t="s">
        <v>109</v>
      </c>
      <c r="B1" s="350"/>
      <c r="C1" s="350"/>
      <c r="D1" s="350"/>
      <c r="E1" s="350"/>
      <c r="F1" s="350"/>
      <c r="G1" s="350"/>
      <c r="H1" s="350"/>
      <c r="I1" s="350"/>
      <c r="J1" s="350"/>
      <c r="K1" s="350"/>
      <c r="L1" s="350"/>
    </row>
    <row r="2" spans="1:16" ht="15.75" x14ac:dyDescent="0.2">
      <c r="A2" s="188"/>
      <c r="B2" s="86"/>
      <c r="C2" s="86"/>
      <c r="D2" s="86"/>
      <c r="E2" s="115"/>
      <c r="F2" s="86"/>
      <c r="G2" s="143"/>
      <c r="H2" s="86"/>
      <c r="I2" s="86"/>
      <c r="J2" s="86"/>
      <c r="K2" s="86"/>
      <c r="L2" s="86"/>
    </row>
    <row r="3" spans="1:16" ht="36.75" customHeight="1" x14ac:dyDescent="0.25">
      <c r="A3" s="350" t="s">
        <v>184</v>
      </c>
      <c r="B3" s="350"/>
      <c r="C3" s="350"/>
      <c r="D3" s="85"/>
      <c r="E3" s="349" t="s">
        <v>101</v>
      </c>
      <c r="F3" s="349"/>
      <c r="G3" s="349"/>
      <c r="H3" s="349"/>
      <c r="I3" s="349"/>
      <c r="J3" s="349"/>
      <c r="K3" s="349"/>
      <c r="L3" s="349"/>
      <c r="M3" s="349"/>
      <c r="N3" s="349"/>
      <c r="O3" s="349"/>
      <c r="P3" s="173"/>
    </row>
    <row r="4" spans="1:16" ht="13.5" customHeight="1" thickBot="1" x14ac:dyDescent="0.25">
      <c r="E4" s="348" t="s">
        <v>97</v>
      </c>
      <c r="F4" s="348" t="str">
        <f>'Krok 1- Kalkulačka '!C6</f>
        <v>Zrozumiteľný a stručný opis regulácie vyjadrujúci dôvod zvýšenia/zníženia nákladov na PP</v>
      </c>
      <c r="G4" s="351" t="s">
        <v>155</v>
      </c>
      <c r="H4" s="348" t="s">
        <v>104</v>
      </c>
      <c r="I4" s="348" t="s">
        <v>165</v>
      </c>
      <c r="J4" s="348" t="s">
        <v>147</v>
      </c>
      <c r="K4" s="348" t="s">
        <v>102</v>
      </c>
      <c r="L4" s="348" t="s">
        <v>158</v>
      </c>
      <c r="M4" s="348" t="s">
        <v>159</v>
      </c>
      <c r="N4" s="348" t="s">
        <v>105</v>
      </c>
      <c r="O4" s="348" t="s">
        <v>106</v>
      </c>
      <c r="P4" s="348" t="s">
        <v>166</v>
      </c>
    </row>
    <row r="5" spans="1:16" ht="25.5" customHeight="1" thickBot="1" x14ac:dyDescent="0.25">
      <c r="A5" s="196" t="s">
        <v>79</v>
      </c>
      <c r="B5" s="93" t="s">
        <v>112</v>
      </c>
      <c r="C5" s="94" t="s">
        <v>113</v>
      </c>
      <c r="E5" s="348"/>
      <c r="F5" s="348"/>
      <c r="G5" s="352"/>
      <c r="H5" s="348"/>
      <c r="I5" s="348"/>
      <c r="J5" s="348"/>
      <c r="K5" s="348"/>
      <c r="L5" s="348"/>
      <c r="M5" s="348"/>
      <c r="N5" s="348"/>
      <c r="O5" s="348"/>
      <c r="P5" s="348"/>
    </row>
    <row r="6" spans="1:16" ht="28.5" customHeight="1" x14ac:dyDescent="0.2">
      <c r="A6" s="197" t="s">
        <v>188</v>
      </c>
      <c r="B6" s="87">
        <f>'Krok 1- Kalkulačka '!AI158</f>
        <v>0</v>
      </c>
      <c r="C6" s="90">
        <f>'Krok 1- Kalkulačka '!AQ158</f>
        <v>0</v>
      </c>
      <c r="E6" s="348"/>
      <c r="F6" s="348"/>
      <c r="G6" s="352"/>
      <c r="H6" s="348"/>
      <c r="I6" s="348"/>
      <c r="J6" s="348"/>
      <c r="K6" s="348"/>
      <c r="L6" s="348"/>
      <c r="M6" s="348"/>
      <c r="N6" s="348"/>
      <c r="O6" s="348"/>
      <c r="P6" s="348"/>
    </row>
    <row r="7" spans="1:16" x14ac:dyDescent="0.2">
      <c r="A7" s="197" t="s">
        <v>189</v>
      </c>
      <c r="B7" s="87">
        <f>'Krok 1- Kalkulačka '!AK158</f>
        <v>0</v>
      </c>
      <c r="C7" s="90">
        <f>'Krok 1- Kalkulačka '!AS158</f>
        <v>0</v>
      </c>
      <c r="E7" s="348"/>
      <c r="F7" s="348"/>
      <c r="G7" s="352"/>
      <c r="H7" s="348"/>
      <c r="I7" s="348"/>
      <c r="J7" s="348"/>
      <c r="K7" s="348"/>
      <c r="L7" s="348"/>
      <c r="M7" s="348"/>
      <c r="N7" s="348"/>
      <c r="O7" s="348"/>
      <c r="P7" s="348"/>
    </row>
    <row r="8" spans="1:16" ht="16.5" customHeight="1" x14ac:dyDescent="0.2">
      <c r="A8" s="197" t="s">
        <v>98</v>
      </c>
      <c r="B8" s="87">
        <f>'Krok 1- Kalkulačka '!AM158</f>
        <v>-1.8900000000000003</v>
      </c>
      <c r="C8" s="90">
        <f>'Krok 1- Kalkulačka '!AU158</f>
        <v>0</v>
      </c>
      <c r="E8" s="348"/>
      <c r="F8" s="348"/>
      <c r="G8" s="352"/>
      <c r="H8" s="348"/>
      <c r="I8" s="348"/>
      <c r="J8" s="348"/>
      <c r="K8" s="348"/>
      <c r="L8" s="348"/>
      <c r="M8" s="348"/>
      <c r="N8" s="348"/>
      <c r="O8" s="348"/>
      <c r="P8" s="348"/>
    </row>
    <row r="9" spans="1:16" x14ac:dyDescent="0.2">
      <c r="A9" s="197" t="s">
        <v>99</v>
      </c>
      <c r="B9" s="87">
        <f>'Krok 1- Kalkulačka '!AG158</f>
        <v>-53.03923333333335</v>
      </c>
      <c r="C9" s="90">
        <f>'Krok 1- Kalkulačka '!AO158</f>
        <v>0</v>
      </c>
      <c r="E9" s="348"/>
      <c r="F9" s="348"/>
      <c r="G9" s="353"/>
      <c r="H9" s="348"/>
      <c r="I9" s="348"/>
      <c r="J9" s="348"/>
      <c r="K9" s="348"/>
      <c r="L9" s="348"/>
      <c r="M9" s="348"/>
      <c r="N9" s="348"/>
      <c r="O9" s="348"/>
      <c r="P9" s="348"/>
    </row>
    <row r="10" spans="1:16" ht="51" x14ac:dyDescent="0.2">
      <c r="A10" s="196" t="s">
        <v>100</v>
      </c>
      <c r="B10" s="88">
        <f>SUM(B6:B9)</f>
        <v>-54.92923333333335</v>
      </c>
      <c r="C10" s="91">
        <f>SUM(C6:C9)</f>
        <v>0</v>
      </c>
      <c r="E10" s="174">
        <f>'Krok 1- Kalkulačka '!B8</f>
        <v>1</v>
      </c>
      <c r="F10" s="174" t="str">
        <f>'Krok 1- Kalkulačka '!C8</f>
        <v>rozšírenie povinnosti viesť záznam o nakladaní s neživým exemplárom vybraných druhov živočíchov</v>
      </c>
      <c r="G10" s="174" t="str">
        <f>'Krok 1- Kalkulačka '!D8</f>
        <v>zákon č. 15/2005 Z. z.</v>
      </c>
      <c r="H10" s="174" t="str">
        <f>'Krok 1- Kalkulačka '!E8</f>
        <v>§12b ods. 3 písm. a)</v>
      </c>
      <c r="I10" s="174" t="str">
        <f>'Krok 1- Kalkulačka '!F8</f>
        <v>SK</v>
      </c>
      <c r="J10" s="174">
        <f>'Krok 1- Kalkulačka '!G8</f>
        <v>44562</v>
      </c>
      <c r="K10" s="174" t="str">
        <f>'Krok 1- Kalkulačka '!H8</f>
        <v>chovatelia ohrozených druhov živočíchov</v>
      </c>
      <c r="L10" s="174">
        <f>'Krok 1- Kalkulačka '!I8</f>
        <v>7</v>
      </c>
      <c r="M10" s="174">
        <f>'Krok 1- Kalkulačka '!L8</f>
        <v>7</v>
      </c>
      <c r="N10" s="175">
        <f>'Krok 1- Kalkulačka '!CC8</f>
        <v>5.5921666666666674</v>
      </c>
      <c r="O10" s="175">
        <f>'Krok 1- Kalkulačka '!CD8</f>
        <v>39.145166666666675</v>
      </c>
      <c r="P10" s="174" t="str">
        <f>'Krok 1- Kalkulačka '!M8</f>
        <v>In (zvyšuje náklady)</v>
      </c>
    </row>
    <row r="11" spans="1:16" ht="51" x14ac:dyDescent="0.2">
      <c r="A11" s="196" t="s">
        <v>84</v>
      </c>
      <c r="B11" s="89"/>
      <c r="C11" s="92"/>
      <c r="E11" s="174">
        <f>'Krok 1- Kalkulačka '!B11</f>
        <v>2</v>
      </c>
      <c r="F11" s="174" t="str">
        <f>'Krok 1- Kalkulačka '!C11</f>
        <v>doplnenie povinnosti vyhotoviť a zaslať fotodokumentáciu spracovanej kože a dermoplastického preparátu exemplára vybraných druhov živočíchov</v>
      </c>
      <c r="G11" s="174" t="str">
        <f>'Krok 1- Kalkulačka '!D11</f>
        <v>zákon č. 15/2005 Z. z.</v>
      </c>
      <c r="H11" s="174" t="str">
        <f>'Krok 1- Kalkulačka '!E11</f>
        <v>§12b ods. 3 písm. b)</v>
      </c>
      <c r="I11" s="174" t="str">
        <f>'Krok 1- Kalkulačka '!F11</f>
        <v>SK</v>
      </c>
      <c r="J11" s="174">
        <f>'Krok 1- Kalkulačka '!G11</f>
        <v>44562</v>
      </c>
      <c r="K11" s="174" t="str">
        <f>'Krok 1- Kalkulačka '!H11</f>
        <v>chovatelia ohrozených druhov živočíchov</v>
      </c>
      <c r="L11" s="174">
        <f>'Krok 1- Kalkulačka '!I11</f>
        <v>7</v>
      </c>
      <c r="M11" s="174">
        <f>'Krok 1- Kalkulačka '!L11</f>
        <v>7</v>
      </c>
      <c r="N11" s="175">
        <f>'Krok 1- Kalkulačka '!CC11</f>
        <v>2.254866666666667</v>
      </c>
      <c r="O11" s="175">
        <f>'Krok 1- Kalkulačka '!CD11</f>
        <v>15.784066666666671</v>
      </c>
      <c r="P11" s="174" t="str">
        <f>'Krok 1- Kalkulačka '!M11</f>
        <v>In (zvyšuje náklady)</v>
      </c>
    </row>
    <row r="12" spans="1:16" x14ac:dyDescent="0.2">
      <c r="A12" s="197" t="s">
        <v>110</v>
      </c>
      <c r="B12" s="88">
        <f>'Krok 1- Kalkulačka '!BC159</f>
        <v>-54.92923333333335</v>
      </c>
      <c r="C12" s="91">
        <f>'Krok 1- Kalkulačka '!BK159</f>
        <v>0</v>
      </c>
      <c r="E12" s="174">
        <f>'Krok 1- Kalkulačka '!B14</f>
        <v>3</v>
      </c>
      <c r="F12" s="174">
        <f>'Krok 1- Kalkulačka '!C14</f>
        <v>0</v>
      </c>
      <c r="G12" s="174">
        <f>'Krok 1- Kalkulačka '!D10</f>
        <v>0</v>
      </c>
      <c r="H12" s="174">
        <f>'Krok 1- Kalkulačka '!E14</f>
        <v>0</v>
      </c>
      <c r="I12" s="174" t="str">
        <f>'Krok 1- Kalkulačka '!F14</f>
        <v xml:space="preserve">vyberte  </v>
      </c>
      <c r="J12" s="174">
        <f>'Krok 1- Kalkulačka '!G14</f>
        <v>0</v>
      </c>
      <c r="K12" s="174">
        <f>'Krok 1- Kalkulačka '!H14</f>
        <v>0</v>
      </c>
      <c r="L12" s="174">
        <f>'Krok 1- Kalkulačka '!I14</f>
        <v>0</v>
      </c>
      <c r="M12" s="174">
        <f>'Krok 1- Kalkulačka '!L14</f>
        <v>0</v>
      </c>
      <c r="N12" s="175">
        <f>'Krok 1- Kalkulačka '!CC14</f>
        <v>0</v>
      </c>
      <c r="O12" s="175">
        <f>'Krok 1- Kalkulačka '!CD14</f>
        <v>0</v>
      </c>
      <c r="P12" s="174" t="str">
        <f>'Krok 1- Kalkulačka '!M14</f>
        <v xml:space="preserve">vyberte  </v>
      </c>
    </row>
    <row r="13" spans="1:16" ht="51" x14ac:dyDescent="0.2">
      <c r="A13" s="197" t="s">
        <v>200</v>
      </c>
      <c r="B13" s="87">
        <f>'Krok 1- Kalkulačka '!BT159</f>
        <v>0</v>
      </c>
      <c r="C13" s="90">
        <f>'Krok 1- Kalkulačka '!CB159</f>
        <v>0</v>
      </c>
      <c r="E13" s="174">
        <f>'Krok 1- Kalkulačka '!B17</f>
        <v>4</v>
      </c>
      <c r="F13" s="174">
        <f>'Krok 1- Kalkulačka '!C17</f>
        <v>0</v>
      </c>
      <c r="G13" s="201">
        <v>0</v>
      </c>
      <c r="H13" s="174">
        <f>'Krok 1- Kalkulačka '!E17</f>
        <v>0</v>
      </c>
      <c r="I13" s="174" t="str">
        <f>'Krok 1- Kalkulačka '!F17</f>
        <v xml:space="preserve">vyberte  </v>
      </c>
      <c r="J13" s="174">
        <f>'Krok 1- Kalkulačka '!G17</f>
        <v>0</v>
      </c>
      <c r="K13" s="174">
        <f>'Krok 1- Kalkulačka '!H17</f>
        <v>0</v>
      </c>
      <c r="L13" s="174">
        <f>'Krok 1- Kalkulačka '!I17</f>
        <v>0</v>
      </c>
      <c r="M13" s="174">
        <f>'Krok 1- Kalkulačka '!L17</f>
        <v>0</v>
      </c>
      <c r="N13" s="175">
        <f>'Krok 1- Kalkulačka '!CC17</f>
        <v>0</v>
      </c>
      <c r="O13" s="175">
        <f>'Krok 1- Kalkulačka '!CD17</f>
        <v>0</v>
      </c>
      <c r="P13" s="174" t="str">
        <f>'Krok 1- Kalkulačka '!M17</f>
        <v xml:space="preserve">vyberte  </v>
      </c>
    </row>
    <row r="14" spans="1:16" ht="13.5" customHeight="1" x14ac:dyDescent="0.2">
      <c r="A14" s="345"/>
      <c r="B14" s="346"/>
      <c r="C14" s="347"/>
      <c r="E14" s="174">
        <f>'Krok 1- Kalkulačka '!B20</f>
        <v>5</v>
      </c>
      <c r="F14" s="174">
        <f>'Krok 1- Kalkulačka '!C20</f>
        <v>0</v>
      </c>
      <c r="G14" s="174">
        <f>'Krok 1- Kalkulačka '!D12</f>
        <v>0</v>
      </c>
      <c r="H14" s="174">
        <f>'Krok 1- Kalkulačka '!E20</f>
        <v>0</v>
      </c>
      <c r="I14" s="174" t="str">
        <f>'Krok 1- Kalkulačka '!F20</f>
        <v xml:space="preserve">vyberte  </v>
      </c>
      <c r="J14" s="174">
        <f>'Krok 1- Kalkulačka '!G20</f>
        <v>0</v>
      </c>
      <c r="K14" s="174">
        <f>'Krok 1- Kalkulačka '!H20</f>
        <v>0</v>
      </c>
      <c r="L14" s="174">
        <f>'Krok 1- Kalkulačka '!I20</f>
        <v>0</v>
      </c>
      <c r="M14" s="174">
        <f>'Krok 1- Kalkulačka '!L20</f>
        <v>0</v>
      </c>
      <c r="N14" s="175">
        <f>'Krok 1- Kalkulačka '!CC20</f>
        <v>0</v>
      </c>
      <c r="O14" s="175">
        <f>'Krok 1- Kalkulačka '!CD20</f>
        <v>0</v>
      </c>
      <c r="P14" s="174" t="str">
        <f>'Krok 1- Kalkulačka '!M20</f>
        <v xml:space="preserve">vyberte  </v>
      </c>
    </row>
    <row r="15" spans="1:16" ht="25.5" x14ac:dyDescent="0.2">
      <c r="A15" s="197" t="s">
        <v>185</v>
      </c>
      <c r="B15" s="87" t="s">
        <v>70</v>
      </c>
      <c r="C15" s="90" t="s">
        <v>69</v>
      </c>
      <c r="E15" s="174">
        <f>'Krok 1- Kalkulačka '!B23</f>
        <v>6</v>
      </c>
      <c r="F15" s="174">
        <f>'Krok 1- Kalkulačka '!C23</f>
        <v>0</v>
      </c>
      <c r="G15" s="174">
        <f>'Krok 1- Kalkulačka '!D13</f>
        <v>0</v>
      </c>
      <c r="H15" s="174">
        <f>'Krok 1- Kalkulačka '!E23</f>
        <v>0</v>
      </c>
      <c r="I15" s="174" t="str">
        <f>'Krok 1- Kalkulačka '!F23</f>
        <v xml:space="preserve">vyberte  </v>
      </c>
      <c r="J15" s="174">
        <f>'Krok 1- Kalkulačka '!G23</f>
        <v>0</v>
      </c>
      <c r="K15" s="174">
        <f>'Krok 1- Kalkulačka '!H23</f>
        <v>0</v>
      </c>
      <c r="L15" s="174">
        <f>'Krok 1- Kalkulačka '!I23</f>
        <v>0</v>
      </c>
      <c r="M15" s="174">
        <f>'Krok 1- Kalkulačka '!L23</f>
        <v>0</v>
      </c>
      <c r="N15" s="175">
        <f>'Krok 1- Kalkulačka '!CC23</f>
        <v>0</v>
      </c>
      <c r="O15" s="175">
        <f>'Krok 1- Kalkulačka '!CD23</f>
        <v>0</v>
      </c>
      <c r="P15" s="174" t="str">
        <f>'Krok 1- Kalkulačka '!M23</f>
        <v xml:space="preserve">vyberte  </v>
      </c>
    </row>
    <row r="16" spans="1:16" ht="13.5" x14ac:dyDescent="0.2">
      <c r="A16" s="196" t="s">
        <v>111</v>
      </c>
      <c r="B16" s="88">
        <f>B7+B8+B9-B13</f>
        <v>-54.92923333333335</v>
      </c>
      <c r="C16" s="91">
        <f>C7+C8+C9-C13</f>
        <v>0</v>
      </c>
      <c r="E16" s="174">
        <f>'Krok 1- Kalkulačka '!B26</f>
        <v>7</v>
      </c>
      <c r="F16" s="174">
        <f>'Krok 1- Kalkulačka '!C26</f>
        <v>0</v>
      </c>
      <c r="G16" s="174">
        <f>'Krok 1- Kalkulačka '!D14</f>
        <v>0</v>
      </c>
      <c r="H16" s="174">
        <f>'Krok 1- Kalkulačka '!E26</f>
        <v>0</v>
      </c>
      <c r="I16" s="174" t="str">
        <f>'Krok 1- Kalkulačka '!F26</f>
        <v xml:space="preserve">vyberte  </v>
      </c>
      <c r="J16" s="174">
        <f>'Krok 1- Kalkulačka '!G26</f>
        <v>0</v>
      </c>
      <c r="K16" s="174">
        <f>'Krok 1- Kalkulačka '!H26</f>
        <v>0</v>
      </c>
      <c r="L16" s="174">
        <f>'Krok 1- Kalkulačka '!I26</f>
        <v>0</v>
      </c>
      <c r="M16" s="174">
        <f>'Krok 1- Kalkulačka '!L26</f>
        <v>0</v>
      </c>
      <c r="N16" s="175">
        <f>'Krok 1- Kalkulačka '!CC26</f>
        <v>0</v>
      </c>
      <c r="O16" s="175">
        <f>'Krok 1- Kalkulačka '!CD26</f>
        <v>0</v>
      </c>
      <c r="P16" s="174" t="str">
        <f>'Krok 1- Kalkulačka '!M26</f>
        <v xml:space="preserve">vyberte  </v>
      </c>
    </row>
    <row r="17" spans="1:16" ht="15" x14ac:dyDescent="0.2">
      <c r="A17" s="198"/>
      <c r="E17" s="174">
        <f>'Krok 1- Kalkulačka '!B29</f>
        <v>8</v>
      </c>
      <c r="F17" s="174">
        <f>'Krok 1- Kalkulačka '!C29</f>
        <v>0</v>
      </c>
      <c r="G17" s="174">
        <f>'Krok 1- Kalkulačka '!D15</f>
        <v>0</v>
      </c>
      <c r="H17" s="174">
        <f>'Krok 1- Kalkulačka '!E29</f>
        <v>0</v>
      </c>
      <c r="I17" s="174" t="str">
        <f>'Krok 1- Kalkulačka '!F29</f>
        <v xml:space="preserve">vyberte  </v>
      </c>
      <c r="J17" s="174">
        <f>'Krok 1- Kalkulačka '!G29</f>
        <v>0</v>
      </c>
      <c r="K17" s="174">
        <f>'Krok 1- Kalkulačka '!H29</f>
        <v>0</v>
      </c>
      <c r="L17" s="174">
        <f>'Krok 1- Kalkulačka '!I29</f>
        <v>0</v>
      </c>
      <c r="M17" s="174">
        <f>'Krok 1- Kalkulačka '!L29</f>
        <v>0</v>
      </c>
      <c r="N17" s="175">
        <f>'Krok 1- Kalkulačka '!CC29</f>
        <v>0</v>
      </c>
      <c r="O17" s="175">
        <f>'Krok 1- Kalkulačka '!CD29</f>
        <v>0</v>
      </c>
      <c r="P17" s="174" t="str">
        <f>'Krok 1- Kalkulačka '!M29</f>
        <v xml:space="preserve">vyberte  </v>
      </c>
    </row>
    <row r="18" spans="1:16" x14ac:dyDescent="0.2">
      <c r="E18" s="174">
        <f>'Krok 1- Kalkulačka '!B32</f>
        <v>9</v>
      </c>
      <c r="F18" s="174">
        <f>'Krok 1- Kalkulačka '!C32</f>
        <v>0</v>
      </c>
      <c r="G18" s="174">
        <f>'Krok 1- Kalkulačka '!D16</f>
        <v>0</v>
      </c>
      <c r="H18" s="174">
        <f>'Krok 1- Kalkulačka '!E32</f>
        <v>0</v>
      </c>
      <c r="I18" s="174" t="str">
        <f>'Krok 1- Kalkulačka '!F32</f>
        <v xml:space="preserve">vyberte  </v>
      </c>
      <c r="J18" s="174">
        <f>'Krok 1- Kalkulačka '!G32</f>
        <v>0</v>
      </c>
      <c r="K18" s="174">
        <f>'Krok 1- Kalkulačka '!H32</f>
        <v>0</v>
      </c>
      <c r="L18" s="174">
        <f>'Krok 1- Kalkulačka '!I32</f>
        <v>0</v>
      </c>
      <c r="M18" s="174">
        <f>'Krok 1- Kalkulačka '!L32</f>
        <v>0</v>
      </c>
      <c r="N18" s="175">
        <f>'Krok 1- Kalkulačka '!CC32</f>
        <v>0</v>
      </c>
      <c r="O18" s="175">
        <f>'Krok 1- Kalkulačka '!CD32</f>
        <v>0</v>
      </c>
      <c r="P18" s="174" t="str">
        <f>'Krok 1- Kalkulačka '!M32</f>
        <v xml:space="preserve">vyberte  </v>
      </c>
    </row>
    <row r="19" spans="1:16" x14ac:dyDescent="0.2">
      <c r="E19" s="174">
        <f>'Krok 1- Kalkulačka '!B35</f>
        <v>10</v>
      </c>
      <c r="F19" s="174">
        <f>'Krok 1- Kalkulačka '!C35</f>
        <v>0</v>
      </c>
      <c r="G19" s="174">
        <f>'Krok 1- Kalkulačka '!D17</f>
        <v>0</v>
      </c>
      <c r="H19" s="174">
        <f>'Krok 1- Kalkulačka '!E35</f>
        <v>0</v>
      </c>
      <c r="I19" s="174" t="str">
        <f>'Krok 1- Kalkulačka '!F35</f>
        <v xml:space="preserve">vyberte  </v>
      </c>
      <c r="J19" s="174">
        <f>'Krok 1- Kalkulačka '!G35</f>
        <v>0</v>
      </c>
      <c r="K19" s="174">
        <f>'Krok 1- Kalkulačka '!H35</f>
        <v>0</v>
      </c>
      <c r="L19" s="174">
        <f>'Krok 1- Kalkulačka '!I35</f>
        <v>0</v>
      </c>
      <c r="M19" s="174">
        <f>'Krok 1- Kalkulačka '!L35</f>
        <v>0</v>
      </c>
      <c r="N19" s="175">
        <f>'Krok 1- Kalkulačka '!CC35</f>
        <v>0</v>
      </c>
      <c r="O19" s="175">
        <f>'Krok 1- Kalkulačka '!CD35</f>
        <v>0</v>
      </c>
      <c r="P19" s="174" t="str">
        <f>'Krok 1- Kalkulačka '!M35</f>
        <v xml:space="preserve">vyberte  </v>
      </c>
    </row>
    <row r="20" spans="1:16" x14ac:dyDescent="0.2">
      <c r="E20" s="174">
        <f>'Krok 1- Kalkulačka '!B38</f>
        <v>11</v>
      </c>
      <c r="F20" s="174">
        <f>'Krok 1- Kalkulačka '!C38</f>
        <v>0</v>
      </c>
      <c r="G20" s="174">
        <f>'Krok 1- Kalkulačka '!D18</f>
        <v>0</v>
      </c>
      <c r="H20" s="174">
        <f>'Krok 1- Kalkulačka '!E38</f>
        <v>0</v>
      </c>
      <c r="I20" s="174" t="str">
        <f>'Krok 1- Kalkulačka '!F38</f>
        <v xml:space="preserve">vyberte  </v>
      </c>
      <c r="J20" s="174">
        <f>'Krok 1- Kalkulačka '!G38</f>
        <v>0</v>
      </c>
      <c r="K20" s="174">
        <f>'Krok 1- Kalkulačka '!H38</f>
        <v>0</v>
      </c>
      <c r="L20" s="174">
        <f>'Krok 1- Kalkulačka '!I38</f>
        <v>0</v>
      </c>
      <c r="M20" s="174">
        <f>'Krok 1- Kalkulačka '!L38</f>
        <v>0</v>
      </c>
      <c r="N20" s="175">
        <f>'Krok 1- Kalkulačka '!CC38</f>
        <v>0</v>
      </c>
      <c r="O20" s="175">
        <f>'Krok 1- Kalkulačka '!CD38</f>
        <v>0</v>
      </c>
      <c r="P20" s="174" t="str">
        <f>'Krok 1- Kalkulačka '!M38</f>
        <v xml:space="preserve">vyberte  </v>
      </c>
    </row>
    <row r="21" spans="1:16" x14ac:dyDescent="0.2">
      <c r="E21" s="174">
        <f>'Krok 1- Kalkulačka '!B41</f>
        <v>12</v>
      </c>
      <c r="F21" s="174">
        <f>'Krok 1- Kalkulačka '!C41</f>
        <v>0</v>
      </c>
      <c r="G21" s="174">
        <f>'Krok 1- Kalkulačka '!D19</f>
        <v>0</v>
      </c>
      <c r="H21" s="174">
        <f>'Krok 1- Kalkulačka '!E41</f>
        <v>0</v>
      </c>
      <c r="I21" s="174" t="str">
        <f>'Krok 1- Kalkulačka '!F41</f>
        <v xml:space="preserve">vyberte  </v>
      </c>
      <c r="J21" s="174">
        <f>'Krok 1- Kalkulačka '!G41</f>
        <v>0</v>
      </c>
      <c r="K21" s="174">
        <f>'Krok 1- Kalkulačka '!H41</f>
        <v>0</v>
      </c>
      <c r="L21" s="174">
        <f>'Krok 1- Kalkulačka '!I41</f>
        <v>0</v>
      </c>
      <c r="M21" s="174">
        <f>'Krok 1- Kalkulačka '!L41</f>
        <v>0</v>
      </c>
      <c r="N21" s="175">
        <f>'Krok 1- Kalkulačka '!CC41</f>
        <v>0</v>
      </c>
      <c r="O21" s="175">
        <f>'Krok 1- Kalkulačka '!CD41</f>
        <v>0</v>
      </c>
      <c r="P21" s="174" t="str">
        <f>'Krok 1- Kalkulačka '!M41</f>
        <v xml:space="preserve">vyberte  </v>
      </c>
    </row>
    <row r="22" spans="1:16" x14ac:dyDescent="0.2">
      <c r="E22" s="174">
        <f>'Krok 1- Kalkulačka '!B44</f>
        <v>13</v>
      </c>
      <c r="F22" s="174">
        <f>'Krok 1- Kalkulačka '!C44</f>
        <v>0</v>
      </c>
      <c r="G22" s="174">
        <f>'Krok 1- Kalkulačka '!D20</f>
        <v>0</v>
      </c>
      <c r="H22" s="174">
        <f>'Krok 1- Kalkulačka '!E44</f>
        <v>0</v>
      </c>
      <c r="I22" s="174" t="str">
        <f>'Krok 1- Kalkulačka '!F44</f>
        <v xml:space="preserve">vyberte  </v>
      </c>
      <c r="J22" s="174">
        <f>'Krok 1- Kalkulačka '!G44</f>
        <v>0</v>
      </c>
      <c r="K22" s="174">
        <f>'Krok 1- Kalkulačka '!H44</f>
        <v>0</v>
      </c>
      <c r="L22" s="174">
        <f>'Krok 1- Kalkulačka '!I44</f>
        <v>0</v>
      </c>
      <c r="M22" s="174">
        <f>'Krok 1- Kalkulačka '!L44</f>
        <v>0</v>
      </c>
      <c r="N22" s="175">
        <f>'Krok 1- Kalkulačka '!CC44</f>
        <v>0</v>
      </c>
      <c r="O22" s="175">
        <f>'Krok 1- Kalkulačka '!CD44</f>
        <v>0</v>
      </c>
      <c r="P22" s="174" t="str">
        <f>'Krok 1- Kalkulačka '!M44</f>
        <v xml:space="preserve">vyberte  </v>
      </c>
    </row>
    <row r="23" spans="1:16" x14ac:dyDescent="0.2">
      <c r="E23" s="174">
        <f>'Krok 1- Kalkulačka '!B47</f>
        <v>14</v>
      </c>
      <c r="F23" s="174">
        <f>'Krok 1- Kalkulačka '!C47</f>
        <v>0</v>
      </c>
      <c r="G23" s="174">
        <f>'Krok 1- Kalkulačka '!D21</f>
        <v>0</v>
      </c>
      <c r="H23" s="174">
        <f>'Krok 1- Kalkulačka '!E47</f>
        <v>0</v>
      </c>
      <c r="I23" s="174" t="str">
        <f>'Krok 1- Kalkulačka '!F47</f>
        <v xml:space="preserve">vyberte  </v>
      </c>
      <c r="J23" s="174">
        <f>'Krok 1- Kalkulačka '!G47</f>
        <v>0</v>
      </c>
      <c r="K23" s="174">
        <f>'Krok 1- Kalkulačka '!H47</f>
        <v>0</v>
      </c>
      <c r="L23" s="174">
        <f>'Krok 1- Kalkulačka '!I47</f>
        <v>0</v>
      </c>
      <c r="M23" s="174">
        <f>'Krok 1- Kalkulačka '!L47</f>
        <v>0</v>
      </c>
      <c r="N23" s="175">
        <f>'Krok 1- Kalkulačka '!CC47</f>
        <v>0</v>
      </c>
      <c r="O23" s="175">
        <f>'Krok 1- Kalkulačka '!CD47</f>
        <v>0</v>
      </c>
      <c r="P23" s="174" t="str">
        <f>'Krok 1- Kalkulačka '!M47</f>
        <v xml:space="preserve">vyberte  </v>
      </c>
    </row>
    <row r="24" spans="1:16" x14ac:dyDescent="0.2">
      <c r="E24" s="174">
        <f>'Krok 1- Kalkulačka '!B50</f>
        <v>15</v>
      </c>
      <c r="F24" s="174">
        <f>'Krok 1- Kalkulačka '!C50</f>
        <v>0</v>
      </c>
      <c r="G24" s="174">
        <f>'Krok 1- Kalkulačka '!D22</f>
        <v>0</v>
      </c>
      <c r="H24" s="174">
        <f>'Krok 1- Kalkulačka '!E50</f>
        <v>0</v>
      </c>
      <c r="I24" s="174" t="str">
        <f>'Krok 1- Kalkulačka '!F50</f>
        <v xml:space="preserve">vyberte  </v>
      </c>
      <c r="J24" s="174">
        <f>'Krok 1- Kalkulačka '!G50</f>
        <v>0</v>
      </c>
      <c r="K24" s="174">
        <f>'Krok 1- Kalkulačka '!H50</f>
        <v>0</v>
      </c>
      <c r="L24" s="174">
        <f>'Krok 1- Kalkulačka '!I50</f>
        <v>0</v>
      </c>
      <c r="M24" s="174">
        <f>'Krok 1- Kalkulačka '!L50</f>
        <v>0</v>
      </c>
      <c r="N24" s="175">
        <f>'Krok 1- Kalkulačka '!CC50</f>
        <v>0</v>
      </c>
      <c r="O24" s="175">
        <f>'Krok 1- Kalkulačka '!CD50</f>
        <v>0</v>
      </c>
      <c r="P24" s="174" t="str">
        <f>'Krok 1- Kalkulačka '!M50</f>
        <v xml:space="preserve">vyberte  </v>
      </c>
    </row>
    <row r="25" spans="1:16" x14ac:dyDescent="0.2">
      <c r="E25" s="174">
        <f>'Krok 1- Kalkulačka '!B53</f>
        <v>16</v>
      </c>
      <c r="F25" s="174">
        <f>'Krok 1- Kalkulačka '!C53</f>
        <v>0</v>
      </c>
      <c r="G25" s="174">
        <f>'Krok 1- Kalkulačka '!D23</f>
        <v>0</v>
      </c>
      <c r="H25" s="174">
        <f>'Krok 1- Kalkulačka '!E53</f>
        <v>0</v>
      </c>
      <c r="I25" s="174" t="str">
        <f>'Krok 1- Kalkulačka '!F53</f>
        <v xml:space="preserve">vyberte  </v>
      </c>
      <c r="J25" s="174">
        <f>'Krok 1- Kalkulačka '!G53</f>
        <v>0</v>
      </c>
      <c r="K25" s="174">
        <f>'Krok 1- Kalkulačka '!H53</f>
        <v>0</v>
      </c>
      <c r="L25" s="174">
        <f>'Krok 1- Kalkulačka '!I53</f>
        <v>0</v>
      </c>
      <c r="M25" s="174">
        <f>'Krok 1- Kalkulačka '!L53</f>
        <v>0</v>
      </c>
      <c r="N25" s="175">
        <f>'Krok 1- Kalkulačka '!CC53</f>
        <v>0</v>
      </c>
      <c r="O25" s="175">
        <f>'Krok 1- Kalkulačka '!CD53</f>
        <v>0</v>
      </c>
      <c r="P25" s="174" t="str">
        <f>'Krok 1- Kalkulačka '!M53</f>
        <v xml:space="preserve">vyberte  </v>
      </c>
    </row>
    <row r="26" spans="1:16" x14ac:dyDescent="0.2">
      <c r="E26" s="174">
        <f>'Krok 1- Kalkulačka '!B56</f>
        <v>17</v>
      </c>
      <c r="F26" s="174">
        <f>'Krok 1- Kalkulačka '!C56</f>
        <v>0</v>
      </c>
      <c r="G26" s="174">
        <f>'Krok 1- Kalkulačka '!D24</f>
        <v>0</v>
      </c>
      <c r="H26" s="174">
        <f>'Krok 1- Kalkulačka '!E56</f>
        <v>0</v>
      </c>
      <c r="I26" s="174" t="str">
        <f>'Krok 1- Kalkulačka '!F56</f>
        <v xml:space="preserve">vyberte  </v>
      </c>
      <c r="J26" s="174">
        <f>'Krok 1- Kalkulačka '!G56</f>
        <v>0</v>
      </c>
      <c r="K26" s="174">
        <f>'Krok 1- Kalkulačka '!H56</f>
        <v>0</v>
      </c>
      <c r="L26" s="174">
        <f>'Krok 1- Kalkulačka '!I56</f>
        <v>0</v>
      </c>
      <c r="M26" s="174">
        <f>'Krok 1- Kalkulačka '!L56</f>
        <v>0</v>
      </c>
      <c r="N26" s="175">
        <f>'Krok 1- Kalkulačka '!CC56</f>
        <v>0</v>
      </c>
      <c r="O26" s="175">
        <f>'Krok 1- Kalkulačka '!CD56</f>
        <v>0</v>
      </c>
      <c r="P26" s="174" t="str">
        <f>'Krok 1- Kalkulačka '!M56</f>
        <v xml:space="preserve">vyberte  </v>
      </c>
    </row>
    <row r="27" spans="1:16" x14ac:dyDescent="0.2">
      <c r="E27" s="174">
        <f>'Krok 1- Kalkulačka '!B59</f>
        <v>18</v>
      </c>
      <c r="F27" s="174">
        <f>'Krok 1- Kalkulačka '!C59</f>
        <v>0</v>
      </c>
      <c r="G27" s="174">
        <f>'Krok 1- Kalkulačka '!D25</f>
        <v>0</v>
      </c>
      <c r="H27" s="174">
        <f>'Krok 1- Kalkulačka '!E59</f>
        <v>0</v>
      </c>
      <c r="I27" s="174" t="str">
        <f>'Krok 1- Kalkulačka '!F59</f>
        <v xml:space="preserve">vyberte  </v>
      </c>
      <c r="J27" s="174">
        <f>'Krok 1- Kalkulačka '!G59</f>
        <v>0</v>
      </c>
      <c r="K27" s="174">
        <f>'Krok 1- Kalkulačka '!H59</f>
        <v>0</v>
      </c>
      <c r="L27" s="174">
        <f>'Krok 1- Kalkulačka '!I59</f>
        <v>0</v>
      </c>
      <c r="M27" s="174">
        <f>'Krok 1- Kalkulačka '!L59</f>
        <v>0</v>
      </c>
      <c r="N27" s="175">
        <f>'Krok 1- Kalkulačka '!CC59</f>
        <v>0</v>
      </c>
      <c r="O27" s="175">
        <f>'Krok 1- Kalkulačka '!CD59</f>
        <v>0</v>
      </c>
      <c r="P27" s="174" t="str">
        <f>'Krok 1- Kalkulačka '!M59</f>
        <v xml:space="preserve">vyberte  </v>
      </c>
    </row>
    <row r="28" spans="1:16" x14ac:dyDescent="0.2">
      <c r="E28" s="174">
        <f>'Krok 1- Kalkulačka '!B62</f>
        <v>19</v>
      </c>
      <c r="F28" s="174">
        <f>'Krok 1- Kalkulačka '!C62</f>
        <v>0</v>
      </c>
      <c r="G28" s="174">
        <f>'Krok 1- Kalkulačka '!D26</f>
        <v>0</v>
      </c>
      <c r="H28" s="174">
        <f>'Krok 1- Kalkulačka '!E62</f>
        <v>0</v>
      </c>
      <c r="I28" s="174" t="str">
        <f>'Krok 1- Kalkulačka '!F62</f>
        <v xml:space="preserve">vyberte  </v>
      </c>
      <c r="J28" s="174">
        <f>'Krok 1- Kalkulačka '!G62</f>
        <v>0</v>
      </c>
      <c r="K28" s="174">
        <f>'Krok 1- Kalkulačka '!H62</f>
        <v>0</v>
      </c>
      <c r="L28" s="174">
        <f>'Krok 1- Kalkulačka '!I62</f>
        <v>0</v>
      </c>
      <c r="M28" s="174">
        <f>'Krok 1- Kalkulačka '!L62</f>
        <v>0</v>
      </c>
      <c r="N28" s="175">
        <f>'Krok 1- Kalkulačka '!CC62</f>
        <v>0</v>
      </c>
      <c r="O28" s="175">
        <f>'Krok 1- Kalkulačka '!CD62</f>
        <v>0</v>
      </c>
      <c r="P28" s="174" t="str">
        <f>'Krok 1- Kalkulačka '!M62</f>
        <v xml:space="preserve">vyberte  </v>
      </c>
    </row>
    <row r="29" spans="1:16" x14ac:dyDescent="0.2">
      <c r="E29" s="174">
        <f>'Krok 1- Kalkulačka '!B65</f>
        <v>20</v>
      </c>
      <c r="F29" s="174">
        <f>'Krok 1- Kalkulačka '!C65</f>
        <v>0</v>
      </c>
      <c r="G29" s="174">
        <f>'Krok 1- Kalkulačka '!D27</f>
        <v>0</v>
      </c>
      <c r="H29" s="174">
        <f>'Krok 1- Kalkulačka '!E65</f>
        <v>0</v>
      </c>
      <c r="I29" s="174" t="str">
        <f>'Krok 1- Kalkulačka '!F65</f>
        <v xml:space="preserve">vyberte  </v>
      </c>
      <c r="J29" s="174">
        <f>'Krok 1- Kalkulačka '!G65</f>
        <v>0</v>
      </c>
      <c r="K29" s="174">
        <f>'Krok 1- Kalkulačka '!H65</f>
        <v>0</v>
      </c>
      <c r="L29" s="174">
        <f>'Krok 1- Kalkulačka '!I65</f>
        <v>0</v>
      </c>
      <c r="M29" s="174">
        <f>'Krok 1- Kalkulačka '!L65</f>
        <v>0</v>
      </c>
      <c r="N29" s="175">
        <f>'Krok 1- Kalkulačka '!CC65</f>
        <v>0</v>
      </c>
      <c r="O29" s="175">
        <f>'Krok 1- Kalkulačka '!CD65</f>
        <v>0</v>
      </c>
      <c r="P29" s="174" t="str">
        <f>'Krok 1- Kalkulačka '!M65</f>
        <v xml:space="preserve">vyberte  </v>
      </c>
    </row>
    <row r="30" spans="1:16" x14ac:dyDescent="0.2">
      <c r="E30" s="174">
        <f>'Krok 1- Kalkulačka '!B68</f>
        <v>21</v>
      </c>
      <c r="F30" s="174">
        <f>'Krok 1- Kalkulačka '!C68</f>
        <v>0</v>
      </c>
      <c r="G30" s="174">
        <f>'Krok 1- Kalkulačka '!D28</f>
        <v>0</v>
      </c>
      <c r="H30" s="174">
        <f>'Krok 1- Kalkulačka '!E68</f>
        <v>0</v>
      </c>
      <c r="I30" s="174" t="str">
        <f>'Krok 1- Kalkulačka '!F68</f>
        <v xml:space="preserve">vyberte  </v>
      </c>
      <c r="J30" s="174">
        <f>'Krok 1- Kalkulačka '!G68</f>
        <v>0</v>
      </c>
      <c r="K30" s="174">
        <f>'Krok 1- Kalkulačka '!H68</f>
        <v>0</v>
      </c>
      <c r="L30" s="174">
        <f>'Krok 1- Kalkulačka '!I68</f>
        <v>0</v>
      </c>
      <c r="M30" s="174">
        <f>'Krok 1- Kalkulačka '!L68</f>
        <v>0</v>
      </c>
      <c r="N30" s="175">
        <f>'Krok 1- Kalkulačka '!CC68</f>
        <v>0</v>
      </c>
      <c r="O30" s="175">
        <f>'Krok 1- Kalkulačka '!CD68</f>
        <v>0</v>
      </c>
      <c r="P30" s="174" t="str">
        <f>'Krok 1- Kalkulačka '!M68</f>
        <v xml:space="preserve">vyberte  </v>
      </c>
    </row>
    <row r="31" spans="1:16" x14ac:dyDescent="0.2">
      <c r="E31" s="174">
        <f>'Krok 1- Kalkulačka '!B71</f>
        <v>22</v>
      </c>
      <c r="F31" s="174">
        <f>'Krok 1- Kalkulačka '!C71</f>
        <v>0</v>
      </c>
      <c r="G31" s="174">
        <f>'Krok 1- Kalkulačka '!D29</f>
        <v>0</v>
      </c>
      <c r="H31" s="174">
        <f>'Krok 1- Kalkulačka '!E71</f>
        <v>0</v>
      </c>
      <c r="I31" s="174" t="str">
        <f>'Krok 1- Kalkulačka '!F71</f>
        <v xml:space="preserve">vyberte  </v>
      </c>
      <c r="J31" s="174">
        <f>'Krok 1- Kalkulačka '!G71</f>
        <v>0</v>
      </c>
      <c r="K31" s="174">
        <f>'Krok 1- Kalkulačka '!H71</f>
        <v>0</v>
      </c>
      <c r="L31" s="174">
        <f>'Krok 1- Kalkulačka '!I71</f>
        <v>0</v>
      </c>
      <c r="M31" s="174">
        <f>'Krok 1- Kalkulačka '!L71</f>
        <v>0</v>
      </c>
      <c r="N31" s="175">
        <f>'Krok 1- Kalkulačka '!CC71</f>
        <v>0</v>
      </c>
      <c r="O31" s="175">
        <f>'Krok 1- Kalkulačka '!CD71</f>
        <v>0</v>
      </c>
      <c r="P31" s="174" t="str">
        <f>'Krok 1- Kalkulačka '!M71</f>
        <v xml:space="preserve">vyberte  </v>
      </c>
    </row>
    <row r="32" spans="1:16" x14ac:dyDescent="0.2">
      <c r="E32" s="174">
        <f>'Krok 1- Kalkulačka '!B74</f>
        <v>23</v>
      </c>
      <c r="F32" s="174">
        <f>'Krok 1- Kalkulačka '!C74</f>
        <v>0</v>
      </c>
      <c r="G32" s="174">
        <f>'Krok 1- Kalkulačka '!D30</f>
        <v>0</v>
      </c>
      <c r="H32" s="174">
        <f>'Krok 1- Kalkulačka '!E74</f>
        <v>0</v>
      </c>
      <c r="I32" s="174" t="str">
        <f>'Krok 1- Kalkulačka '!F74</f>
        <v xml:space="preserve">vyberte  </v>
      </c>
      <c r="J32" s="174">
        <f>'Krok 1- Kalkulačka '!G74</f>
        <v>0</v>
      </c>
      <c r="K32" s="174">
        <f>'Krok 1- Kalkulačka '!H74</f>
        <v>0</v>
      </c>
      <c r="L32" s="174">
        <f>'Krok 1- Kalkulačka '!I74</f>
        <v>0</v>
      </c>
      <c r="M32" s="174">
        <f>'Krok 1- Kalkulačka '!L74</f>
        <v>0</v>
      </c>
      <c r="N32" s="175">
        <f>'Krok 1- Kalkulačka '!CC74</f>
        <v>0</v>
      </c>
      <c r="O32" s="175">
        <f>'Krok 1- Kalkulačka '!CD74</f>
        <v>0</v>
      </c>
      <c r="P32" s="174" t="str">
        <f>'Krok 1- Kalkulačka '!M74</f>
        <v xml:space="preserve">vyberte  </v>
      </c>
    </row>
    <row r="33" spans="5:16" x14ac:dyDescent="0.2">
      <c r="E33" s="174">
        <f>'Krok 1- Kalkulačka '!B77</f>
        <v>24</v>
      </c>
      <c r="F33" s="174">
        <f>'Krok 1- Kalkulačka '!C77</f>
        <v>0</v>
      </c>
      <c r="G33" s="174">
        <f>'Krok 1- Kalkulačka '!D31</f>
        <v>0</v>
      </c>
      <c r="H33" s="174">
        <f>'Krok 1- Kalkulačka '!E77</f>
        <v>0</v>
      </c>
      <c r="I33" s="174" t="str">
        <f>'Krok 1- Kalkulačka '!F77</f>
        <v xml:space="preserve">vyberte  </v>
      </c>
      <c r="J33" s="174">
        <f>'Krok 1- Kalkulačka '!G77</f>
        <v>0</v>
      </c>
      <c r="K33" s="174">
        <f>'Krok 1- Kalkulačka '!H77</f>
        <v>0</v>
      </c>
      <c r="L33" s="174">
        <f>'Krok 1- Kalkulačka '!I77</f>
        <v>0</v>
      </c>
      <c r="M33" s="174">
        <f>'Krok 1- Kalkulačka '!L77</f>
        <v>0</v>
      </c>
      <c r="N33" s="175">
        <f>'Krok 1- Kalkulačka '!CC77</f>
        <v>0</v>
      </c>
      <c r="O33" s="175">
        <f>'Krok 1- Kalkulačka '!CD77</f>
        <v>0</v>
      </c>
      <c r="P33" s="174" t="str">
        <f>'Krok 1- Kalkulačka '!M77</f>
        <v xml:space="preserve">vyberte  </v>
      </c>
    </row>
    <row r="34" spans="5:16" x14ac:dyDescent="0.2">
      <c r="E34" s="174">
        <f>'Krok 1- Kalkulačka '!B80</f>
        <v>25</v>
      </c>
      <c r="F34" s="174">
        <f>'Krok 1- Kalkulačka '!C80</f>
        <v>0</v>
      </c>
      <c r="G34" s="174">
        <f>'Krok 1- Kalkulačka '!D32</f>
        <v>0</v>
      </c>
      <c r="H34" s="174">
        <f>'Krok 1- Kalkulačka '!E80</f>
        <v>0</v>
      </c>
      <c r="I34" s="174" t="str">
        <f>'Krok 1- Kalkulačka '!F80</f>
        <v xml:space="preserve">vyberte  </v>
      </c>
      <c r="J34" s="174">
        <f>'Krok 1- Kalkulačka '!G80</f>
        <v>0</v>
      </c>
      <c r="K34" s="174">
        <f>'Krok 1- Kalkulačka '!H80</f>
        <v>0</v>
      </c>
      <c r="L34" s="174">
        <f>'Krok 1- Kalkulačka '!I80</f>
        <v>0</v>
      </c>
      <c r="M34" s="174">
        <f>'Krok 1- Kalkulačka '!L80</f>
        <v>0</v>
      </c>
      <c r="N34" s="175">
        <f>'Krok 1- Kalkulačka '!CC80</f>
        <v>0</v>
      </c>
      <c r="O34" s="175">
        <f>'Krok 1- Kalkulačka '!CD80</f>
        <v>0</v>
      </c>
      <c r="P34" s="174" t="str">
        <f>'Krok 1- Kalkulačka '!M80</f>
        <v xml:space="preserve">vyberte  </v>
      </c>
    </row>
    <row r="35" spans="5:16" x14ac:dyDescent="0.2">
      <c r="E35" s="174">
        <f>'Krok 1- Kalkulačka '!B83</f>
        <v>26</v>
      </c>
      <c r="F35" s="174">
        <f>'Krok 1- Kalkulačka '!C83</f>
        <v>0</v>
      </c>
      <c r="G35" s="174">
        <f>'Krok 1- Kalkulačka '!D33</f>
        <v>0</v>
      </c>
      <c r="H35" s="174">
        <f>'Krok 1- Kalkulačka '!E83</f>
        <v>0</v>
      </c>
      <c r="I35" s="174" t="str">
        <f>'Krok 1- Kalkulačka '!F83</f>
        <v xml:space="preserve">vyberte  </v>
      </c>
      <c r="J35" s="174">
        <f>'Krok 1- Kalkulačka '!G83</f>
        <v>0</v>
      </c>
      <c r="K35" s="174">
        <f>'Krok 1- Kalkulačka '!H83</f>
        <v>0</v>
      </c>
      <c r="L35" s="174">
        <f>'Krok 1- Kalkulačka '!I83</f>
        <v>0</v>
      </c>
      <c r="M35" s="174">
        <f>'Krok 1- Kalkulačka '!L83</f>
        <v>0</v>
      </c>
      <c r="N35" s="175">
        <f>'Krok 1- Kalkulačka '!CC83</f>
        <v>0</v>
      </c>
      <c r="O35" s="175">
        <f>'Krok 1- Kalkulačka '!CD83</f>
        <v>0</v>
      </c>
      <c r="P35" s="174" t="str">
        <f>'Krok 1- Kalkulačka '!M83</f>
        <v xml:space="preserve">vyberte  </v>
      </c>
    </row>
    <row r="36" spans="5:16" x14ac:dyDescent="0.2">
      <c r="E36" s="174">
        <f>'Krok 1- Kalkulačka '!B86</f>
        <v>27</v>
      </c>
      <c r="F36" s="174">
        <f>'Krok 1- Kalkulačka '!C86</f>
        <v>0</v>
      </c>
      <c r="G36" s="174">
        <f>'Krok 1- Kalkulačka '!D34</f>
        <v>0</v>
      </c>
      <c r="H36" s="174">
        <f>'Krok 1- Kalkulačka '!E86</f>
        <v>0</v>
      </c>
      <c r="I36" s="174" t="str">
        <f>'Krok 1- Kalkulačka '!F86</f>
        <v xml:space="preserve">vyberte  </v>
      </c>
      <c r="J36" s="174">
        <f>'Krok 1- Kalkulačka '!G86</f>
        <v>0</v>
      </c>
      <c r="K36" s="174">
        <f>'Krok 1- Kalkulačka '!H86</f>
        <v>0</v>
      </c>
      <c r="L36" s="174">
        <f>'Krok 1- Kalkulačka '!I86</f>
        <v>0</v>
      </c>
      <c r="M36" s="174">
        <f>'Krok 1- Kalkulačka '!L86</f>
        <v>0</v>
      </c>
      <c r="N36" s="175">
        <f>'Krok 1- Kalkulačka '!CC86</f>
        <v>0</v>
      </c>
      <c r="O36" s="175">
        <f>'Krok 1- Kalkulačka '!CD86</f>
        <v>0</v>
      </c>
      <c r="P36" s="174" t="str">
        <f>'Krok 1- Kalkulačka '!M86</f>
        <v xml:space="preserve">vyberte  </v>
      </c>
    </row>
    <row r="37" spans="5:16" x14ac:dyDescent="0.2">
      <c r="E37" s="174">
        <f>'Krok 1- Kalkulačka '!B89</f>
        <v>28</v>
      </c>
      <c r="F37" s="174">
        <f>'Krok 1- Kalkulačka '!C89</f>
        <v>0</v>
      </c>
      <c r="G37" s="174">
        <f>'Krok 1- Kalkulačka '!D35</f>
        <v>0</v>
      </c>
      <c r="H37" s="174">
        <f>'Krok 1- Kalkulačka '!E89</f>
        <v>0</v>
      </c>
      <c r="I37" s="174" t="str">
        <f>'Krok 1- Kalkulačka '!F89</f>
        <v xml:space="preserve">vyberte  </v>
      </c>
      <c r="J37" s="174">
        <f>'Krok 1- Kalkulačka '!G89</f>
        <v>0</v>
      </c>
      <c r="K37" s="174">
        <f>'Krok 1- Kalkulačka '!H89</f>
        <v>0</v>
      </c>
      <c r="L37" s="174">
        <f>'Krok 1- Kalkulačka '!I89</f>
        <v>0</v>
      </c>
      <c r="M37" s="174">
        <f>'Krok 1- Kalkulačka '!L89</f>
        <v>0</v>
      </c>
      <c r="N37" s="175">
        <f>'Krok 1- Kalkulačka '!CC89</f>
        <v>0</v>
      </c>
      <c r="O37" s="175">
        <f>'Krok 1- Kalkulačka '!CD89</f>
        <v>0</v>
      </c>
      <c r="P37" s="174" t="str">
        <f>'Krok 1- Kalkulačka '!M89</f>
        <v xml:space="preserve">vyberte  </v>
      </c>
    </row>
    <row r="38" spans="5:16" x14ac:dyDescent="0.2">
      <c r="E38" s="174">
        <f>'Krok 1- Kalkulačka '!B92</f>
        <v>29</v>
      </c>
      <c r="F38" s="174">
        <f>'Krok 1- Kalkulačka '!C92</f>
        <v>0</v>
      </c>
      <c r="G38" s="174">
        <f>'Krok 1- Kalkulačka '!D36</f>
        <v>0</v>
      </c>
      <c r="H38" s="174">
        <f>'Krok 1- Kalkulačka '!E92</f>
        <v>0</v>
      </c>
      <c r="I38" s="174" t="str">
        <f>'Krok 1- Kalkulačka '!F92</f>
        <v xml:space="preserve">vyberte  </v>
      </c>
      <c r="J38" s="174">
        <f>'Krok 1- Kalkulačka '!G92</f>
        <v>0</v>
      </c>
      <c r="K38" s="174">
        <f>'Krok 1- Kalkulačka '!H92</f>
        <v>0</v>
      </c>
      <c r="L38" s="174">
        <f>'Krok 1- Kalkulačka '!I92</f>
        <v>0</v>
      </c>
      <c r="M38" s="174">
        <f>'Krok 1- Kalkulačka '!L92</f>
        <v>0</v>
      </c>
      <c r="N38" s="175">
        <f>'Krok 1- Kalkulačka '!CC92</f>
        <v>0</v>
      </c>
      <c r="O38" s="175">
        <f>'Krok 1- Kalkulačka '!CD92</f>
        <v>0</v>
      </c>
      <c r="P38" s="174" t="str">
        <f>'Krok 1- Kalkulačka '!M92</f>
        <v xml:space="preserve">vyberte  </v>
      </c>
    </row>
    <row r="39" spans="5:16" x14ac:dyDescent="0.2">
      <c r="E39" s="174">
        <f>'Krok 1- Kalkulačka '!B95</f>
        <v>30</v>
      </c>
      <c r="F39" s="174">
        <f>'Krok 1- Kalkulačka '!C95</f>
        <v>0</v>
      </c>
      <c r="G39" s="174">
        <f>'Krok 1- Kalkulačka '!D37</f>
        <v>0</v>
      </c>
      <c r="H39" s="174">
        <f>'Krok 1- Kalkulačka '!E95</f>
        <v>0</v>
      </c>
      <c r="I39" s="174" t="str">
        <f>'Krok 1- Kalkulačka '!F95</f>
        <v xml:space="preserve">vyberte  </v>
      </c>
      <c r="J39" s="174">
        <f>'Krok 1- Kalkulačka '!G95</f>
        <v>0</v>
      </c>
      <c r="K39" s="174">
        <f>'Krok 1- Kalkulačka '!H95</f>
        <v>0</v>
      </c>
      <c r="L39" s="174">
        <f>'Krok 1- Kalkulačka '!I95</f>
        <v>0</v>
      </c>
      <c r="M39" s="174">
        <f>'Krok 1- Kalkulačka '!L95</f>
        <v>0</v>
      </c>
      <c r="N39" s="175">
        <f>'Krok 1- Kalkulačka '!CC95</f>
        <v>0</v>
      </c>
      <c r="O39" s="175">
        <f>'Krok 1- Kalkulačka '!CD95</f>
        <v>0</v>
      </c>
      <c r="P39" s="174" t="str">
        <f>'Krok 1- Kalkulačka '!M95</f>
        <v xml:space="preserve">vyberte  </v>
      </c>
    </row>
    <row r="40" spans="5:16" x14ac:dyDescent="0.2">
      <c r="E40" s="174">
        <f>'Krok 1- Kalkulačka '!B98</f>
        <v>31</v>
      </c>
      <c r="F40" s="174">
        <f>'Krok 1- Kalkulačka '!C98</f>
        <v>0</v>
      </c>
      <c r="G40" s="174">
        <f>'Krok 1- Kalkulačka '!D38</f>
        <v>0</v>
      </c>
      <c r="H40" s="174">
        <f>'Krok 1- Kalkulačka '!E98</f>
        <v>0</v>
      </c>
      <c r="I40" s="174" t="str">
        <f>'Krok 1- Kalkulačka '!F98</f>
        <v xml:space="preserve">vyberte  </v>
      </c>
      <c r="J40" s="174">
        <f>'Krok 1- Kalkulačka '!G98</f>
        <v>0</v>
      </c>
      <c r="K40" s="174">
        <f>'Krok 1- Kalkulačka '!H98</f>
        <v>0</v>
      </c>
      <c r="L40" s="174">
        <f>'Krok 1- Kalkulačka '!I98</f>
        <v>0</v>
      </c>
      <c r="M40" s="174">
        <f>'Krok 1- Kalkulačka '!L98</f>
        <v>0</v>
      </c>
      <c r="N40" s="175">
        <f>'Krok 1- Kalkulačka '!CC98</f>
        <v>0</v>
      </c>
      <c r="O40" s="175">
        <f>'Krok 1- Kalkulačka '!CD98</f>
        <v>0</v>
      </c>
      <c r="P40" s="174" t="str">
        <f>'Krok 1- Kalkulačka '!M98</f>
        <v xml:space="preserve">vyberte  </v>
      </c>
    </row>
    <row r="41" spans="5:16" x14ac:dyDescent="0.2">
      <c r="E41" s="174">
        <f>'Krok 1- Kalkulačka '!B101</f>
        <v>32</v>
      </c>
      <c r="F41" s="174">
        <f>'Krok 1- Kalkulačka '!C101</f>
        <v>0</v>
      </c>
      <c r="G41" s="174">
        <f>'Krok 1- Kalkulačka '!D39</f>
        <v>0</v>
      </c>
      <c r="H41" s="174">
        <f>'Krok 1- Kalkulačka '!E101</f>
        <v>0</v>
      </c>
      <c r="I41" s="174" t="str">
        <f>'Krok 1- Kalkulačka '!F101</f>
        <v xml:space="preserve">vyberte  </v>
      </c>
      <c r="J41" s="174">
        <f>'Krok 1- Kalkulačka '!G101</f>
        <v>0</v>
      </c>
      <c r="K41" s="174">
        <f>'Krok 1- Kalkulačka '!H101</f>
        <v>0</v>
      </c>
      <c r="L41" s="174">
        <f>'Krok 1- Kalkulačka '!I101</f>
        <v>0</v>
      </c>
      <c r="M41" s="174">
        <f>'Krok 1- Kalkulačka '!L101</f>
        <v>0</v>
      </c>
      <c r="N41" s="175">
        <f>'Krok 1- Kalkulačka '!CC101</f>
        <v>0</v>
      </c>
      <c r="O41" s="175">
        <f>'Krok 1- Kalkulačka '!CD101</f>
        <v>0</v>
      </c>
      <c r="P41" s="174" t="str">
        <f>'Krok 1- Kalkulačka '!M101</f>
        <v xml:space="preserve">vyberte  </v>
      </c>
    </row>
    <row r="42" spans="5:16" x14ac:dyDescent="0.2">
      <c r="E42" s="174">
        <f>'Krok 1- Kalkulačka '!B104</f>
        <v>33</v>
      </c>
      <c r="F42" s="174">
        <f>'Krok 1- Kalkulačka '!C104</f>
        <v>0</v>
      </c>
      <c r="G42" s="174">
        <f>'Krok 1- Kalkulačka '!D40</f>
        <v>0</v>
      </c>
      <c r="H42" s="174">
        <f>'Krok 1- Kalkulačka '!E104</f>
        <v>0</v>
      </c>
      <c r="I42" s="174" t="str">
        <f>'Krok 1- Kalkulačka '!F104</f>
        <v xml:space="preserve">vyberte  </v>
      </c>
      <c r="J42" s="174">
        <f>'Krok 1- Kalkulačka '!G104</f>
        <v>0</v>
      </c>
      <c r="K42" s="174">
        <f>'Krok 1- Kalkulačka '!H104</f>
        <v>0</v>
      </c>
      <c r="L42" s="174">
        <f>'Krok 1- Kalkulačka '!I104</f>
        <v>0</v>
      </c>
      <c r="M42" s="174">
        <f>'Krok 1- Kalkulačka '!L104</f>
        <v>0</v>
      </c>
      <c r="N42" s="175">
        <f>'Krok 1- Kalkulačka '!CC104</f>
        <v>0</v>
      </c>
      <c r="O42" s="175">
        <f>'Krok 1- Kalkulačka '!CD104</f>
        <v>0</v>
      </c>
      <c r="P42" s="174" t="str">
        <f>'Krok 1- Kalkulačka '!M104</f>
        <v xml:space="preserve">vyberte  </v>
      </c>
    </row>
    <row r="43" spans="5:16" x14ac:dyDescent="0.2">
      <c r="E43" s="174">
        <f>'Krok 1- Kalkulačka '!B107</f>
        <v>34</v>
      </c>
      <c r="F43" s="174">
        <f>'Krok 1- Kalkulačka '!C107</f>
        <v>0</v>
      </c>
      <c r="G43" s="174">
        <f>'Krok 1- Kalkulačka '!D41</f>
        <v>0</v>
      </c>
      <c r="H43" s="174">
        <f>'Krok 1- Kalkulačka '!E107</f>
        <v>0</v>
      </c>
      <c r="I43" s="174" t="str">
        <f>'Krok 1- Kalkulačka '!F107</f>
        <v xml:space="preserve">vyberte  </v>
      </c>
      <c r="J43" s="174">
        <f>'Krok 1- Kalkulačka '!G107</f>
        <v>0</v>
      </c>
      <c r="K43" s="174">
        <f>'Krok 1- Kalkulačka '!H107</f>
        <v>0</v>
      </c>
      <c r="L43" s="174">
        <f>'Krok 1- Kalkulačka '!I107</f>
        <v>0</v>
      </c>
      <c r="M43" s="174">
        <f>'Krok 1- Kalkulačka '!L107</f>
        <v>0</v>
      </c>
      <c r="N43" s="175">
        <f>'Krok 1- Kalkulačka '!CC107</f>
        <v>0</v>
      </c>
      <c r="O43" s="175">
        <f>'Krok 1- Kalkulačka '!CD107</f>
        <v>0</v>
      </c>
      <c r="P43" s="174" t="str">
        <f>'Krok 1- Kalkulačka '!M107</f>
        <v xml:space="preserve">vyberte  </v>
      </c>
    </row>
    <row r="44" spans="5:16" x14ac:dyDescent="0.2">
      <c r="E44" s="174">
        <f>'Krok 1- Kalkulačka '!B110</f>
        <v>35</v>
      </c>
      <c r="F44" s="174">
        <f>'Krok 1- Kalkulačka '!C110</f>
        <v>0</v>
      </c>
      <c r="G44" s="174">
        <f>'Krok 1- Kalkulačka '!D42</f>
        <v>0</v>
      </c>
      <c r="H44" s="174">
        <f>'Krok 1- Kalkulačka '!E110</f>
        <v>0</v>
      </c>
      <c r="I44" s="174" t="str">
        <f>'Krok 1- Kalkulačka '!F110</f>
        <v xml:space="preserve">vyberte  </v>
      </c>
      <c r="J44" s="174">
        <f>'Krok 1- Kalkulačka '!G110</f>
        <v>0</v>
      </c>
      <c r="K44" s="174">
        <f>'Krok 1- Kalkulačka '!H110</f>
        <v>0</v>
      </c>
      <c r="L44" s="174">
        <f>'Krok 1- Kalkulačka '!I110</f>
        <v>0</v>
      </c>
      <c r="M44" s="174">
        <f>'Krok 1- Kalkulačka '!L110</f>
        <v>0</v>
      </c>
      <c r="N44" s="175">
        <f>'Krok 1- Kalkulačka '!CC110</f>
        <v>0</v>
      </c>
      <c r="O44" s="175">
        <f>'Krok 1- Kalkulačka '!CD110</f>
        <v>0</v>
      </c>
      <c r="P44" s="174" t="str">
        <f>'Krok 1- Kalkulačka '!M110</f>
        <v xml:space="preserve">vyberte  </v>
      </c>
    </row>
    <row r="45" spans="5:16" x14ac:dyDescent="0.2">
      <c r="E45" s="174">
        <f>'Krok 1- Kalkulačka '!B113</f>
        <v>36</v>
      </c>
      <c r="F45" s="174">
        <f>'Krok 1- Kalkulačka '!C113</f>
        <v>0</v>
      </c>
      <c r="G45" s="174">
        <f>'Krok 1- Kalkulačka '!D43</f>
        <v>0</v>
      </c>
      <c r="H45" s="174">
        <f>'Krok 1- Kalkulačka '!E113</f>
        <v>0</v>
      </c>
      <c r="I45" s="174" t="str">
        <f>'Krok 1- Kalkulačka '!F113</f>
        <v xml:space="preserve">vyberte  </v>
      </c>
      <c r="J45" s="174">
        <f>'Krok 1- Kalkulačka '!G113</f>
        <v>0</v>
      </c>
      <c r="K45" s="174">
        <f>'Krok 1- Kalkulačka '!H113</f>
        <v>0</v>
      </c>
      <c r="L45" s="174">
        <f>'Krok 1- Kalkulačka '!I113</f>
        <v>0</v>
      </c>
      <c r="M45" s="174">
        <f>'Krok 1- Kalkulačka '!L113</f>
        <v>0</v>
      </c>
      <c r="N45" s="175">
        <f>'Krok 1- Kalkulačka '!CC113</f>
        <v>0</v>
      </c>
      <c r="O45" s="175">
        <f>'Krok 1- Kalkulačka '!CD113</f>
        <v>0</v>
      </c>
      <c r="P45" s="174" t="str">
        <f>'Krok 1- Kalkulačka '!M113</f>
        <v xml:space="preserve">vyberte  </v>
      </c>
    </row>
    <row r="46" spans="5:16" x14ac:dyDescent="0.2">
      <c r="E46" s="174">
        <f>'Krok 1- Kalkulačka '!B116</f>
        <v>37</v>
      </c>
      <c r="F46" s="174">
        <f>'Krok 1- Kalkulačka '!C116</f>
        <v>0</v>
      </c>
      <c r="G46" s="174">
        <f>'Krok 1- Kalkulačka '!D44</f>
        <v>0</v>
      </c>
      <c r="H46" s="174">
        <f>'Krok 1- Kalkulačka '!E116</f>
        <v>0</v>
      </c>
      <c r="I46" s="174" t="str">
        <f>'Krok 1- Kalkulačka '!F116</f>
        <v xml:space="preserve">vyberte  </v>
      </c>
      <c r="J46" s="174">
        <f>'Krok 1- Kalkulačka '!G116</f>
        <v>0</v>
      </c>
      <c r="K46" s="174">
        <f>'Krok 1- Kalkulačka '!H116</f>
        <v>0</v>
      </c>
      <c r="L46" s="174">
        <f>'Krok 1- Kalkulačka '!I116</f>
        <v>0</v>
      </c>
      <c r="M46" s="174">
        <f>'Krok 1- Kalkulačka '!L116</f>
        <v>0</v>
      </c>
      <c r="N46" s="175">
        <f>'Krok 1- Kalkulačka '!CC116</f>
        <v>0</v>
      </c>
      <c r="O46" s="175">
        <f>'Krok 1- Kalkulačka '!CD116</f>
        <v>0</v>
      </c>
      <c r="P46" s="174" t="str">
        <f>'Krok 1- Kalkulačka '!M116</f>
        <v xml:space="preserve">vyberte  </v>
      </c>
    </row>
    <row r="47" spans="5:16" x14ac:dyDescent="0.2">
      <c r="E47" s="174">
        <f>'Krok 1- Kalkulačka '!B119</f>
        <v>38</v>
      </c>
      <c r="F47" s="174">
        <f>'Krok 1- Kalkulačka '!C119</f>
        <v>0</v>
      </c>
      <c r="G47" s="174">
        <f>'Krok 1- Kalkulačka '!D45</f>
        <v>0</v>
      </c>
      <c r="H47" s="174">
        <f>'Krok 1- Kalkulačka '!E119</f>
        <v>0</v>
      </c>
      <c r="I47" s="174" t="str">
        <f>'Krok 1- Kalkulačka '!F119</f>
        <v xml:space="preserve">vyberte  </v>
      </c>
      <c r="J47" s="174">
        <f>'Krok 1- Kalkulačka '!G119</f>
        <v>0</v>
      </c>
      <c r="K47" s="174">
        <f>'Krok 1- Kalkulačka '!H119</f>
        <v>0</v>
      </c>
      <c r="L47" s="174">
        <f>'Krok 1- Kalkulačka '!I119</f>
        <v>0</v>
      </c>
      <c r="M47" s="174">
        <f>'Krok 1- Kalkulačka '!L119</f>
        <v>0</v>
      </c>
      <c r="N47" s="175">
        <f>'Krok 1- Kalkulačka '!CC119</f>
        <v>0</v>
      </c>
      <c r="O47" s="175">
        <f>'Krok 1- Kalkulačka '!CD119</f>
        <v>0</v>
      </c>
      <c r="P47" s="174" t="str">
        <f>'Krok 1- Kalkulačka '!M119</f>
        <v xml:space="preserve">vyberte  </v>
      </c>
    </row>
    <row r="48" spans="5:16" x14ac:dyDescent="0.2">
      <c r="E48" s="174">
        <f>'Krok 1- Kalkulačka '!B122</f>
        <v>39</v>
      </c>
      <c r="F48" s="174">
        <f>'Krok 1- Kalkulačka '!C122</f>
        <v>0</v>
      </c>
      <c r="G48" s="174">
        <f>'Krok 1- Kalkulačka '!D46</f>
        <v>0</v>
      </c>
      <c r="H48" s="174">
        <f>'Krok 1- Kalkulačka '!E122</f>
        <v>0</v>
      </c>
      <c r="I48" s="174" t="str">
        <f>'Krok 1- Kalkulačka '!F122</f>
        <v xml:space="preserve">vyberte  </v>
      </c>
      <c r="J48" s="174">
        <f>'Krok 1- Kalkulačka '!G122</f>
        <v>0</v>
      </c>
      <c r="K48" s="174">
        <f>'Krok 1- Kalkulačka '!H122</f>
        <v>0</v>
      </c>
      <c r="L48" s="174">
        <f>'Krok 1- Kalkulačka '!I122</f>
        <v>0</v>
      </c>
      <c r="M48" s="174">
        <f>'Krok 1- Kalkulačka '!L122</f>
        <v>0</v>
      </c>
      <c r="N48" s="175">
        <f>'Krok 1- Kalkulačka '!CC122</f>
        <v>0</v>
      </c>
      <c r="O48" s="175">
        <f>'Krok 1- Kalkulačka '!CD122</f>
        <v>0</v>
      </c>
      <c r="P48" s="174" t="str">
        <f>'Krok 1- Kalkulačka '!M122</f>
        <v xml:space="preserve">vyberte  </v>
      </c>
    </row>
    <row r="49" spans="5:16" x14ac:dyDescent="0.2">
      <c r="E49" s="174">
        <f>'Krok 1- Kalkulačka '!B125</f>
        <v>40</v>
      </c>
      <c r="F49" s="174">
        <f>'Krok 1- Kalkulačka '!C125</f>
        <v>0</v>
      </c>
      <c r="G49" s="174">
        <f>'Krok 1- Kalkulačka '!D47</f>
        <v>0</v>
      </c>
      <c r="H49" s="174">
        <f>'Krok 1- Kalkulačka '!E125</f>
        <v>0</v>
      </c>
      <c r="I49" s="174" t="str">
        <f>'Krok 1- Kalkulačka '!F125</f>
        <v xml:space="preserve">vyberte  </v>
      </c>
      <c r="J49" s="174">
        <f>'Krok 1- Kalkulačka '!G125</f>
        <v>0</v>
      </c>
      <c r="K49" s="174">
        <f>'Krok 1- Kalkulačka '!H125</f>
        <v>0</v>
      </c>
      <c r="L49" s="174">
        <f>'Krok 1- Kalkulačka '!I125</f>
        <v>0</v>
      </c>
      <c r="M49" s="174">
        <f>'Krok 1- Kalkulačka '!L125</f>
        <v>0</v>
      </c>
      <c r="N49" s="175">
        <f>'Krok 1- Kalkulačka '!CC125</f>
        <v>0</v>
      </c>
      <c r="O49" s="175">
        <f>'Krok 1- Kalkulačka '!CD125</f>
        <v>0</v>
      </c>
      <c r="P49" s="174" t="str">
        <f>'Krok 1- Kalkulačka '!M125</f>
        <v xml:space="preserve">vyberte  </v>
      </c>
    </row>
    <row r="50" spans="5:16" x14ac:dyDescent="0.2">
      <c r="E50" s="174">
        <f>'Krok 1- Kalkulačka '!B128</f>
        <v>41</v>
      </c>
      <c r="F50" s="174">
        <f>'Krok 1- Kalkulačka '!C128</f>
        <v>0</v>
      </c>
      <c r="G50" s="174">
        <f>'Krok 1- Kalkulačka '!D48</f>
        <v>0</v>
      </c>
      <c r="H50" s="174">
        <f>'Krok 1- Kalkulačka '!E128</f>
        <v>0</v>
      </c>
      <c r="I50" s="174" t="str">
        <f>'Krok 1- Kalkulačka '!F128</f>
        <v xml:space="preserve">vyberte  </v>
      </c>
      <c r="J50" s="174">
        <f>'Krok 1- Kalkulačka '!G128</f>
        <v>0</v>
      </c>
      <c r="K50" s="174">
        <f>'Krok 1- Kalkulačka '!H128</f>
        <v>0</v>
      </c>
      <c r="L50" s="174">
        <f>'Krok 1- Kalkulačka '!I128</f>
        <v>0</v>
      </c>
      <c r="M50" s="174">
        <f>'Krok 1- Kalkulačka '!L128</f>
        <v>0</v>
      </c>
      <c r="N50" s="175">
        <f>'Krok 1- Kalkulačka '!CC128</f>
        <v>0</v>
      </c>
      <c r="O50" s="175">
        <f>'Krok 1- Kalkulačka '!CD128</f>
        <v>0</v>
      </c>
      <c r="P50" s="174" t="str">
        <f>'Krok 1- Kalkulačka '!M128</f>
        <v xml:space="preserve">vyberte  </v>
      </c>
    </row>
    <row r="51" spans="5:16" x14ac:dyDescent="0.2">
      <c r="E51" s="174">
        <f>'Krok 1- Kalkulačka '!B131</f>
        <v>42</v>
      </c>
      <c r="F51" s="174">
        <f>'Krok 1- Kalkulačka '!C131</f>
        <v>0</v>
      </c>
      <c r="G51" s="174">
        <f>'Krok 1- Kalkulačka '!D49</f>
        <v>0</v>
      </c>
      <c r="H51" s="174">
        <f>'Krok 1- Kalkulačka '!E131</f>
        <v>0</v>
      </c>
      <c r="I51" s="174" t="str">
        <f>'Krok 1- Kalkulačka '!F131</f>
        <v xml:space="preserve">vyberte  </v>
      </c>
      <c r="J51" s="174">
        <f>'Krok 1- Kalkulačka '!G131</f>
        <v>0</v>
      </c>
      <c r="K51" s="174">
        <f>'Krok 1- Kalkulačka '!H131</f>
        <v>0</v>
      </c>
      <c r="L51" s="174">
        <f>'Krok 1- Kalkulačka '!I131</f>
        <v>0</v>
      </c>
      <c r="M51" s="174">
        <f>'Krok 1- Kalkulačka '!L131</f>
        <v>0</v>
      </c>
      <c r="N51" s="175">
        <f>'Krok 1- Kalkulačka '!CC131</f>
        <v>0</v>
      </c>
      <c r="O51" s="175">
        <f>'Krok 1- Kalkulačka '!CD131</f>
        <v>0</v>
      </c>
      <c r="P51" s="174" t="str">
        <f>'Krok 1- Kalkulačka '!M131</f>
        <v xml:space="preserve">vyberte  </v>
      </c>
    </row>
    <row r="52" spans="5:16" x14ac:dyDescent="0.2">
      <c r="E52" s="174">
        <f>'Krok 1- Kalkulačka '!B134</f>
        <v>43</v>
      </c>
      <c r="F52" s="174">
        <f>'Krok 1- Kalkulačka '!C134</f>
        <v>0</v>
      </c>
      <c r="G52" s="174">
        <f>'Krok 1- Kalkulačka '!D50</f>
        <v>0</v>
      </c>
      <c r="H52" s="174">
        <f>'Krok 1- Kalkulačka '!E134</f>
        <v>0</v>
      </c>
      <c r="I52" s="174" t="str">
        <f>'Krok 1- Kalkulačka '!F134</f>
        <v xml:space="preserve">vyberte  </v>
      </c>
      <c r="J52" s="174">
        <f>'Krok 1- Kalkulačka '!G134</f>
        <v>0</v>
      </c>
      <c r="K52" s="174">
        <f>'Krok 1- Kalkulačka '!H134</f>
        <v>0</v>
      </c>
      <c r="L52" s="174">
        <f>'Krok 1- Kalkulačka '!I134</f>
        <v>0</v>
      </c>
      <c r="M52" s="174">
        <f>'Krok 1- Kalkulačka '!L134</f>
        <v>0</v>
      </c>
      <c r="N52" s="175">
        <f>'Krok 1- Kalkulačka '!CC134</f>
        <v>0</v>
      </c>
      <c r="O52" s="175">
        <f>'Krok 1- Kalkulačka '!CD134</f>
        <v>0</v>
      </c>
      <c r="P52" s="174" t="str">
        <f>'Krok 1- Kalkulačka '!M134</f>
        <v xml:space="preserve">vyberte  </v>
      </c>
    </row>
    <row r="53" spans="5:16" x14ac:dyDescent="0.2">
      <c r="E53" s="174">
        <f>'Krok 1- Kalkulačka '!B137</f>
        <v>44</v>
      </c>
      <c r="F53" s="174">
        <f>'Krok 1- Kalkulačka '!C137</f>
        <v>0</v>
      </c>
      <c r="G53" s="174">
        <f>'Krok 1- Kalkulačka '!D51</f>
        <v>0</v>
      </c>
      <c r="H53" s="174">
        <f>'Krok 1- Kalkulačka '!E137</f>
        <v>0</v>
      </c>
      <c r="I53" s="174" t="str">
        <f>'Krok 1- Kalkulačka '!F137</f>
        <v xml:space="preserve">vyberte  </v>
      </c>
      <c r="J53" s="174">
        <f>'Krok 1- Kalkulačka '!G137</f>
        <v>0</v>
      </c>
      <c r="K53" s="174">
        <f>'Krok 1- Kalkulačka '!H137</f>
        <v>0</v>
      </c>
      <c r="L53" s="174">
        <f>'Krok 1- Kalkulačka '!I137</f>
        <v>0</v>
      </c>
      <c r="M53" s="174">
        <f>'Krok 1- Kalkulačka '!L137</f>
        <v>0</v>
      </c>
      <c r="N53" s="175">
        <f>'Krok 1- Kalkulačka '!CC137</f>
        <v>0</v>
      </c>
      <c r="O53" s="175">
        <f>'Krok 1- Kalkulačka '!CD137</f>
        <v>0</v>
      </c>
      <c r="P53" s="174" t="str">
        <f>'Krok 1- Kalkulačka '!M137</f>
        <v xml:space="preserve">vyberte  </v>
      </c>
    </row>
    <row r="54" spans="5:16" x14ac:dyDescent="0.2">
      <c r="E54" s="174">
        <f>'Krok 1- Kalkulačka '!B140</f>
        <v>45</v>
      </c>
      <c r="F54" s="174">
        <f>'Krok 1- Kalkulačka '!C140</f>
        <v>0</v>
      </c>
      <c r="G54" s="174">
        <f>'Krok 1- Kalkulačka '!D52</f>
        <v>0</v>
      </c>
      <c r="H54" s="174">
        <f>'Krok 1- Kalkulačka '!E140</f>
        <v>0</v>
      </c>
      <c r="I54" s="174" t="str">
        <f>'Krok 1- Kalkulačka '!F140</f>
        <v xml:space="preserve">vyberte  </v>
      </c>
      <c r="J54" s="174">
        <f>'Krok 1- Kalkulačka '!G140</f>
        <v>0</v>
      </c>
      <c r="K54" s="174">
        <f>'Krok 1- Kalkulačka '!H140</f>
        <v>0</v>
      </c>
      <c r="L54" s="174">
        <f>'Krok 1- Kalkulačka '!I140</f>
        <v>0</v>
      </c>
      <c r="M54" s="174">
        <f>'Krok 1- Kalkulačka '!L140</f>
        <v>0</v>
      </c>
      <c r="N54" s="175">
        <f>'Krok 1- Kalkulačka '!CC140</f>
        <v>0</v>
      </c>
      <c r="O54" s="175">
        <f>'Krok 1- Kalkulačka '!CD140</f>
        <v>0</v>
      </c>
      <c r="P54" s="174" t="str">
        <f>'Krok 1- Kalkulačka '!M140</f>
        <v xml:space="preserve">vyberte  </v>
      </c>
    </row>
    <row r="55" spans="5:16" x14ac:dyDescent="0.2">
      <c r="E55" s="174">
        <f>'Krok 1- Kalkulačka '!B143</f>
        <v>46</v>
      </c>
      <c r="F55" s="174">
        <f>'Krok 1- Kalkulačka '!C143</f>
        <v>0</v>
      </c>
      <c r="G55" s="174">
        <f>'Krok 1- Kalkulačka '!D53</f>
        <v>0</v>
      </c>
      <c r="H55" s="174">
        <f>'Krok 1- Kalkulačka '!E143</f>
        <v>0</v>
      </c>
      <c r="I55" s="174" t="str">
        <f>'Krok 1- Kalkulačka '!F143</f>
        <v xml:space="preserve">vyberte  </v>
      </c>
      <c r="J55" s="174">
        <f>'Krok 1- Kalkulačka '!G143</f>
        <v>0</v>
      </c>
      <c r="K55" s="174">
        <f>'Krok 1- Kalkulačka '!H143</f>
        <v>0</v>
      </c>
      <c r="L55" s="174">
        <f>'Krok 1- Kalkulačka '!I143</f>
        <v>0</v>
      </c>
      <c r="M55" s="174">
        <f>'Krok 1- Kalkulačka '!L143</f>
        <v>0</v>
      </c>
      <c r="N55" s="175">
        <f>'Krok 1- Kalkulačka '!CC143</f>
        <v>0</v>
      </c>
      <c r="O55" s="175">
        <f>'Krok 1- Kalkulačka '!CD143</f>
        <v>0</v>
      </c>
      <c r="P55" s="174" t="str">
        <f>'Krok 1- Kalkulačka '!M143</f>
        <v xml:space="preserve">vyberte  </v>
      </c>
    </row>
    <row r="56" spans="5:16" x14ac:dyDescent="0.2">
      <c r="E56" s="174">
        <f>'Krok 1- Kalkulačka '!B146</f>
        <v>47</v>
      </c>
      <c r="F56" s="174">
        <f>'Krok 1- Kalkulačka '!C146</f>
        <v>0</v>
      </c>
      <c r="G56" s="174">
        <f>'Krok 1- Kalkulačka '!D54</f>
        <v>0</v>
      </c>
      <c r="H56" s="174">
        <f>'Krok 1- Kalkulačka '!E146</f>
        <v>0</v>
      </c>
      <c r="I56" s="174" t="str">
        <f>'Krok 1- Kalkulačka '!F146</f>
        <v xml:space="preserve">vyberte  </v>
      </c>
      <c r="J56" s="174">
        <f>'Krok 1- Kalkulačka '!G146</f>
        <v>0</v>
      </c>
      <c r="K56" s="174">
        <f>'Krok 1- Kalkulačka '!H146</f>
        <v>0</v>
      </c>
      <c r="L56" s="174">
        <f>'Krok 1- Kalkulačka '!I146</f>
        <v>0</v>
      </c>
      <c r="M56" s="174">
        <f>'Krok 1- Kalkulačka '!L146</f>
        <v>0</v>
      </c>
      <c r="N56" s="175">
        <f>'Krok 1- Kalkulačka '!CC146</f>
        <v>0</v>
      </c>
      <c r="O56" s="175">
        <f>'Krok 1- Kalkulačka '!CD146</f>
        <v>0</v>
      </c>
      <c r="P56" s="174" t="str">
        <f>'Krok 1- Kalkulačka '!M146</f>
        <v xml:space="preserve">vyberte  </v>
      </c>
    </row>
    <row r="57" spans="5:16" x14ac:dyDescent="0.2">
      <c r="E57" s="174">
        <f>'Krok 1- Kalkulačka '!B149</f>
        <v>48</v>
      </c>
      <c r="F57" s="174">
        <f>'Krok 1- Kalkulačka '!C149</f>
        <v>0</v>
      </c>
      <c r="G57" s="174">
        <f>'Krok 1- Kalkulačka '!D55</f>
        <v>0</v>
      </c>
      <c r="H57" s="174">
        <f>'Krok 1- Kalkulačka '!E149</f>
        <v>0</v>
      </c>
      <c r="I57" s="174" t="str">
        <f>'Krok 1- Kalkulačka '!F149</f>
        <v xml:space="preserve">vyberte  </v>
      </c>
      <c r="J57" s="174">
        <f>'Krok 1- Kalkulačka '!G149</f>
        <v>0</v>
      </c>
      <c r="K57" s="174">
        <f>'Krok 1- Kalkulačka '!H149</f>
        <v>0</v>
      </c>
      <c r="L57" s="174">
        <f>'Krok 1- Kalkulačka '!I149</f>
        <v>0</v>
      </c>
      <c r="M57" s="174">
        <f>'Krok 1- Kalkulačka '!L149</f>
        <v>0</v>
      </c>
      <c r="N57" s="175">
        <f>'Krok 1- Kalkulačka '!CC149</f>
        <v>0</v>
      </c>
      <c r="O57" s="175">
        <f>'Krok 1- Kalkulačka '!CD149</f>
        <v>0</v>
      </c>
      <c r="P57" s="174" t="str">
        <f>'Krok 1- Kalkulačka '!M149</f>
        <v xml:space="preserve">vyberte  </v>
      </c>
    </row>
    <row r="58" spans="5:16" x14ac:dyDescent="0.2">
      <c r="E58" s="174">
        <f>'Krok 1- Kalkulačka '!B152</f>
        <v>49</v>
      </c>
      <c r="F58" s="174">
        <f>'Krok 1- Kalkulačka '!C152</f>
        <v>0</v>
      </c>
      <c r="G58" s="174">
        <f>'Krok 1- Kalkulačka '!D56</f>
        <v>0</v>
      </c>
      <c r="H58" s="174">
        <f>'Krok 1- Kalkulačka '!E152</f>
        <v>0</v>
      </c>
      <c r="I58" s="174" t="str">
        <f>'Krok 1- Kalkulačka '!F152</f>
        <v xml:space="preserve">vyberte  </v>
      </c>
      <c r="J58" s="174">
        <f>'Krok 1- Kalkulačka '!G152</f>
        <v>0</v>
      </c>
      <c r="K58" s="174">
        <f>'Krok 1- Kalkulačka '!H152</f>
        <v>0</v>
      </c>
      <c r="L58" s="174">
        <f>'Krok 1- Kalkulačka '!I152</f>
        <v>0</v>
      </c>
      <c r="M58" s="174">
        <f>'Krok 1- Kalkulačka '!L152</f>
        <v>0</v>
      </c>
      <c r="N58" s="175">
        <f>'Krok 1- Kalkulačka '!CC152</f>
        <v>0</v>
      </c>
      <c r="O58" s="175">
        <f>'Krok 1- Kalkulačka '!CD152</f>
        <v>0</v>
      </c>
      <c r="P58" s="174" t="str">
        <f>'Krok 1- Kalkulačka '!M152</f>
        <v xml:space="preserve">vyberte  </v>
      </c>
    </row>
    <row r="59" spans="5:16" x14ac:dyDescent="0.2">
      <c r="E59" s="174">
        <f>'Krok 1- Kalkulačka '!B155</f>
        <v>50</v>
      </c>
      <c r="F59" s="174">
        <f>'Krok 1- Kalkulačka '!C155</f>
        <v>0</v>
      </c>
      <c r="G59" s="174">
        <f>'Krok 1- Kalkulačka '!D57</f>
        <v>0</v>
      </c>
      <c r="H59" s="174">
        <f>'Krok 1- Kalkulačka '!E155</f>
        <v>0</v>
      </c>
      <c r="I59" s="174" t="str">
        <f>'Krok 1- Kalkulačka '!F155</f>
        <v xml:space="preserve">vyberte  </v>
      </c>
      <c r="J59" s="174">
        <f>'Krok 1- Kalkulačka '!G155</f>
        <v>0</v>
      </c>
      <c r="K59" s="174">
        <f>'Krok 1- Kalkulačka '!H155</f>
        <v>0</v>
      </c>
      <c r="L59" s="174">
        <f>'Krok 1- Kalkulačka '!I155</f>
        <v>0</v>
      </c>
      <c r="M59" s="174">
        <f>'Krok 1- Kalkulačka '!L155</f>
        <v>0</v>
      </c>
      <c r="N59" s="175">
        <f>'Krok 1- Kalkulačka '!CC155</f>
        <v>0</v>
      </c>
      <c r="O59" s="175">
        <f>'Krok 1- Kalkulačka '!CD155</f>
        <v>0</v>
      </c>
      <c r="P59" s="174" t="str">
        <f>'Krok 1- Kalkulačka '!M155</f>
        <v xml:space="preserve">vyberte  </v>
      </c>
    </row>
    <row r="60" spans="5:16" x14ac:dyDescent="0.2">
      <c r="E60" s="84"/>
    </row>
    <row r="61" spans="5:16" x14ac:dyDescent="0.2">
      <c r="E61" s="84"/>
    </row>
    <row r="62" spans="5:16" x14ac:dyDescent="0.2">
      <c r="E62" s="84"/>
    </row>
    <row r="63" spans="5:16" x14ac:dyDescent="0.2">
      <c r="E63" s="84"/>
    </row>
    <row r="64" spans="5:16" x14ac:dyDescent="0.2">
      <c r="E64" s="84"/>
    </row>
    <row r="65" spans="5:5" x14ac:dyDescent="0.2">
      <c r="E65" s="84"/>
    </row>
    <row r="66" spans="5:5" x14ac:dyDescent="0.2">
      <c r="E66" s="84"/>
    </row>
    <row r="67" spans="5:5" x14ac:dyDescent="0.2">
      <c r="E67" s="84"/>
    </row>
    <row r="68" spans="5:5" x14ac:dyDescent="0.2">
      <c r="E68" s="84"/>
    </row>
    <row r="69" spans="5:5" x14ac:dyDescent="0.2">
      <c r="E69" s="84"/>
    </row>
    <row r="70" spans="5:5" x14ac:dyDescent="0.2">
      <c r="E70" s="84"/>
    </row>
    <row r="71" spans="5:5" x14ac:dyDescent="0.2">
      <c r="E71" s="84"/>
    </row>
    <row r="72" spans="5:5" x14ac:dyDescent="0.2">
      <c r="E72" s="84"/>
    </row>
    <row r="73" spans="5:5" x14ac:dyDescent="0.2">
      <c r="E73" s="84"/>
    </row>
    <row r="74" spans="5:5" x14ac:dyDescent="0.2">
      <c r="E74" s="84"/>
    </row>
    <row r="75" spans="5:5" x14ac:dyDescent="0.2">
      <c r="E75" s="84"/>
    </row>
    <row r="76" spans="5:5" x14ac:dyDescent="0.2">
      <c r="E76" s="84"/>
    </row>
    <row r="77" spans="5:5" x14ac:dyDescent="0.2">
      <c r="E77" s="84"/>
    </row>
    <row r="78" spans="5:5" x14ac:dyDescent="0.2">
      <c r="E78" s="84"/>
    </row>
    <row r="79" spans="5:5" x14ac:dyDescent="0.2">
      <c r="E79" s="84"/>
    </row>
    <row r="80" spans="5:5" x14ac:dyDescent="0.2">
      <c r="E80" s="84"/>
    </row>
    <row r="81" spans="5:5" x14ac:dyDescent="0.2">
      <c r="E81" s="84"/>
    </row>
    <row r="82" spans="5:5" x14ac:dyDescent="0.2">
      <c r="E82" s="84"/>
    </row>
    <row r="83" spans="5:5" x14ac:dyDescent="0.2">
      <c r="E83" s="84"/>
    </row>
    <row r="84" spans="5:5" x14ac:dyDescent="0.2">
      <c r="E84" s="84"/>
    </row>
    <row r="85" spans="5:5" x14ac:dyDescent="0.2">
      <c r="E85" s="84"/>
    </row>
    <row r="86" spans="5:5" x14ac:dyDescent="0.2">
      <c r="E86" s="84"/>
    </row>
  </sheetData>
  <mergeCells count="16">
    <mergeCell ref="A14:C14"/>
    <mergeCell ref="P4:P9"/>
    <mergeCell ref="E3:O3"/>
    <mergeCell ref="A1:L1"/>
    <mergeCell ref="A3:C3"/>
    <mergeCell ref="K4:K9"/>
    <mergeCell ref="L4:L9"/>
    <mergeCell ref="M4:M9"/>
    <mergeCell ref="N4:N9"/>
    <mergeCell ref="O4:O9"/>
    <mergeCell ref="E4:E9"/>
    <mergeCell ref="F4:F9"/>
    <mergeCell ref="H4:H9"/>
    <mergeCell ref="I4:I9"/>
    <mergeCell ref="J4:J9"/>
    <mergeCell ref="G4:G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topLeftCell="A70" workbookViewId="0">
      <selection activeCell="B18" sqref="B18"/>
    </sheetView>
  </sheetViews>
  <sheetFormatPr defaultColWidth="9.140625" defaultRowHeight="12.75" x14ac:dyDescent="0.2"/>
  <cols>
    <col min="1" max="1" width="6.140625" style="76" customWidth="1"/>
    <col min="2" max="2" width="44.5703125" style="150" customWidth="1"/>
    <col min="3" max="4" width="9.140625" style="150"/>
    <col min="5" max="5" width="11.42578125" style="150" customWidth="1"/>
    <col min="6" max="7" width="9.140625" style="150"/>
    <col min="8" max="9" width="11.140625" style="150" customWidth="1"/>
    <col min="10" max="10" width="17.140625" style="150" customWidth="1"/>
    <col min="11" max="16384" width="9.140625" style="150"/>
  </cols>
  <sheetData>
    <row r="1" spans="1:17" ht="15" x14ac:dyDescent="0.2">
      <c r="A1" s="147"/>
      <c r="B1" s="148"/>
      <c r="C1" s="149" t="s">
        <v>82</v>
      </c>
      <c r="D1" s="147"/>
      <c r="E1" s="147"/>
      <c r="F1" s="147"/>
      <c r="G1" s="147"/>
      <c r="H1" s="147"/>
      <c r="I1" s="147"/>
      <c r="J1" s="147"/>
      <c r="K1" s="147"/>
      <c r="L1" s="147"/>
      <c r="M1" s="147"/>
      <c r="N1" s="147"/>
      <c r="O1" s="147"/>
      <c r="P1" s="147"/>
      <c r="Q1" s="147"/>
    </row>
    <row r="2" spans="1:17" ht="15" x14ac:dyDescent="0.2">
      <c r="A2" s="147"/>
      <c r="B2" s="151"/>
      <c r="C2" s="149" t="s">
        <v>83</v>
      </c>
      <c r="D2" s="147"/>
      <c r="E2" s="147"/>
      <c r="F2" s="147"/>
      <c r="G2" s="147"/>
      <c r="H2" s="147"/>
      <c r="I2" s="147"/>
      <c r="J2" s="147"/>
      <c r="K2" s="147"/>
      <c r="L2" s="147"/>
      <c r="M2" s="147"/>
      <c r="N2" s="147"/>
      <c r="O2" s="147"/>
      <c r="P2" s="147"/>
      <c r="Q2" s="147"/>
    </row>
    <row r="3" spans="1:17" ht="15" x14ac:dyDescent="0.2">
      <c r="A3" s="147"/>
      <c r="B3" s="147"/>
      <c r="C3" s="152"/>
      <c r="D3" s="149"/>
      <c r="E3" s="147"/>
      <c r="F3" s="147"/>
      <c r="G3" s="147"/>
      <c r="H3" s="147"/>
      <c r="I3" s="147"/>
      <c r="J3" s="147"/>
      <c r="K3" s="147"/>
      <c r="L3" s="147"/>
      <c r="M3" s="147"/>
      <c r="N3" s="147"/>
      <c r="O3" s="147"/>
      <c r="P3" s="147"/>
      <c r="Q3" s="147"/>
    </row>
    <row r="4" spans="1:17" x14ac:dyDescent="0.2">
      <c r="A4" s="199"/>
      <c r="B4" s="200" t="s">
        <v>94</v>
      </c>
      <c r="C4" s="147"/>
      <c r="D4" s="147"/>
      <c r="E4" s="147"/>
      <c r="F4" s="147"/>
      <c r="G4" s="147"/>
      <c r="H4" s="147"/>
      <c r="I4" s="147"/>
      <c r="J4" s="147"/>
      <c r="K4" s="147"/>
      <c r="L4" s="147"/>
      <c r="M4" s="147"/>
      <c r="N4" s="147"/>
      <c r="O4" s="147"/>
      <c r="P4" s="147"/>
      <c r="Q4" s="147"/>
    </row>
    <row r="5" spans="1:17" x14ac:dyDescent="0.2">
      <c r="A5" s="153"/>
      <c r="B5" s="154" t="s">
        <v>89</v>
      </c>
      <c r="C5" s="355" t="s">
        <v>118</v>
      </c>
      <c r="D5" s="356"/>
      <c r="E5" s="356"/>
      <c r="F5" s="356"/>
      <c r="G5" s="356"/>
      <c r="H5" s="356"/>
      <c r="I5" s="356"/>
      <c r="J5" s="356"/>
      <c r="K5" s="356"/>
      <c r="L5" s="356"/>
      <c r="M5" s="356"/>
      <c r="N5" s="356"/>
      <c r="O5" s="356"/>
      <c r="P5" s="356"/>
      <c r="Q5" s="357"/>
    </row>
    <row r="6" spans="1:17" ht="31.5" customHeight="1" x14ac:dyDescent="0.2">
      <c r="A6" s="153"/>
      <c r="B6" s="145" t="s">
        <v>160</v>
      </c>
      <c r="C6" s="358" t="s">
        <v>161</v>
      </c>
      <c r="D6" s="358"/>
      <c r="E6" s="358"/>
      <c r="F6" s="358"/>
      <c r="G6" s="358"/>
      <c r="H6" s="358"/>
      <c r="I6" s="358"/>
      <c r="J6" s="358"/>
      <c r="K6" s="358"/>
      <c r="L6" s="358"/>
      <c r="M6" s="358"/>
      <c r="N6" s="358"/>
      <c r="O6" s="358"/>
      <c r="P6" s="358"/>
      <c r="Q6" s="358"/>
    </row>
    <row r="7" spans="1:17" ht="21.75" customHeight="1" x14ac:dyDescent="0.2">
      <c r="A7" s="153"/>
      <c r="B7" s="191" t="s">
        <v>157</v>
      </c>
      <c r="C7" s="360" t="s">
        <v>156</v>
      </c>
      <c r="D7" s="361"/>
      <c r="E7" s="361"/>
      <c r="F7" s="361"/>
      <c r="G7" s="361"/>
      <c r="H7" s="361"/>
      <c r="I7" s="361"/>
      <c r="J7" s="361"/>
      <c r="K7" s="361"/>
      <c r="L7" s="361"/>
      <c r="M7" s="361"/>
      <c r="N7" s="361"/>
      <c r="O7" s="361"/>
      <c r="P7" s="361"/>
      <c r="Q7" s="362"/>
    </row>
    <row r="8" spans="1:17" ht="17.25" customHeight="1" x14ac:dyDescent="0.2">
      <c r="A8" s="153"/>
      <c r="B8" s="146" t="s">
        <v>104</v>
      </c>
      <c r="C8" s="359" t="s">
        <v>88</v>
      </c>
      <c r="D8" s="359"/>
      <c r="E8" s="359"/>
      <c r="F8" s="359"/>
      <c r="G8" s="359"/>
      <c r="H8" s="359"/>
      <c r="I8" s="359"/>
      <c r="J8" s="359"/>
      <c r="K8" s="359"/>
      <c r="L8" s="359"/>
      <c r="M8" s="359"/>
      <c r="N8" s="359"/>
      <c r="O8" s="359"/>
      <c r="P8" s="359"/>
      <c r="Q8" s="359"/>
    </row>
    <row r="9" spans="1:17" ht="18.75" customHeight="1" x14ac:dyDescent="0.2">
      <c r="A9" s="153"/>
      <c r="B9" s="146" t="s">
        <v>80</v>
      </c>
      <c r="C9" s="359" t="s">
        <v>201</v>
      </c>
      <c r="D9" s="359"/>
      <c r="E9" s="359"/>
      <c r="F9" s="359"/>
      <c r="G9" s="359"/>
      <c r="H9" s="359"/>
      <c r="I9" s="359"/>
      <c r="J9" s="359"/>
      <c r="K9" s="359"/>
      <c r="L9" s="359"/>
      <c r="M9" s="359"/>
      <c r="N9" s="359"/>
      <c r="O9" s="359"/>
      <c r="P9" s="359"/>
      <c r="Q9" s="359"/>
    </row>
    <row r="10" spans="1:17" ht="21.75" customHeight="1" x14ac:dyDescent="0.2">
      <c r="A10" s="153"/>
      <c r="B10" s="146" t="s">
        <v>114</v>
      </c>
      <c r="C10" s="359" t="s">
        <v>148</v>
      </c>
      <c r="D10" s="359"/>
      <c r="E10" s="359"/>
      <c r="F10" s="359"/>
      <c r="G10" s="359"/>
      <c r="H10" s="359"/>
      <c r="I10" s="359"/>
      <c r="J10" s="359"/>
      <c r="K10" s="359"/>
      <c r="L10" s="359"/>
      <c r="M10" s="359"/>
      <c r="N10" s="359"/>
      <c r="O10" s="359"/>
      <c r="P10" s="359"/>
      <c r="Q10" s="359"/>
    </row>
    <row r="11" spans="1:17" ht="31.5" customHeight="1" x14ac:dyDescent="0.2">
      <c r="A11" s="153"/>
      <c r="B11" s="190" t="s">
        <v>68</v>
      </c>
      <c r="C11" s="354" t="s">
        <v>190</v>
      </c>
      <c r="D11" s="354"/>
      <c r="E11" s="354"/>
      <c r="F11" s="354"/>
      <c r="G11" s="354"/>
      <c r="H11" s="354"/>
      <c r="I11" s="354"/>
      <c r="J11" s="354"/>
      <c r="K11" s="354"/>
      <c r="L11" s="354"/>
      <c r="M11" s="354"/>
      <c r="N11" s="354"/>
      <c r="O11" s="354"/>
      <c r="P11" s="354"/>
      <c r="Q11" s="354"/>
    </row>
    <row r="12" spans="1:17" ht="33.75" customHeight="1" x14ac:dyDescent="0.2">
      <c r="A12" s="153"/>
      <c r="B12" s="190" t="s">
        <v>162</v>
      </c>
      <c r="C12" s="354" t="s">
        <v>202</v>
      </c>
      <c r="D12" s="354"/>
      <c r="E12" s="354"/>
      <c r="F12" s="354"/>
      <c r="G12" s="354"/>
      <c r="H12" s="354"/>
      <c r="I12" s="354"/>
      <c r="J12" s="354"/>
      <c r="K12" s="354"/>
      <c r="L12" s="354"/>
      <c r="M12" s="354"/>
      <c r="N12" s="354"/>
      <c r="O12" s="354"/>
      <c r="P12" s="354"/>
      <c r="Q12" s="354"/>
    </row>
    <row r="13" spans="1:17" ht="43.5" customHeight="1" x14ac:dyDescent="0.2">
      <c r="A13" s="153"/>
      <c r="B13" s="146" t="s">
        <v>163</v>
      </c>
      <c r="C13" s="359" t="s">
        <v>203</v>
      </c>
      <c r="D13" s="359"/>
      <c r="E13" s="359"/>
      <c r="F13" s="359"/>
      <c r="G13" s="359"/>
      <c r="H13" s="359"/>
      <c r="I13" s="359"/>
      <c r="J13" s="359"/>
      <c r="K13" s="359"/>
      <c r="L13" s="359"/>
      <c r="M13" s="359"/>
      <c r="N13" s="359"/>
      <c r="O13" s="359"/>
      <c r="P13" s="359"/>
      <c r="Q13" s="359"/>
    </row>
    <row r="14" spans="1:17" ht="47.25" customHeight="1" x14ac:dyDescent="0.2">
      <c r="A14" s="153"/>
      <c r="B14" s="189" t="s">
        <v>115</v>
      </c>
      <c r="C14" s="370" t="s">
        <v>204</v>
      </c>
      <c r="D14" s="370"/>
      <c r="E14" s="370"/>
      <c r="F14" s="370"/>
      <c r="G14" s="370"/>
      <c r="H14" s="370"/>
      <c r="I14" s="370"/>
      <c r="J14" s="370"/>
      <c r="K14" s="370"/>
      <c r="L14" s="370"/>
      <c r="M14" s="370"/>
      <c r="N14" s="370"/>
      <c r="O14" s="370"/>
      <c r="P14" s="370"/>
      <c r="Q14" s="370"/>
    </row>
    <row r="15" spans="1:17" ht="30" customHeight="1" x14ac:dyDescent="0.2">
      <c r="A15" s="153"/>
      <c r="B15" s="146" t="s">
        <v>116</v>
      </c>
      <c r="C15" s="371" t="s">
        <v>152</v>
      </c>
      <c r="D15" s="372"/>
      <c r="E15" s="372"/>
      <c r="F15" s="372"/>
      <c r="G15" s="372"/>
      <c r="H15" s="372"/>
      <c r="I15" s="372"/>
      <c r="J15" s="372"/>
      <c r="K15" s="372"/>
      <c r="L15" s="372"/>
      <c r="M15" s="372"/>
      <c r="N15" s="372"/>
      <c r="O15" s="372"/>
      <c r="P15" s="372"/>
      <c r="Q15" s="373"/>
    </row>
    <row r="16" spans="1:17" ht="73.5" customHeight="1" x14ac:dyDescent="0.2">
      <c r="A16" s="153"/>
      <c r="B16" s="189" t="s">
        <v>205</v>
      </c>
      <c r="C16" s="359" t="s">
        <v>206</v>
      </c>
      <c r="D16" s="359"/>
      <c r="E16" s="359"/>
      <c r="F16" s="359"/>
      <c r="G16" s="359"/>
      <c r="H16" s="359"/>
      <c r="I16" s="359"/>
      <c r="J16" s="359"/>
      <c r="K16" s="359"/>
      <c r="L16" s="359"/>
      <c r="M16" s="359"/>
      <c r="N16" s="359"/>
      <c r="O16" s="359"/>
      <c r="P16" s="359"/>
      <c r="Q16" s="359"/>
    </row>
    <row r="17" spans="1:17" ht="72" customHeight="1" x14ac:dyDescent="0.2">
      <c r="A17" s="153"/>
      <c r="B17" s="189" t="s">
        <v>207</v>
      </c>
      <c r="C17" s="359" t="s">
        <v>208</v>
      </c>
      <c r="D17" s="359"/>
      <c r="E17" s="359"/>
      <c r="F17" s="359"/>
      <c r="G17" s="359"/>
      <c r="H17" s="359"/>
      <c r="I17" s="359"/>
      <c r="J17" s="359"/>
      <c r="K17" s="359"/>
      <c r="L17" s="359"/>
      <c r="M17" s="359"/>
      <c r="N17" s="359"/>
      <c r="O17" s="359"/>
      <c r="P17" s="359"/>
      <c r="Q17" s="359"/>
    </row>
    <row r="18" spans="1:17" ht="93" customHeight="1" x14ac:dyDescent="0.2">
      <c r="A18" s="153"/>
      <c r="B18" s="189" t="s">
        <v>124</v>
      </c>
      <c r="C18" s="359" t="s">
        <v>209</v>
      </c>
      <c r="D18" s="359"/>
      <c r="E18" s="359"/>
      <c r="F18" s="359"/>
      <c r="G18" s="359"/>
      <c r="H18" s="359"/>
      <c r="I18" s="359"/>
      <c r="J18" s="359"/>
      <c r="K18" s="359"/>
      <c r="L18" s="359"/>
      <c r="M18" s="359"/>
      <c r="N18" s="359"/>
      <c r="O18" s="359"/>
      <c r="P18" s="359"/>
      <c r="Q18" s="359"/>
    </row>
    <row r="19" spans="1:17" ht="126.75" customHeight="1" x14ac:dyDescent="0.2">
      <c r="A19" s="153"/>
      <c r="B19" s="189" t="s">
        <v>125</v>
      </c>
      <c r="C19" s="371" t="s">
        <v>210</v>
      </c>
      <c r="D19" s="372"/>
      <c r="E19" s="372"/>
      <c r="F19" s="372"/>
      <c r="G19" s="372"/>
      <c r="H19" s="372"/>
      <c r="I19" s="372"/>
      <c r="J19" s="372"/>
      <c r="K19" s="372"/>
      <c r="L19" s="372"/>
      <c r="M19" s="372"/>
      <c r="N19" s="372"/>
      <c r="O19" s="372"/>
      <c r="P19" s="372"/>
      <c r="Q19" s="373"/>
    </row>
    <row r="20" spans="1:17" x14ac:dyDescent="0.2">
      <c r="A20" s="147"/>
      <c r="B20" s="147"/>
      <c r="C20" s="147"/>
      <c r="D20" s="147"/>
      <c r="E20" s="147"/>
      <c r="F20" s="147"/>
      <c r="G20" s="147"/>
      <c r="H20" s="147"/>
      <c r="I20" s="147"/>
      <c r="J20" s="147"/>
      <c r="K20" s="147"/>
      <c r="L20" s="147"/>
      <c r="M20" s="147"/>
      <c r="N20" s="147"/>
      <c r="O20" s="147"/>
      <c r="P20" s="147"/>
      <c r="Q20" s="147"/>
    </row>
    <row r="21" spans="1:17" x14ac:dyDescent="0.2">
      <c r="A21" s="147"/>
      <c r="B21" s="103" t="s">
        <v>92</v>
      </c>
      <c r="K21" s="147"/>
      <c r="L21" s="147"/>
      <c r="M21" s="147"/>
      <c r="N21" s="147"/>
      <c r="O21" s="147"/>
      <c r="P21" s="147"/>
      <c r="Q21" s="147"/>
    </row>
    <row r="22" spans="1:17" x14ac:dyDescent="0.2">
      <c r="A22" s="147"/>
      <c r="B22" s="155" t="s">
        <v>164</v>
      </c>
      <c r="K22" s="147"/>
      <c r="L22" s="147"/>
      <c r="M22" s="147"/>
      <c r="N22" s="147"/>
      <c r="O22" s="147"/>
      <c r="P22" s="147"/>
      <c r="Q22" s="147"/>
    </row>
    <row r="23" spans="1:17" x14ac:dyDescent="0.2">
      <c r="A23" s="147"/>
      <c r="B23" s="144" t="s">
        <v>13</v>
      </c>
      <c r="C23" s="374" t="s">
        <v>28</v>
      </c>
      <c r="D23" s="374"/>
      <c r="E23" s="375" t="s">
        <v>13</v>
      </c>
      <c r="F23" s="375"/>
      <c r="G23" s="374" t="s">
        <v>28</v>
      </c>
      <c r="H23" s="374"/>
      <c r="I23" s="374"/>
      <c r="J23" s="147"/>
      <c r="K23" s="147"/>
      <c r="L23" s="147"/>
      <c r="M23" s="147"/>
      <c r="N23" s="147"/>
      <c r="O23" s="147"/>
      <c r="P23" s="147"/>
      <c r="Q23" s="147"/>
    </row>
    <row r="24" spans="1:17" ht="12.75" customHeight="1" x14ac:dyDescent="0.2">
      <c r="A24" s="147"/>
      <c r="B24" s="156" t="s">
        <v>29</v>
      </c>
      <c r="C24" s="363">
        <v>1</v>
      </c>
      <c r="D24" s="364"/>
      <c r="E24" s="365" t="s">
        <v>4</v>
      </c>
      <c r="F24" s="366"/>
      <c r="G24" s="367">
        <v>0.5</v>
      </c>
      <c r="H24" s="368"/>
      <c r="I24" s="369"/>
      <c r="J24" s="147"/>
      <c r="K24" s="147"/>
      <c r="L24" s="147"/>
      <c r="M24" s="147"/>
      <c r="N24" s="147"/>
      <c r="O24" s="147"/>
      <c r="P24" s="147"/>
      <c r="Q24" s="147"/>
    </row>
    <row r="25" spans="1:17" x14ac:dyDescent="0.2">
      <c r="A25" s="147"/>
      <c r="B25" s="156" t="s">
        <v>30</v>
      </c>
      <c r="C25" s="376">
        <v>2</v>
      </c>
      <c r="D25" s="376"/>
      <c r="E25" s="377" t="s">
        <v>6</v>
      </c>
      <c r="F25" s="377"/>
      <c r="G25" s="378">
        <v>0.33</v>
      </c>
      <c r="H25" s="378"/>
      <c r="I25" s="378"/>
      <c r="J25" s="147"/>
      <c r="K25" s="147"/>
      <c r="L25" s="147"/>
      <c r="M25" s="147"/>
      <c r="N25" s="147"/>
      <c r="O25" s="147"/>
      <c r="P25" s="147"/>
      <c r="Q25" s="147"/>
    </row>
    <row r="26" spans="1:17" x14ac:dyDescent="0.2">
      <c r="A26" s="147"/>
      <c r="B26" s="156" t="s">
        <v>31</v>
      </c>
      <c r="C26" s="376">
        <v>3</v>
      </c>
      <c r="D26" s="376"/>
      <c r="E26" s="377" t="s">
        <v>8</v>
      </c>
      <c r="F26" s="377"/>
      <c r="G26" s="378">
        <v>0.25</v>
      </c>
      <c r="H26" s="378"/>
      <c r="I26" s="378"/>
      <c r="J26" s="147"/>
      <c r="K26" s="147"/>
      <c r="L26" s="147"/>
      <c r="M26" s="147"/>
      <c r="N26" s="147"/>
      <c r="O26" s="147"/>
      <c r="P26" s="147"/>
      <c r="Q26" s="147"/>
    </row>
    <row r="27" spans="1:17" x14ac:dyDescent="0.2">
      <c r="A27" s="147"/>
      <c r="B27" s="156" t="s">
        <v>32</v>
      </c>
      <c r="C27" s="376">
        <v>4</v>
      </c>
      <c r="D27" s="376"/>
      <c r="E27" s="377" t="s">
        <v>11</v>
      </c>
      <c r="F27" s="377"/>
      <c r="G27" s="378">
        <v>0.2</v>
      </c>
      <c r="H27" s="378"/>
      <c r="I27" s="378"/>
      <c r="J27" s="147"/>
      <c r="K27" s="147"/>
      <c r="L27" s="147"/>
      <c r="M27" s="147"/>
      <c r="N27" s="147"/>
      <c r="O27" s="147"/>
      <c r="P27" s="147"/>
      <c r="Q27" s="147"/>
    </row>
    <row r="28" spans="1:17" x14ac:dyDescent="0.2">
      <c r="A28" s="147"/>
      <c r="B28" s="156" t="s">
        <v>33</v>
      </c>
      <c r="C28" s="376">
        <v>12</v>
      </c>
      <c r="D28" s="376"/>
      <c r="E28" s="377" t="s">
        <v>12</v>
      </c>
      <c r="F28" s="377"/>
      <c r="G28" s="378">
        <v>0.25</v>
      </c>
      <c r="H28" s="378"/>
      <c r="I28" s="378"/>
      <c r="J28" s="147"/>
      <c r="K28" s="147"/>
      <c r="L28" s="147"/>
      <c r="M28" s="147"/>
      <c r="N28" s="147"/>
      <c r="O28" s="147"/>
      <c r="P28" s="147"/>
      <c r="Q28" s="147"/>
    </row>
    <row r="29" spans="1:17" x14ac:dyDescent="0.2">
      <c r="A29" s="147"/>
      <c r="B29" s="147"/>
      <c r="C29" s="147"/>
      <c r="D29" s="147"/>
      <c r="E29" s="147"/>
      <c r="F29" s="147"/>
      <c r="G29" s="147"/>
      <c r="H29" s="147"/>
      <c r="I29" s="147"/>
      <c r="J29" s="147"/>
      <c r="K29" s="147"/>
      <c r="L29" s="147"/>
      <c r="M29" s="147"/>
      <c r="N29" s="147"/>
      <c r="O29" s="147"/>
      <c r="P29" s="147"/>
      <c r="Q29" s="147"/>
    </row>
    <row r="30" spans="1:17" x14ac:dyDescent="0.2">
      <c r="A30" s="147"/>
      <c r="B30" s="147"/>
      <c r="C30" s="147"/>
      <c r="D30" s="147"/>
      <c r="E30" s="147"/>
      <c r="F30" s="147"/>
      <c r="G30" s="147"/>
      <c r="H30" s="147"/>
      <c r="I30" s="147"/>
      <c r="J30" s="147"/>
      <c r="K30" s="147"/>
      <c r="L30" s="147"/>
      <c r="M30" s="147"/>
      <c r="N30" s="147"/>
      <c r="O30" s="147"/>
      <c r="P30" s="147"/>
      <c r="Q30" s="147"/>
    </row>
    <row r="31" spans="1:17" x14ac:dyDescent="0.2">
      <c r="A31" s="147"/>
      <c r="B31" s="42" t="s">
        <v>91</v>
      </c>
      <c r="N31" s="147"/>
      <c r="O31" s="147"/>
      <c r="P31" s="147"/>
      <c r="Q31" s="147"/>
    </row>
    <row r="32" spans="1:17" x14ac:dyDescent="0.2">
      <c r="A32" s="147"/>
      <c r="B32" s="155" t="s">
        <v>117</v>
      </c>
      <c r="C32" s="147"/>
      <c r="N32" s="147"/>
      <c r="O32" s="147"/>
      <c r="P32" s="147"/>
      <c r="Q32" s="147"/>
    </row>
    <row r="33" spans="1:20" ht="57" customHeight="1" x14ac:dyDescent="0.2">
      <c r="A33" s="147"/>
      <c r="B33" s="379" t="s">
        <v>46</v>
      </c>
      <c r="C33" s="380"/>
      <c r="D33" s="137" t="s">
        <v>133</v>
      </c>
      <c r="E33" s="137" t="s">
        <v>134</v>
      </c>
      <c r="F33" s="137" t="s">
        <v>135</v>
      </c>
      <c r="G33" s="374" t="s">
        <v>136</v>
      </c>
      <c r="H33" s="374"/>
      <c r="I33" s="374" t="s">
        <v>193</v>
      </c>
      <c r="J33" s="374"/>
      <c r="K33" s="374"/>
      <c r="L33" s="374"/>
      <c r="M33" s="374"/>
      <c r="N33" s="374"/>
      <c r="O33" s="374"/>
      <c r="P33" s="374"/>
      <c r="Q33" s="374"/>
      <c r="R33" s="374"/>
      <c r="S33" s="374"/>
      <c r="T33" s="374"/>
    </row>
    <row r="34" spans="1:20" ht="36.75" customHeight="1" x14ac:dyDescent="0.2">
      <c r="A34" s="147"/>
      <c r="B34" s="381" t="s">
        <v>22</v>
      </c>
      <c r="C34" s="382"/>
      <c r="D34" s="157">
        <v>45</v>
      </c>
      <c r="E34" s="157">
        <v>90</v>
      </c>
      <c r="F34" s="157">
        <v>180</v>
      </c>
      <c r="G34" s="383">
        <v>60</v>
      </c>
      <c r="H34" s="383"/>
      <c r="I34" s="384" t="s">
        <v>51</v>
      </c>
      <c r="J34" s="384"/>
      <c r="K34" s="384"/>
      <c r="L34" s="384"/>
      <c r="M34" s="384"/>
      <c r="N34" s="384"/>
      <c r="O34" s="384"/>
      <c r="P34" s="384"/>
      <c r="Q34" s="384"/>
      <c r="R34" s="384"/>
      <c r="S34" s="384"/>
      <c r="T34" s="384"/>
    </row>
    <row r="35" spans="1:20" ht="31.5" customHeight="1" x14ac:dyDescent="0.2">
      <c r="A35" s="147"/>
      <c r="B35" s="381" t="s">
        <v>16</v>
      </c>
      <c r="C35" s="382"/>
      <c r="D35" s="157">
        <v>240</v>
      </c>
      <c r="E35" s="157">
        <v>480</v>
      </c>
      <c r="F35" s="157">
        <v>720</v>
      </c>
      <c r="G35" s="383">
        <v>300</v>
      </c>
      <c r="H35" s="383"/>
      <c r="I35" s="384" t="s">
        <v>95</v>
      </c>
      <c r="J35" s="384"/>
      <c r="K35" s="384"/>
      <c r="L35" s="384"/>
      <c r="M35" s="384"/>
      <c r="N35" s="384"/>
      <c r="O35" s="384"/>
      <c r="P35" s="384"/>
      <c r="Q35" s="384"/>
      <c r="R35" s="384"/>
      <c r="S35" s="384"/>
      <c r="T35" s="384"/>
    </row>
    <row r="36" spans="1:20" ht="44.25" customHeight="1" x14ac:dyDescent="0.2">
      <c r="A36" s="147"/>
      <c r="B36" s="381" t="s">
        <v>17</v>
      </c>
      <c r="C36" s="382"/>
      <c r="D36" s="157">
        <v>360</v>
      </c>
      <c r="E36" s="157">
        <v>720</v>
      </c>
      <c r="F36" s="157">
        <v>1200</v>
      </c>
      <c r="G36" s="383">
        <v>460</v>
      </c>
      <c r="H36" s="383"/>
      <c r="I36" s="384" t="s">
        <v>96</v>
      </c>
      <c r="J36" s="384"/>
      <c r="K36" s="384"/>
      <c r="L36" s="384"/>
      <c r="M36" s="384"/>
      <c r="N36" s="384"/>
      <c r="O36" s="384"/>
      <c r="P36" s="384"/>
      <c r="Q36" s="384"/>
      <c r="R36" s="384"/>
      <c r="S36" s="384"/>
      <c r="T36" s="384"/>
    </row>
    <row r="37" spans="1:20" ht="45.75" customHeight="1" x14ac:dyDescent="0.2">
      <c r="A37" s="147"/>
      <c r="B37" s="385" t="s">
        <v>25</v>
      </c>
      <c r="C37" s="386"/>
      <c r="D37" s="158">
        <v>60</v>
      </c>
      <c r="E37" s="158">
        <v>60</v>
      </c>
      <c r="F37" s="158">
        <v>60</v>
      </c>
      <c r="G37" s="383">
        <v>60</v>
      </c>
      <c r="H37" s="383"/>
      <c r="I37" s="384" t="s">
        <v>52</v>
      </c>
      <c r="J37" s="384"/>
      <c r="K37" s="384"/>
      <c r="L37" s="384"/>
      <c r="M37" s="384"/>
      <c r="N37" s="384"/>
      <c r="O37" s="384"/>
      <c r="P37" s="384"/>
      <c r="Q37" s="384"/>
      <c r="R37" s="384"/>
      <c r="S37" s="384"/>
      <c r="T37" s="384"/>
    </row>
    <row r="38" spans="1:20" ht="58.5" customHeight="1" x14ac:dyDescent="0.2">
      <c r="A38" s="147"/>
      <c r="B38" s="381" t="s">
        <v>27</v>
      </c>
      <c r="C38" s="382"/>
      <c r="D38" s="157">
        <v>120</v>
      </c>
      <c r="E38" s="157">
        <v>480</v>
      </c>
      <c r="F38" s="157">
        <v>960</v>
      </c>
      <c r="G38" s="383">
        <v>220</v>
      </c>
      <c r="H38" s="383"/>
      <c r="I38" s="384" t="s">
        <v>58</v>
      </c>
      <c r="J38" s="384"/>
      <c r="K38" s="384"/>
      <c r="L38" s="384"/>
      <c r="M38" s="384"/>
      <c r="N38" s="384"/>
      <c r="O38" s="384"/>
      <c r="P38" s="384"/>
      <c r="Q38" s="384"/>
      <c r="R38" s="384"/>
      <c r="S38" s="384"/>
      <c r="T38" s="384"/>
    </row>
    <row r="39" spans="1:20" ht="36.75" customHeight="1" x14ac:dyDescent="0.2">
      <c r="A39" s="147"/>
      <c r="B39" s="381" t="s">
        <v>18</v>
      </c>
      <c r="C39" s="382"/>
      <c r="D39" s="157">
        <v>100</v>
      </c>
      <c r="E39" s="157">
        <v>100</v>
      </c>
      <c r="F39" s="157">
        <v>100</v>
      </c>
      <c r="G39" s="383">
        <v>100</v>
      </c>
      <c r="H39" s="383"/>
      <c r="I39" s="384" t="s">
        <v>53</v>
      </c>
      <c r="J39" s="384"/>
      <c r="K39" s="384"/>
      <c r="L39" s="384"/>
      <c r="M39" s="384"/>
      <c r="N39" s="384"/>
      <c r="O39" s="384"/>
      <c r="P39" s="384"/>
      <c r="Q39" s="384"/>
      <c r="R39" s="384"/>
      <c r="S39" s="384"/>
      <c r="T39" s="384"/>
    </row>
    <row r="40" spans="1:20" ht="33.75" customHeight="1" x14ac:dyDescent="0.2">
      <c r="A40" s="147"/>
      <c r="B40" s="385" t="s">
        <v>145</v>
      </c>
      <c r="C40" s="386"/>
      <c r="D40" s="158">
        <v>30</v>
      </c>
      <c r="E40" s="158">
        <v>30</v>
      </c>
      <c r="F40" s="158">
        <v>30</v>
      </c>
      <c r="G40" s="383">
        <v>30</v>
      </c>
      <c r="H40" s="383"/>
      <c r="I40" s="384" t="s">
        <v>54</v>
      </c>
      <c r="J40" s="384"/>
      <c r="K40" s="384"/>
      <c r="L40" s="384"/>
      <c r="M40" s="384"/>
      <c r="N40" s="384"/>
      <c r="O40" s="384"/>
      <c r="P40" s="384"/>
      <c r="Q40" s="384"/>
      <c r="R40" s="384"/>
      <c r="S40" s="384"/>
      <c r="T40" s="384"/>
    </row>
    <row r="41" spans="1:20" ht="33" customHeight="1" x14ac:dyDescent="0.2">
      <c r="A41" s="147"/>
      <c r="B41" s="385" t="s">
        <v>19</v>
      </c>
      <c r="C41" s="386"/>
      <c r="D41" s="158">
        <v>50</v>
      </c>
      <c r="E41" s="158">
        <v>50</v>
      </c>
      <c r="F41" s="158">
        <v>50</v>
      </c>
      <c r="G41" s="383">
        <v>50</v>
      </c>
      <c r="H41" s="383"/>
      <c r="I41" s="384" t="s">
        <v>55</v>
      </c>
      <c r="J41" s="384"/>
      <c r="K41" s="384"/>
      <c r="L41" s="384"/>
      <c r="M41" s="384"/>
      <c r="N41" s="384"/>
      <c r="O41" s="384"/>
      <c r="P41" s="384"/>
      <c r="Q41" s="384"/>
      <c r="R41" s="384"/>
      <c r="S41" s="384"/>
      <c r="T41" s="384"/>
    </row>
    <row r="42" spans="1:20" ht="30.75" customHeight="1" x14ac:dyDescent="0.2">
      <c r="A42" s="147"/>
      <c r="B42" s="381" t="s">
        <v>26</v>
      </c>
      <c r="C42" s="382"/>
      <c r="D42" s="157">
        <v>480</v>
      </c>
      <c r="E42" s="157">
        <v>960</v>
      </c>
      <c r="F42" s="157">
        <v>2400</v>
      </c>
      <c r="G42" s="383">
        <v>650</v>
      </c>
      <c r="H42" s="383"/>
      <c r="I42" s="384" t="s">
        <v>57</v>
      </c>
      <c r="J42" s="384"/>
      <c r="K42" s="384"/>
      <c r="L42" s="384"/>
      <c r="M42" s="384"/>
      <c r="N42" s="384"/>
      <c r="O42" s="384"/>
      <c r="P42" s="384"/>
      <c r="Q42" s="384"/>
      <c r="R42" s="384"/>
      <c r="S42" s="384"/>
      <c r="T42" s="384"/>
    </row>
    <row r="43" spans="1:20" ht="32.25" customHeight="1" x14ac:dyDescent="0.2">
      <c r="A43" s="147"/>
      <c r="B43" s="381" t="s">
        <v>21</v>
      </c>
      <c r="C43" s="382"/>
      <c r="D43" s="157">
        <v>180</v>
      </c>
      <c r="E43" s="157">
        <v>240</v>
      </c>
      <c r="F43" s="157">
        <v>480</v>
      </c>
      <c r="G43" s="383">
        <v>200</v>
      </c>
      <c r="H43" s="383"/>
      <c r="I43" s="384" t="s">
        <v>56</v>
      </c>
      <c r="J43" s="384"/>
      <c r="K43" s="384"/>
      <c r="L43" s="384"/>
      <c r="M43" s="384"/>
      <c r="N43" s="384"/>
      <c r="O43" s="384"/>
      <c r="P43" s="384"/>
      <c r="Q43" s="384"/>
      <c r="R43" s="384"/>
      <c r="S43" s="384"/>
      <c r="T43" s="384"/>
    </row>
    <row r="44" spans="1:20" x14ac:dyDescent="0.2">
      <c r="A44" s="147"/>
      <c r="B44" s="381" t="s">
        <v>47</v>
      </c>
      <c r="C44" s="382"/>
      <c r="D44" s="159"/>
      <c r="E44" s="159"/>
      <c r="F44" s="159"/>
      <c r="G44" s="383" t="s">
        <v>48</v>
      </c>
      <c r="H44" s="383"/>
      <c r="I44" s="391"/>
      <c r="J44" s="391"/>
      <c r="K44" s="391"/>
      <c r="L44" s="391"/>
      <c r="M44" s="391"/>
      <c r="N44" s="391"/>
      <c r="O44" s="391"/>
      <c r="P44" s="391"/>
      <c r="Q44" s="391"/>
      <c r="R44" s="391"/>
      <c r="S44" s="391"/>
      <c r="T44" s="391"/>
    </row>
    <row r="45" spans="1:20" x14ac:dyDescent="0.2">
      <c r="A45" s="147"/>
      <c r="B45" s="160"/>
      <c r="C45" s="160"/>
      <c r="D45" s="161"/>
      <c r="E45" s="161"/>
      <c r="F45" s="162"/>
      <c r="G45" s="162"/>
      <c r="H45" s="162"/>
      <c r="I45" s="162"/>
      <c r="J45" s="162"/>
      <c r="K45" s="162"/>
      <c r="L45" s="162"/>
      <c r="M45" s="162"/>
      <c r="N45" s="162"/>
      <c r="O45" s="162"/>
      <c r="P45" s="162"/>
      <c r="Q45" s="162"/>
    </row>
    <row r="46" spans="1:20" x14ac:dyDescent="0.2">
      <c r="A46" s="147"/>
      <c r="B46" s="147"/>
      <c r="C46" s="147"/>
      <c r="D46" s="147"/>
      <c r="E46" s="147"/>
      <c r="F46" s="147"/>
      <c r="G46" s="147"/>
      <c r="H46" s="147"/>
      <c r="I46" s="147"/>
      <c r="J46" s="147"/>
      <c r="K46" s="147"/>
      <c r="L46" s="147"/>
      <c r="M46" s="147"/>
      <c r="N46" s="147"/>
      <c r="O46" s="147"/>
      <c r="P46" s="147"/>
      <c r="Q46" s="147"/>
    </row>
    <row r="47" spans="1:20" ht="18" x14ac:dyDescent="0.25">
      <c r="A47" s="163"/>
      <c r="B47" s="163" t="s">
        <v>149</v>
      </c>
      <c r="C47" s="163"/>
      <c r="D47" s="163"/>
      <c r="E47" s="163"/>
      <c r="F47" s="163"/>
      <c r="G47" s="163"/>
      <c r="H47" s="163"/>
      <c r="I47" s="163"/>
      <c r="J47" s="163"/>
      <c r="K47" s="163"/>
      <c r="L47" s="163"/>
      <c r="M47" s="163"/>
      <c r="N47" s="163"/>
      <c r="O47" s="163"/>
      <c r="P47" s="163"/>
      <c r="Q47" s="163"/>
      <c r="R47" s="163"/>
      <c r="S47" s="163"/>
      <c r="T47" s="163"/>
    </row>
    <row r="48" spans="1:20" x14ac:dyDescent="0.2">
      <c r="A48" s="117"/>
      <c r="B48" s="118"/>
      <c r="C48" s="164"/>
      <c r="D48" s="164"/>
      <c r="E48" s="164"/>
      <c r="F48" s="164"/>
      <c r="G48" s="164"/>
      <c r="H48" s="164"/>
      <c r="I48" s="164"/>
      <c r="J48" s="164"/>
      <c r="K48" s="164"/>
      <c r="L48" s="164"/>
      <c r="M48" s="164"/>
      <c r="N48" s="164"/>
      <c r="O48" s="165"/>
      <c r="P48" s="165"/>
      <c r="Q48" s="165"/>
      <c r="R48" s="165"/>
      <c r="S48" s="165"/>
      <c r="T48" s="165"/>
    </row>
    <row r="49" spans="1:20" s="166" customFormat="1" ht="20.25" x14ac:dyDescent="0.3">
      <c r="A49" s="117"/>
      <c r="B49" s="140" t="s">
        <v>150</v>
      </c>
      <c r="C49" s="164"/>
      <c r="D49" s="164"/>
      <c r="E49" s="164"/>
      <c r="F49" s="164"/>
      <c r="G49" s="164"/>
      <c r="H49" s="164"/>
      <c r="I49" s="164"/>
      <c r="J49" s="164"/>
      <c r="K49" s="164"/>
      <c r="L49" s="164"/>
      <c r="M49" s="164"/>
      <c r="N49" s="164"/>
      <c r="O49" s="165"/>
      <c r="P49" s="165"/>
      <c r="Q49" s="165"/>
      <c r="R49" s="165"/>
      <c r="S49" s="165"/>
      <c r="T49" s="165"/>
    </row>
    <row r="50" spans="1:20" s="166" customFormat="1" x14ac:dyDescent="0.2">
      <c r="A50" s="117"/>
      <c r="B50" s="119"/>
      <c r="C50" s="164"/>
      <c r="D50" s="164"/>
      <c r="E50" s="164"/>
      <c r="F50" s="164"/>
      <c r="G50" s="164"/>
      <c r="H50" s="164"/>
      <c r="I50" s="164"/>
      <c r="J50" s="164"/>
      <c r="K50" s="164"/>
      <c r="L50" s="164"/>
      <c r="M50" s="164"/>
      <c r="N50" s="164"/>
      <c r="O50" s="165"/>
      <c r="P50" s="165"/>
      <c r="Q50" s="165"/>
      <c r="R50" s="165"/>
      <c r="S50" s="165"/>
      <c r="T50" s="165"/>
    </row>
    <row r="51" spans="1:20" x14ac:dyDescent="0.2">
      <c r="A51" s="120"/>
      <c r="B51" s="165"/>
      <c r="C51" s="165"/>
      <c r="D51" s="165"/>
      <c r="E51" s="165"/>
      <c r="F51" s="165"/>
      <c r="G51" s="165"/>
      <c r="H51" s="165"/>
      <c r="I51" s="165"/>
      <c r="J51" s="165"/>
      <c r="K51" s="165"/>
      <c r="L51" s="165"/>
      <c r="M51" s="165"/>
      <c r="N51" s="165"/>
      <c r="O51" s="165"/>
      <c r="P51" s="165"/>
      <c r="Q51" s="165"/>
      <c r="R51" s="165"/>
      <c r="S51" s="165"/>
      <c r="T51" s="165"/>
    </row>
    <row r="52" spans="1:20" ht="18" customHeight="1" x14ac:dyDescent="0.25">
      <c r="A52" s="120"/>
      <c r="B52" s="141" t="s">
        <v>90</v>
      </c>
      <c r="C52" s="165"/>
      <c r="D52" s="165"/>
      <c r="E52" s="165"/>
      <c r="F52" s="165"/>
      <c r="G52" s="165"/>
      <c r="H52" s="165"/>
      <c r="I52" s="165"/>
      <c r="J52" s="165"/>
      <c r="K52" s="165"/>
      <c r="L52" s="165"/>
      <c r="M52" s="165"/>
      <c r="N52" s="165"/>
      <c r="O52" s="165"/>
      <c r="P52" s="165"/>
      <c r="Q52" s="165"/>
      <c r="R52" s="165"/>
      <c r="S52" s="165"/>
      <c r="T52" s="165"/>
    </row>
    <row r="53" spans="1:20" x14ac:dyDescent="0.2">
      <c r="A53" s="120"/>
      <c r="B53" s="165"/>
      <c r="C53" s="165"/>
      <c r="D53" s="165"/>
      <c r="E53" s="165"/>
      <c r="F53" s="165"/>
      <c r="G53" s="165"/>
      <c r="H53" s="165"/>
      <c r="I53" s="165"/>
      <c r="J53" s="165"/>
      <c r="K53" s="165"/>
      <c r="L53" s="165"/>
      <c r="M53" s="165"/>
      <c r="N53" s="165"/>
      <c r="O53" s="165"/>
      <c r="P53" s="165"/>
      <c r="Q53" s="165"/>
      <c r="R53" s="165"/>
      <c r="S53" s="165"/>
      <c r="T53" s="165"/>
    </row>
    <row r="54" spans="1:20" x14ac:dyDescent="0.2">
      <c r="A54" s="120"/>
      <c r="B54" s="165"/>
      <c r="C54" s="165"/>
      <c r="D54" s="165"/>
      <c r="E54" s="165"/>
      <c r="F54" s="165"/>
      <c r="G54" s="165"/>
      <c r="H54" s="165"/>
      <c r="I54" s="165"/>
      <c r="J54" s="165"/>
      <c r="K54" s="165"/>
      <c r="L54" s="165"/>
      <c r="M54" s="165"/>
      <c r="N54" s="165"/>
      <c r="O54" s="165"/>
      <c r="P54" s="165"/>
      <c r="Q54" s="165"/>
      <c r="R54" s="165"/>
      <c r="S54" s="165"/>
      <c r="T54" s="165"/>
    </row>
    <row r="55" spans="1:20" x14ac:dyDescent="0.2">
      <c r="A55" s="120"/>
      <c r="B55" s="165"/>
      <c r="C55" s="165"/>
      <c r="D55" s="165"/>
      <c r="E55" s="165"/>
      <c r="F55" s="165"/>
      <c r="G55" s="165"/>
      <c r="H55" s="165"/>
      <c r="I55" s="165"/>
      <c r="J55" s="165"/>
      <c r="K55" s="165"/>
      <c r="L55" s="165"/>
      <c r="M55" s="165"/>
      <c r="N55" s="165"/>
      <c r="O55" s="165"/>
      <c r="P55" s="165"/>
      <c r="Q55" s="165"/>
      <c r="R55" s="165"/>
      <c r="S55" s="165"/>
      <c r="T55" s="165"/>
    </row>
    <row r="56" spans="1:20" x14ac:dyDescent="0.2">
      <c r="A56" s="120"/>
      <c r="B56" s="165"/>
      <c r="C56" s="165"/>
      <c r="D56" s="165"/>
      <c r="E56" s="165"/>
      <c r="F56" s="165"/>
      <c r="G56" s="165"/>
      <c r="H56" s="165"/>
      <c r="I56" s="165"/>
      <c r="J56" s="165"/>
      <c r="K56" s="165"/>
      <c r="L56" s="165"/>
      <c r="M56" s="165"/>
      <c r="N56" s="165"/>
      <c r="O56" s="165"/>
      <c r="P56" s="165"/>
      <c r="Q56" s="165"/>
      <c r="R56" s="165"/>
      <c r="S56" s="165"/>
      <c r="T56" s="165"/>
    </row>
    <row r="57" spans="1:20" x14ac:dyDescent="0.2">
      <c r="A57" s="120"/>
      <c r="B57" s="165"/>
      <c r="C57" s="165"/>
      <c r="D57" s="165"/>
      <c r="E57" s="165"/>
      <c r="F57" s="165"/>
      <c r="G57" s="165"/>
      <c r="H57" s="165"/>
      <c r="I57" s="165"/>
      <c r="J57" s="165"/>
      <c r="K57" s="165"/>
      <c r="L57" s="165"/>
      <c r="M57" s="165"/>
      <c r="N57" s="165"/>
      <c r="O57" s="165"/>
      <c r="P57" s="165"/>
      <c r="Q57" s="165"/>
      <c r="R57" s="165"/>
      <c r="S57" s="165"/>
      <c r="T57" s="165"/>
    </row>
    <row r="58" spans="1:20" x14ac:dyDescent="0.2">
      <c r="A58" s="120"/>
      <c r="B58" s="165"/>
      <c r="C58" s="165"/>
      <c r="D58" s="165"/>
      <c r="E58" s="165"/>
      <c r="F58" s="165"/>
      <c r="G58" s="165"/>
      <c r="H58" s="165"/>
      <c r="I58" s="165"/>
      <c r="J58" s="165"/>
      <c r="K58" s="165"/>
      <c r="L58" s="165"/>
      <c r="M58" s="165"/>
      <c r="N58" s="165"/>
      <c r="O58" s="165"/>
      <c r="P58" s="165"/>
      <c r="Q58" s="165"/>
      <c r="R58" s="165"/>
      <c r="S58" s="165"/>
      <c r="T58" s="165"/>
    </row>
    <row r="59" spans="1:20" x14ac:dyDescent="0.2">
      <c r="A59" s="120"/>
      <c r="B59" s="165"/>
      <c r="C59" s="165"/>
      <c r="D59" s="165"/>
      <c r="E59" s="165"/>
      <c r="F59" s="165"/>
      <c r="G59" s="165"/>
      <c r="H59" s="165"/>
      <c r="I59" s="165"/>
      <c r="J59" s="165"/>
      <c r="K59" s="165"/>
      <c r="L59" s="165"/>
      <c r="M59" s="165"/>
      <c r="N59" s="165"/>
      <c r="O59" s="165"/>
      <c r="P59" s="165"/>
      <c r="Q59" s="165"/>
      <c r="R59" s="165"/>
      <c r="S59" s="165"/>
      <c r="T59" s="165"/>
    </row>
    <row r="60" spans="1:20" x14ac:dyDescent="0.2">
      <c r="A60" s="120"/>
      <c r="B60" s="165"/>
      <c r="C60" s="165"/>
      <c r="D60" s="165"/>
      <c r="E60" s="165"/>
      <c r="F60" s="165"/>
      <c r="G60" s="165"/>
      <c r="H60" s="165"/>
      <c r="I60" s="165"/>
      <c r="J60" s="165"/>
      <c r="K60" s="165"/>
      <c r="L60" s="165"/>
      <c r="M60" s="165"/>
      <c r="N60" s="165"/>
      <c r="O60" s="165"/>
      <c r="P60" s="165"/>
      <c r="Q60" s="165"/>
      <c r="R60" s="165"/>
      <c r="S60" s="165"/>
      <c r="T60" s="165"/>
    </row>
    <row r="61" spans="1:20" x14ac:dyDescent="0.2">
      <c r="A61" s="120"/>
      <c r="B61" s="165"/>
      <c r="C61" s="165"/>
      <c r="D61" s="165"/>
      <c r="E61" s="165"/>
      <c r="F61" s="165"/>
      <c r="G61" s="165"/>
      <c r="H61" s="165"/>
      <c r="I61" s="165"/>
      <c r="J61" s="165"/>
      <c r="K61" s="165"/>
      <c r="L61" s="165"/>
      <c r="M61" s="165"/>
      <c r="N61" s="165"/>
      <c r="O61" s="165"/>
      <c r="P61" s="165"/>
      <c r="Q61" s="165"/>
      <c r="R61" s="165"/>
      <c r="S61" s="165"/>
      <c r="T61" s="165"/>
    </row>
    <row r="62" spans="1:20" x14ac:dyDescent="0.2">
      <c r="A62" s="120"/>
      <c r="B62" s="165"/>
      <c r="C62" s="165"/>
      <c r="D62" s="165"/>
      <c r="E62" s="165"/>
      <c r="F62" s="165"/>
      <c r="G62" s="165"/>
      <c r="H62" s="165"/>
      <c r="I62" s="165"/>
      <c r="J62" s="165"/>
      <c r="K62" s="165"/>
      <c r="L62" s="165"/>
      <c r="M62" s="165"/>
      <c r="N62" s="165"/>
      <c r="O62" s="165"/>
      <c r="P62" s="165"/>
      <c r="Q62" s="165"/>
      <c r="R62" s="165"/>
      <c r="S62" s="165"/>
      <c r="T62" s="165"/>
    </row>
    <row r="63" spans="1:20" x14ac:dyDescent="0.2">
      <c r="A63" s="120"/>
      <c r="B63" s="165"/>
      <c r="C63" s="165"/>
      <c r="D63" s="165"/>
      <c r="E63" s="165"/>
      <c r="F63" s="165"/>
      <c r="G63" s="165"/>
      <c r="H63" s="165"/>
      <c r="I63" s="165"/>
      <c r="J63" s="165"/>
      <c r="K63" s="165"/>
      <c r="L63" s="165"/>
      <c r="M63" s="165"/>
      <c r="N63" s="165"/>
      <c r="O63" s="165"/>
      <c r="P63" s="165"/>
      <c r="Q63" s="165"/>
      <c r="R63" s="165"/>
      <c r="S63" s="165"/>
      <c r="T63" s="165"/>
    </row>
    <row r="64" spans="1:20" x14ac:dyDescent="0.2">
      <c r="A64" s="120"/>
      <c r="B64" s="165"/>
      <c r="C64" s="165"/>
      <c r="D64" s="165"/>
      <c r="E64" s="165"/>
      <c r="F64" s="165"/>
      <c r="G64" s="165"/>
      <c r="H64" s="165"/>
      <c r="I64" s="165"/>
      <c r="J64" s="165"/>
      <c r="K64" s="165"/>
      <c r="L64" s="165"/>
      <c r="M64" s="165"/>
      <c r="N64" s="165"/>
      <c r="O64" s="165"/>
      <c r="P64" s="165"/>
      <c r="Q64" s="165"/>
      <c r="R64" s="165"/>
      <c r="S64" s="165"/>
      <c r="T64" s="165"/>
    </row>
    <row r="65" spans="1:20" x14ac:dyDescent="0.2">
      <c r="A65" s="120"/>
      <c r="B65" s="165"/>
      <c r="C65" s="165"/>
      <c r="D65" s="165"/>
      <c r="E65" s="165"/>
      <c r="F65" s="165"/>
      <c r="G65" s="165"/>
      <c r="H65" s="165"/>
      <c r="I65" s="165"/>
      <c r="J65" s="165"/>
      <c r="K65" s="165"/>
      <c r="L65" s="165"/>
      <c r="M65" s="165"/>
      <c r="N65" s="165"/>
      <c r="O65" s="165"/>
      <c r="P65" s="165"/>
      <c r="Q65" s="165"/>
      <c r="R65" s="165"/>
      <c r="S65" s="165"/>
      <c r="T65" s="165"/>
    </row>
    <row r="66" spans="1:20" x14ac:dyDescent="0.2">
      <c r="A66" s="120"/>
      <c r="B66" s="165"/>
      <c r="C66" s="165"/>
      <c r="D66" s="165"/>
      <c r="E66" s="165"/>
      <c r="F66" s="165"/>
      <c r="G66" s="165"/>
      <c r="H66" s="165"/>
      <c r="I66" s="165"/>
      <c r="J66" s="165"/>
      <c r="K66" s="165"/>
      <c r="L66" s="165"/>
      <c r="M66" s="165"/>
      <c r="N66" s="165"/>
      <c r="O66" s="165"/>
      <c r="P66" s="165"/>
      <c r="Q66" s="165"/>
      <c r="R66" s="165"/>
      <c r="S66" s="165"/>
      <c r="T66" s="165"/>
    </row>
    <row r="67" spans="1:20" x14ac:dyDescent="0.2">
      <c r="A67" s="120"/>
      <c r="B67" s="165"/>
      <c r="C67" s="165"/>
      <c r="D67" s="165"/>
      <c r="E67" s="165"/>
      <c r="F67" s="165"/>
      <c r="G67" s="165"/>
      <c r="H67" s="165"/>
      <c r="I67" s="165"/>
      <c r="J67" s="165"/>
      <c r="K67" s="165"/>
      <c r="L67" s="165"/>
      <c r="M67" s="165"/>
      <c r="N67" s="165"/>
      <c r="O67" s="165"/>
      <c r="P67" s="165"/>
      <c r="Q67" s="165"/>
      <c r="R67" s="165"/>
      <c r="S67" s="165"/>
      <c r="T67" s="165"/>
    </row>
    <row r="68" spans="1:20" x14ac:dyDescent="0.2">
      <c r="A68" s="120"/>
      <c r="B68" s="165"/>
      <c r="C68" s="165"/>
      <c r="D68" s="165"/>
      <c r="E68" s="165"/>
      <c r="F68" s="165"/>
      <c r="G68" s="165"/>
      <c r="H68" s="165"/>
      <c r="I68" s="165"/>
      <c r="J68" s="165"/>
      <c r="K68" s="165"/>
      <c r="L68" s="165"/>
      <c r="M68" s="165"/>
      <c r="N68" s="165"/>
      <c r="O68" s="165"/>
      <c r="P68" s="165"/>
      <c r="Q68" s="165"/>
      <c r="R68" s="165"/>
      <c r="S68" s="165"/>
      <c r="T68" s="165"/>
    </row>
    <row r="69" spans="1:20" x14ac:dyDescent="0.2">
      <c r="A69" s="120"/>
      <c r="B69" s="165"/>
      <c r="C69" s="165"/>
      <c r="D69" s="165"/>
      <c r="E69" s="165"/>
      <c r="F69" s="165"/>
      <c r="G69" s="165"/>
      <c r="H69" s="165"/>
      <c r="I69" s="165"/>
      <c r="J69" s="165"/>
      <c r="K69" s="165"/>
      <c r="L69" s="165"/>
      <c r="M69" s="165"/>
      <c r="N69" s="165"/>
      <c r="O69" s="165"/>
      <c r="P69" s="165"/>
      <c r="Q69" s="165"/>
      <c r="R69" s="165"/>
      <c r="S69" s="165"/>
      <c r="T69" s="165"/>
    </row>
    <row r="70" spans="1:20" x14ac:dyDescent="0.2">
      <c r="A70" s="120"/>
      <c r="B70" s="165"/>
      <c r="C70" s="165"/>
      <c r="D70" s="165"/>
      <c r="E70" s="165"/>
      <c r="F70" s="165"/>
      <c r="G70" s="165"/>
      <c r="H70" s="165"/>
      <c r="I70" s="165"/>
      <c r="J70" s="165"/>
      <c r="K70" s="165"/>
      <c r="L70" s="165"/>
      <c r="M70" s="165"/>
      <c r="N70" s="165"/>
      <c r="O70" s="165"/>
      <c r="P70" s="165"/>
      <c r="Q70" s="165"/>
      <c r="R70" s="165"/>
      <c r="S70" s="165"/>
      <c r="T70" s="165"/>
    </row>
    <row r="71" spans="1:20" x14ac:dyDescent="0.2">
      <c r="A71" s="120"/>
      <c r="B71" s="165"/>
      <c r="C71" s="165"/>
      <c r="D71" s="165"/>
      <c r="E71" s="165"/>
      <c r="F71" s="165"/>
      <c r="G71" s="165"/>
      <c r="H71" s="165"/>
      <c r="I71" s="165"/>
      <c r="J71" s="165"/>
      <c r="K71" s="165"/>
      <c r="L71" s="165"/>
      <c r="M71" s="165"/>
      <c r="N71" s="165"/>
      <c r="O71" s="165"/>
      <c r="P71" s="165"/>
      <c r="Q71" s="165"/>
      <c r="R71" s="165"/>
      <c r="S71" s="165"/>
      <c r="T71" s="165"/>
    </row>
    <row r="72" spans="1:20" x14ac:dyDescent="0.2">
      <c r="A72" s="120"/>
      <c r="B72" s="165"/>
      <c r="C72" s="165"/>
      <c r="D72" s="165"/>
      <c r="E72" s="165"/>
      <c r="F72" s="165"/>
      <c r="G72" s="165"/>
      <c r="H72" s="165"/>
      <c r="I72" s="165"/>
      <c r="J72" s="165"/>
      <c r="K72" s="165"/>
      <c r="L72" s="165"/>
      <c r="M72" s="165"/>
      <c r="N72" s="165"/>
      <c r="O72" s="165"/>
      <c r="P72" s="165"/>
      <c r="Q72" s="165"/>
      <c r="R72" s="165"/>
      <c r="S72" s="165"/>
      <c r="T72" s="165"/>
    </row>
    <row r="73" spans="1:20" x14ac:dyDescent="0.2">
      <c r="A73" s="120"/>
      <c r="B73" s="165"/>
      <c r="C73" s="165"/>
      <c r="D73" s="165"/>
      <c r="E73" s="165"/>
      <c r="F73" s="165"/>
      <c r="G73" s="165"/>
      <c r="H73" s="165"/>
      <c r="I73" s="165"/>
      <c r="J73" s="165"/>
      <c r="K73" s="165"/>
      <c r="L73" s="165"/>
      <c r="M73" s="165"/>
      <c r="N73" s="165"/>
      <c r="O73" s="165"/>
      <c r="P73" s="165"/>
      <c r="Q73" s="165"/>
      <c r="R73" s="165"/>
      <c r="S73" s="165"/>
      <c r="T73" s="165"/>
    </row>
    <row r="74" spans="1:20" x14ac:dyDescent="0.2">
      <c r="A74" s="120"/>
      <c r="B74" s="165"/>
      <c r="C74" s="165"/>
      <c r="D74" s="165"/>
      <c r="E74" s="165"/>
      <c r="F74" s="165"/>
      <c r="G74" s="165"/>
      <c r="H74" s="165"/>
      <c r="I74" s="165"/>
      <c r="J74" s="165"/>
      <c r="K74" s="165"/>
      <c r="L74" s="165"/>
      <c r="M74" s="165"/>
      <c r="N74" s="165"/>
      <c r="O74" s="165"/>
      <c r="P74" s="165"/>
      <c r="Q74" s="165"/>
      <c r="R74" s="165"/>
      <c r="S74" s="165"/>
      <c r="T74" s="165"/>
    </row>
    <row r="75" spans="1:20" x14ac:dyDescent="0.2">
      <c r="A75" s="120"/>
      <c r="B75" s="165"/>
      <c r="C75" s="165"/>
      <c r="D75" s="165"/>
      <c r="E75" s="165"/>
      <c r="F75" s="165"/>
      <c r="G75" s="165"/>
      <c r="H75" s="165"/>
      <c r="I75" s="165"/>
      <c r="J75" s="165"/>
      <c r="K75" s="165"/>
      <c r="L75" s="165"/>
      <c r="M75" s="165"/>
      <c r="N75" s="165"/>
      <c r="O75" s="165"/>
      <c r="P75" s="165"/>
      <c r="Q75" s="165"/>
      <c r="R75" s="165"/>
      <c r="S75" s="165"/>
      <c r="T75" s="165"/>
    </row>
    <row r="76" spans="1:20" x14ac:dyDescent="0.2">
      <c r="A76" s="120"/>
      <c r="B76" s="165"/>
      <c r="C76" s="165"/>
      <c r="D76" s="165"/>
      <c r="E76" s="165"/>
      <c r="F76" s="165"/>
      <c r="G76" s="165"/>
      <c r="H76" s="165"/>
      <c r="I76" s="165"/>
      <c r="J76" s="165"/>
      <c r="K76" s="165"/>
      <c r="L76" s="165"/>
      <c r="M76" s="165"/>
      <c r="N76" s="165"/>
      <c r="O76" s="165"/>
      <c r="P76" s="165"/>
      <c r="Q76" s="165"/>
      <c r="R76" s="165"/>
      <c r="S76" s="165"/>
      <c r="T76" s="165"/>
    </row>
    <row r="77" spans="1:20" x14ac:dyDescent="0.2">
      <c r="A77" s="120"/>
      <c r="B77" s="165"/>
      <c r="C77" s="165"/>
      <c r="D77" s="165"/>
      <c r="E77" s="165"/>
      <c r="F77" s="165"/>
      <c r="G77" s="165"/>
      <c r="H77" s="165"/>
      <c r="I77" s="165"/>
      <c r="J77" s="165"/>
      <c r="K77" s="165"/>
      <c r="L77" s="165"/>
      <c r="M77" s="165"/>
      <c r="N77" s="165"/>
      <c r="O77" s="165"/>
      <c r="P77" s="165"/>
      <c r="Q77" s="165"/>
      <c r="R77" s="165"/>
      <c r="S77" s="165"/>
      <c r="T77" s="165"/>
    </row>
    <row r="78" spans="1:20" x14ac:dyDescent="0.2">
      <c r="A78" s="120"/>
      <c r="B78" s="165"/>
      <c r="C78" s="165"/>
      <c r="D78" s="165"/>
      <c r="E78" s="165"/>
      <c r="F78" s="165"/>
      <c r="G78" s="165"/>
      <c r="H78" s="165"/>
      <c r="I78" s="165"/>
      <c r="J78" s="165"/>
      <c r="K78" s="165"/>
      <c r="L78" s="165"/>
      <c r="M78" s="165"/>
      <c r="N78" s="165"/>
      <c r="O78" s="165"/>
      <c r="P78" s="165"/>
      <c r="Q78" s="165"/>
      <c r="R78" s="165"/>
      <c r="S78" s="165"/>
      <c r="T78" s="165"/>
    </row>
    <row r="79" spans="1:20" x14ac:dyDescent="0.2">
      <c r="A79" s="120"/>
      <c r="B79" s="165"/>
      <c r="C79" s="165"/>
      <c r="D79" s="165"/>
      <c r="E79" s="165"/>
      <c r="F79" s="165"/>
      <c r="G79" s="165"/>
      <c r="H79" s="165"/>
      <c r="I79" s="165"/>
      <c r="J79" s="165"/>
      <c r="K79" s="165"/>
      <c r="L79" s="165"/>
      <c r="M79" s="165"/>
      <c r="N79" s="165"/>
      <c r="O79" s="165"/>
      <c r="P79" s="165"/>
      <c r="Q79" s="165"/>
      <c r="R79" s="165"/>
      <c r="S79" s="165"/>
      <c r="T79" s="165"/>
    </row>
    <row r="80" spans="1:20" ht="12.75" customHeight="1" x14ac:dyDescent="0.2">
      <c r="A80" s="117"/>
      <c r="B80" s="164"/>
      <c r="C80" s="164"/>
      <c r="D80" s="164"/>
      <c r="E80" s="164"/>
      <c r="F80" s="164"/>
      <c r="G80" s="164"/>
      <c r="H80" s="164"/>
      <c r="I80" s="164"/>
      <c r="J80" s="164"/>
      <c r="K80" s="164"/>
      <c r="L80" s="164"/>
      <c r="M80" s="164"/>
      <c r="N80" s="164"/>
      <c r="O80" s="164"/>
      <c r="P80" s="164"/>
      <c r="Q80" s="165"/>
      <c r="R80" s="165"/>
      <c r="S80" s="165"/>
      <c r="T80" s="165"/>
    </row>
    <row r="81" spans="1:20" ht="12.75" customHeight="1" x14ac:dyDescent="0.2">
      <c r="A81" s="122"/>
      <c r="B81" s="164"/>
      <c r="C81" s="164"/>
      <c r="D81" s="164"/>
      <c r="E81" s="164"/>
      <c r="F81" s="164"/>
      <c r="G81" s="164"/>
      <c r="H81" s="164"/>
      <c r="I81" s="164"/>
      <c r="J81" s="164"/>
      <c r="K81" s="164"/>
      <c r="L81" s="164"/>
      <c r="M81" s="164"/>
      <c r="N81" s="164"/>
      <c r="O81" s="164"/>
      <c r="P81" s="164"/>
      <c r="Q81" s="165"/>
      <c r="R81" s="165"/>
      <c r="S81" s="165"/>
      <c r="T81" s="165"/>
    </row>
    <row r="82" spans="1:20" ht="12.75" customHeight="1" x14ac:dyDescent="0.2">
      <c r="A82" s="117"/>
      <c r="B82" s="164"/>
      <c r="C82" s="164"/>
      <c r="D82" s="164"/>
      <c r="E82" s="164"/>
      <c r="F82" s="164"/>
      <c r="G82" s="164"/>
      <c r="H82" s="164"/>
      <c r="I82" s="164"/>
      <c r="J82" s="164"/>
      <c r="K82" s="164"/>
      <c r="L82" s="164"/>
      <c r="M82" s="164"/>
      <c r="N82" s="164"/>
      <c r="O82" s="164"/>
      <c r="P82" s="164"/>
      <c r="Q82" s="165"/>
      <c r="R82" s="165"/>
      <c r="S82" s="165"/>
      <c r="T82" s="165"/>
    </row>
    <row r="83" spans="1:20" x14ac:dyDescent="0.2">
      <c r="A83" s="120"/>
      <c r="B83" s="165"/>
      <c r="C83" s="165"/>
      <c r="D83" s="165"/>
      <c r="E83" s="165"/>
      <c r="F83" s="165"/>
      <c r="G83" s="165"/>
      <c r="H83" s="165"/>
      <c r="I83" s="165"/>
      <c r="J83" s="165"/>
      <c r="K83" s="165"/>
      <c r="L83" s="165"/>
      <c r="M83" s="165"/>
      <c r="N83" s="165"/>
      <c r="O83" s="165"/>
      <c r="P83" s="165"/>
      <c r="Q83" s="165"/>
      <c r="R83" s="165"/>
      <c r="S83" s="165"/>
      <c r="T83" s="165"/>
    </row>
    <row r="84" spans="1:20" ht="18" customHeight="1" x14ac:dyDescent="0.25">
      <c r="A84" s="120"/>
      <c r="B84" s="121" t="s">
        <v>93</v>
      </c>
      <c r="C84" s="165"/>
      <c r="D84" s="165"/>
      <c r="E84" s="165"/>
      <c r="F84" s="165"/>
      <c r="G84" s="165"/>
      <c r="H84" s="165"/>
      <c r="I84" s="165"/>
      <c r="J84" s="165"/>
      <c r="K84" s="165"/>
      <c r="L84" s="165"/>
      <c r="M84" s="165"/>
      <c r="N84" s="165"/>
      <c r="O84" s="165"/>
      <c r="P84" s="165"/>
      <c r="Q84" s="165"/>
      <c r="R84" s="165"/>
      <c r="S84" s="165"/>
      <c r="T84" s="165"/>
    </row>
    <row r="85" spans="1:20" ht="32.25" customHeight="1" x14ac:dyDescent="0.2">
      <c r="A85" s="120"/>
      <c r="B85" s="387" t="s">
        <v>151</v>
      </c>
      <c r="C85" s="387"/>
      <c r="D85" s="387"/>
      <c r="E85" s="387"/>
      <c r="F85" s="387"/>
      <c r="G85" s="387"/>
      <c r="H85" s="387"/>
      <c r="I85" s="387"/>
      <c r="J85" s="387"/>
      <c r="K85" s="387"/>
      <c r="L85" s="387"/>
      <c r="M85" s="387"/>
      <c r="N85" s="387"/>
      <c r="O85" s="387"/>
      <c r="P85" s="387"/>
      <c r="Q85" s="387"/>
      <c r="R85" s="165"/>
      <c r="S85" s="165"/>
      <c r="T85" s="165"/>
    </row>
    <row r="86" spans="1:20" ht="15" customHeight="1" x14ac:dyDescent="0.2">
      <c r="A86" s="120"/>
      <c r="B86" s="167"/>
      <c r="C86" s="167"/>
      <c r="D86" s="167"/>
      <c r="E86" s="167"/>
      <c r="F86" s="167"/>
      <c r="G86" s="167"/>
      <c r="H86" s="167"/>
      <c r="I86" s="167"/>
      <c r="J86" s="167"/>
      <c r="K86" s="167"/>
      <c r="L86" s="167"/>
      <c r="M86" s="167"/>
      <c r="N86" s="167"/>
      <c r="O86" s="167"/>
      <c r="P86" s="167"/>
      <c r="Q86" s="167"/>
      <c r="R86" s="165"/>
      <c r="S86" s="165"/>
      <c r="T86" s="165"/>
    </row>
    <row r="87" spans="1:20" x14ac:dyDescent="0.2">
      <c r="A87" s="120"/>
      <c r="B87" s="165"/>
      <c r="C87" s="165"/>
      <c r="D87" s="165"/>
      <c r="E87" s="165"/>
      <c r="F87" s="165"/>
      <c r="G87" s="165"/>
      <c r="H87" s="165"/>
      <c r="I87" s="165"/>
      <c r="J87" s="165"/>
      <c r="K87" s="165"/>
      <c r="L87" s="165"/>
      <c r="M87" s="165"/>
      <c r="N87" s="165"/>
      <c r="O87" s="165"/>
      <c r="P87" s="165"/>
      <c r="Q87" s="165"/>
      <c r="R87" s="165"/>
      <c r="S87" s="165"/>
      <c r="T87" s="165"/>
    </row>
    <row r="88" spans="1:20" ht="12.75" customHeight="1" x14ac:dyDescent="0.25">
      <c r="A88" s="120"/>
      <c r="B88" s="141" t="s">
        <v>137</v>
      </c>
      <c r="C88" s="165"/>
      <c r="D88" s="165"/>
      <c r="E88" s="165"/>
      <c r="F88" s="165"/>
      <c r="G88" s="165"/>
      <c r="H88" s="165"/>
      <c r="I88" s="165"/>
      <c r="J88" s="165"/>
      <c r="K88" s="141" t="s">
        <v>138</v>
      </c>
      <c r="L88" s="141"/>
      <c r="M88" s="165"/>
      <c r="N88" s="165"/>
      <c r="O88" s="165"/>
      <c r="P88" s="165"/>
      <c r="Q88" s="165"/>
      <c r="R88" s="165"/>
      <c r="S88" s="165"/>
      <c r="T88" s="165"/>
    </row>
    <row r="89" spans="1:20" x14ac:dyDescent="0.2">
      <c r="A89" s="120"/>
      <c r="B89" s="165"/>
      <c r="C89" s="165"/>
      <c r="D89" s="165"/>
      <c r="E89" s="165"/>
      <c r="F89" s="165"/>
      <c r="G89" s="165"/>
      <c r="H89" s="165"/>
      <c r="I89" s="165"/>
      <c r="J89" s="165"/>
      <c r="K89" s="165"/>
      <c r="L89" s="165"/>
      <c r="M89" s="165"/>
      <c r="N89" s="165"/>
      <c r="O89" s="165"/>
      <c r="P89" s="165"/>
      <c r="Q89" s="165"/>
      <c r="R89" s="165"/>
      <c r="S89" s="165"/>
      <c r="T89" s="165"/>
    </row>
    <row r="90" spans="1:20" x14ac:dyDescent="0.2">
      <c r="A90" s="120"/>
      <c r="B90" s="168" t="s">
        <v>191</v>
      </c>
      <c r="C90" s="165"/>
      <c r="D90" s="165"/>
      <c r="E90" s="165"/>
      <c r="F90" s="165"/>
      <c r="G90" s="165"/>
      <c r="H90" s="165"/>
      <c r="I90" s="165"/>
      <c r="J90" s="165"/>
      <c r="K90" s="168" t="s">
        <v>192</v>
      </c>
      <c r="L90" s="165"/>
      <c r="M90" s="165"/>
      <c r="N90" s="165"/>
      <c r="O90" s="165"/>
      <c r="P90" s="165"/>
      <c r="Q90" s="165"/>
      <c r="R90" s="165"/>
      <c r="S90" s="165"/>
      <c r="T90" s="165"/>
    </row>
    <row r="91" spans="1:20" x14ac:dyDescent="0.2">
      <c r="A91" s="120"/>
      <c r="B91" s="169"/>
      <c r="C91" s="165"/>
      <c r="D91" s="165"/>
      <c r="E91" s="165"/>
      <c r="F91" s="165"/>
      <c r="G91" s="165"/>
      <c r="H91" s="165"/>
      <c r="I91" s="165"/>
      <c r="J91" s="165"/>
      <c r="K91" s="165"/>
      <c r="L91" s="165"/>
      <c r="M91" s="165"/>
      <c r="N91" s="165"/>
      <c r="O91" s="165"/>
      <c r="P91" s="165"/>
      <c r="Q91" s="165"/>
      <c r="R91" s="165"/>
      <c r="S91" s="165"/>
      <c r="T91" s="165"/>
    </row>
    <row r="92" spans="1:20" x14ac:dyDescent="0.2">
      <c r="A92" s="120"/>
      <c r="B92" s="169"/>
      <c r="C92" s="165"/>
      <c r="D92" s="165"/>
      <c r="E92" s="165"/>
      <c r="F92" s="165"/>
      <c r="G92" s="165"/>
      <c r="H92" s="165"/>
      <c r="I92" s="165"/>
      <c r="J92" s="165"/>
      <c r="K92" s="165"/>
      <c r="L92" s="165"/>
      <c r="M92" s="165"/>
      <c r="N92" s="165"/>
      <c r="O92" s="165"/>
      <c r="P92" s="165"/>
      <c r="Q92" s="165"/>
      <c r="R92" s="165"/>
      <c r="S92" s="165"/>
      <c r="T92" s="165"/>
    </row>
    <row r="93" spans="1:20" x14ac:dyDescent="0.2">
      <c r="A93" s="120"/>
      <c r="B93" s="169"/>
      <c r="C93" s="165"/>
      <c r="D93" s="165"/>
      <c r="E93" s="165"/>
      <c r="F93" s="165"/>
      <c r="G93" s="165"/>
      <c r="H93" s="165"/>
      <c r="I93" s="165"/>
      <c r="J93" s="165"/>
      <c r="K93" s="165"/>
      <c r="L93" s="165"/>
      <c r="M93" s="165"/>
      <c r="N93" s="165"/>
      <c r="O93" s="165"/>
      <c r="P93" s="165"/>
      <c r="Q93" s="165"/>
      <c r="R93" s="165"/>
      <c r="S93" s="165"/>
      <c r="T93" s="165"/>
    </row>
    <row r="94" spans="1:20" x14ac:dyDescent="0.2">
      <c r="A94" s="120"/>
      <c r="B94" s="169"/>
      <c r="C94" s="165"/>
      <c r="D94" s="165"/>
      <c r="E94" s="165"/>
      <c r="F94" s="165"/>
      <c r="G94" s="165"/>
      <c r="H94" s="165"/>
      <c r="I94" s="165"/>
      <c r="J94" s="165"/>
      <c r="K94" s="165"/>
      <c r="L94" s="165"/>
      <c r="M94" s="165"/>
      <c r="N94" s="165"/>
      <c r="O94" s="165"/>
      <c r="P94" s="165"/>
      <c r="Q94" s="165"/>
      <c r="R94" s="165"/>
      <c r="S94" s="165"/>
      <c r="T94" s="165"/>
    </row>
    <row r="95" spans="1:20" x14ac:dyDescent="0.2">
      <c r="A95" s="120"/>
      <c r="B95" s="165"/>
      <c r="C95" s="165"/>
      <c r="D95" s="165"/>
      <c r="E95" s="165"/>
      <c r="F95" s="165"/>
      <c r="G95" s="165"/>
      <c r="H95" s="165"/>
      <c r="I95" s="165"/>
      <c r="J95" s="165"/>
      <c r="K95" s="165"/>
      <c r="L95" s="165"/>
      <c r="M95" s="165"/>
      <c r="N95" s="165"/>
      <c r="O95" s="165"/>
      <c r="P95" s="165"/>
      <c r="Q95" s="165"/>
      <c r="R95" s="165"/>
      <c r="S95" s="165"/>
      <c r="T95" s="165"/>
    </row>
    <row r="96" spans="1:20" x14ac:dyDescent="0.2">
      <c r="A96" s="120"/>
      <c r="B96" s="165"/>
      <c r="C96" s="165"/>
      <c r="D96" s="165"/>
      <c r="E96" s="165"/>
      <c r="F96" s="165"/>
      <c r="G96" s="165"/>
      <c r="H96" s="165"/>
      <c r="I96" s="165"/>
      <c r="J96" s="165"/>
      <c r="K96" s="165"/>
      <c r="L96" s="165"/>
      <c r="M96" s="165"/>
      <c r="N96" s="165"/>
      <c r="O96" s="165"/>
      <c r="P96" s="165"/>
      <c r="Q96" s="165"/>
      <c r="R96" s="165"/>
      <c r="S96" s="165"/>
      <c r="T96" s="165"/>
    </row>
    <row r="97" spans="1:20" x14ac:dyDescent="0.2">
      <c r="A97" s="120"/>
      <c r="B97" s="165"/>
      <c r="C97" s="165"/>
      <c r="D97" s="165"/>
      <c r="E97" s="165"/>
      <c r="F97" s="165"/>
      <c r="G97" s="165"/>
      <c r="H97" s="165"/>
      <c r="I97" s="165"/>
      <c r="J97" s="165"/>
      <c r="K97" s="165"/>
      <c r="L97" s="165"/>
      <c r="M97" s="165"/>
      <c r="N97" s="165"/>
      <c r="O97" s="165"/>
      <c r="P97" s="165"/>
      <c r="Q97" s="165"/>
      <c r="R97" s="165"/>
      <c r="S97" s="165"/>
      <c r="T97" s="165"/>
    </row>
    <row r="98" spans="1:20" x14ac:dyDescent="0.2">
      <c r="A98" s="120"/>
      <c r="B98" s="165"/>
      <c r="C98" s="165"/>
      <c r="D98" s="165"/>
      <c r="E98" s="165"/>
      <c r="F98" s="165"/>
      <c r="G98" s="165"/>
      <c r="H98" s="165"/>
      <c r="I98" s="165"/>
      <c r="J98" s="165"/>
      <c r="K98" s="165"/>
      <c r="L98" s="165"/>
      <c r="M98" s="165"/>
      <c r="N98" s="165"/>
      <c r="O98" s="165"/>
      <c r="P98" s="165"/>
      <c r="Q98" s="165"/>
      <c r="R98" s="165"/>
      <c r="S98" s="165"/>
      <c r="T98" s="165"/>
    </row>
    <row r="99" spans="1:20" x14ac:dyDescent="0.2">
      <c r="A99" s="120"/>
      <c r="B99" s="165"/>
      <c r="C99" s="165"/>
      <c r="D99" s="165"/>
      <c r="E99" s="165"/>
      <c r="F99" s="165"/>
      <c r="G99" s="165"/>
      <c r="H99" s="165"/>
      <c r="I99" s="165"/>
      <c r="J99" s="165"/>
      <c r="K99" s="165"/>
      <c r="L99" s="165"/>
      <c r="M99" s="165"/>
      <c r="N99" s="165"/>
      <c r="O99" s="165"/>
      <c r="P99" s="165"/>
      <c r="Q99" s="165"/>
      <c r="R99" s="165"/>
      <c r="S99" s="165"/>
      <c r="T99" s="165"/>
    </row>
    <row r="100" spans="1:20" x14ac:dyDescent="0.2">
      <c r="A100" s="120"/>
      <c r="B100" s="165"/>
      <c r="C100" s="165"/>
      <c r="D100" s="165"/>
      <c r="E100" s="165"/>
      <c r="F100" s="165"/>
      <c r="G100" s="165"/>
      <c r="H100" s="165"/>
      <c r="I100" s="165"/>
      <c r="J100" s="165"/>
      <c r="K100" s="165"/>
      <c r="L100" s="165"/>
      <c r="M100" s="165"/>
      <c r="N100" s="165"/>
      <c r="O100" s="165"/>
      <c r="P100" s="165"/>
      <c r="Q100" s="165"/>
      <c r="R100" s="165"/>
      <c r="S100" s="165"/>
      <c r="T100" s="165"/>
    </row>
    <row r="101" spans="1:20" x14ac:dyDescent="0.2">
      <c r="A101" s="120"/>
      <c r="B101" s="165"/>
      <c r="C101" s="165"/>
      <c r="D101" s="165"/>
      <c r="E101" s="165"/>
      <c r="F101" s="165"/>
      <c r="G101" s="165"/>
      <c r="H101" s="165"/>
      <c r="I101" s="165"/>
      <c r="J101" s="165"/>
      <c r="K101" s="165"/>
      <c r="L101" s="165"/>
      <c r="M101" s="165"/>
      <c r="N101" s="165"/>
      <c r="O101" s="165"/>
      <c r="P101" s="165"/>
      <c r="Q101" s="165"/>
      <c r="R101" s="165"/>
      <c r="S101" s="165"/>
      <c r="T101" s="165"/>
    </row>
    <row r="102" spans="1:20" x14ac:dyDescent="0.2">
      <c r="A102" s="120"/>
      <c r="B102" s="168" t="s">
        <v>139</v>
      </c>
      <c r="C102" s="165"/>
      <c r="D102" s="165"/>
      <c r="E102" s="165"/>
      <c r="F102" s="165"/>
      <c r="G102" s="165"/>
      <c r="H102" s="165"/>
      <c r="I102" s="165"/>
      <c r="J102" s="165"/>
      <c r="K102" s="168" t="s">
        <v>140</v>
      </c>
      <c r="L102" s="165"/>
      <c r="M102" s="165"/>
      <c r="N102" s="165"/>
      <c r="O102" s="165"/>
      <c r="P102" s="165"/>
      <c r="Q102" s="165"/>
      <c r="R102" s="165"/>
      <c r="S102" s="165"/>
      <c r="T102" s="165"/>
    </row>
    <row r="103" spans="1:20" x14ac:dyDescent="0.2">
      <c r="A103" s="120"/>
      <c r="B103" s="170"/>
      <c r="C103" s="165"/>
      <c r="D103" s="165"/>
      <c r="E103" s="165"/>
      <c r="F103" s="165"/>
      <c r="G103" s="165"/>
      <c r="H103" s="165"/>
      <c r="I103" s="165"/>
      <c r="J103" s="165"/>
      <c r="K103" s="165"/>
      <c r="L103" s="165"/>
      <c r="M103" s="165"/>
      <c r="N103" s="165"/>
      <c r="O103" s="165"/>
      <c r="P103" s="165"/>
      <c r="Q103" s="165"/>
      <c r="R103" s="165"/>
      <c r="S103" s="165"/>
      <c r="T103" s="165"/>
    </row>
    <row r="104" spans="1:20" x14ac:dyDescent="0.2">
      <c r="A104" s="120"/>
      <c r="B104" s="165"/>
      <c r="C104" s="165"/>
      <c r="D104" s="165"/>
      <c r="E104" s="165"/>
      <c r="F104" s="165"/>
      <c r="G104" s="165"/>
      <c r="H104" s="165"/>
      <c r="I104" s="165"/>
      <c r="J104" s="165"/>
      <c r="K104" s="165"/>
      <c r="L104" s="165"/>
      <c r="M104" s="165"/>
      <c r="N104" s="165"/>
      <c r="O104" s="165"/>
      <c r="P104" s="165"/>
      <c r="Q104" s="165"/>
      <c r="R104" s="165"/>
      <c r="S104" s="165"/>
      <c r="T104" s="165"/>
    </row>
    <row r="105" spans="1:20" x14ac:dyDescent="0.2">
      <c r="A105" s="120"/>
      <c r="B105" s="165"/>
      <c r="C105" s="165"/>
      <c r="D105" s="165"/>
      <c r="E105" s="165"/>
      <c r="F105" s="165"/>
      <c r="G105" s="165"/>
      <c r="H105" s="165"/>
      <c r="I105" s="165"/>
      <c r="J105" s="165"/>
      <c r="K105" s="165"/>
      <c r="L105" s="165"/>
      <c r="M105" s="165"/>
      <c r="N105" s="165"/>
      <c r="O105" s="165"/>
      <c r="P105" s="165"/>
      <c r="Q105" s="165"/>
      <c r="R105" s="165"/>
      <c r="S105" s="165"/>
      <c r="T105" s="165"/>
    </row>
    <row r="106" spans="1:20" ht="14.25" customHeight="1" x14ac:dyDescent="0.2">
      <c r="A106" s="120"/>
      <c r="B106" s="165"/>
      <c r="C106" s="165"/>
      <c r="D106" s="165"/>
      <c r="E106" s="165"/>
      <c r="F106" s="165"/>
      <c r="G106" s="165"/>
      <c r="H106" s="165"/>
      <c r="I106" s="165"/>
      <c r="J106" s="165"/>
      <c r="K106" s="165"/>
      <c r="L106" s="165"/>
      <c r="M106" s="165"/>
      <c r="N106" s="165"/>
      <c r="O106" s="165"/>
      <c r="P106" s="165"/>
      <c r="Q106" s="165"/>
      <c r="R106" s="165"/>
      <c r="S106" s="165"/>
      <c r="T106" s="165"/>
    </row>
    <row r="107" spans="1:20" ht="16.5" customHeight="1" x14ac:dyDescent="0.2">
      <c r="A107" s="120"/>
      <c r="B107" s="388" t="s">
        <v>141</v>
      </c>
      <c r="C107" s="389"/>
      <c r="D107" s="389"/>
      <c r="E107" s="389"/>
      <c r="F107" s="389"/>
      <c r="G107" s="389"/>
      <c r="H107" s="389"/>
      <c r="I107" s="171"/>
      <c r="J107" s="165"/>
      <c r="K107" s="388" t="s">
        <v>141</v>
      </c>
      <c r="L107" s="388"/>
      <c r="M107" s="388"/>
      <c r="N107" s="388"/>
      <c r="O107" s="388"/>
      <c r="P107" s="388"/>
      <c r="Q107" s="388"/>
      <c r="R107" s="388"/>
      <c r="S107" s="165"/>
      <c r="T107" s="165"/>
    </row>
    <row r="108" spans="1:20" ht="35.25" customHeight="1" x14ac:dyDescent="0.2">
      <c r="A108" s="120"/>
      <c r="B108" s="390"/>
      <c r="C108" s="390"/>
      <c r="D108" s="390"/>
      <c r="E108" s="390"/>
      <c r="F108" s="390"/>
      <c r="G108" s="390"/>
      <c r="H108" s="390"/>
      <c r="I108" s="172"/>
      <c r="J108" s="165"/>
      <c r="K108" s="388"/>
      <c r="L108" s="388"/>
      <c r="M108" s="388"/>
      <c r="N108" s="388"/>
      <c r="O108" s="388"/>
      <c r="P108" s="388"/>
      <c r="Q108" s="388"/>
      <c r="R108" s="388"/>
      <c r="S108" s="165"/>
      <c r="T108" s="165"/>
    </row>
    <row r="109" spans="1:20" ht="13.5" customHeight="1" x14ac:dyDescent="0.2">
      <c r="A109" s="120"/>
      <c r="B109" s="388"/>
      <c r="C109" s="389"/>
      <c r="D109" s="389"/>
      <c r="E109" s="389"/>
      <c r="F109" s="389"/>
      <c r="G109" s="389"/>
      <c r="H109" s="389"/>
      <c r="I109" s="171"/>
      <c r="J109" s="165"/>
      <c r="K109" s="165"/>
      <c r="L109" s="165"/>
      <c r="M109" s="165"/>
      <c r="N109" s="165"/>
      <c r="O109" s="165"/>
      <c r="P109" s="165"/>
      <c r="Q109" s="165"/>
      <c r="R109" s="165"/>
      <c r="S109" s="165"/>
      <c r="T109" s="165"/>
    </row>
    <row r="110" spans="1:20" ht="18" customHeight="1" x14ac:dyDescent="0.2">
      <c r="A110" s="120"/>
      <c r="B110" s="390"/>
      <c r="C110" s="390"/>
      <c r="D110" s="390"/>
      <c r="E110" s="390"/>
      <c r="F110" s="390"/>
      <c r="G110" s="390"/>
      <c r="H110" s="390"/>
      <c r="I110" s="172"/>
      <c r="J110" s="165"/>
      <c r="K110" s="165"/>
      <c r="L110" s="165"/>
      <c r="M110" s="165"/>
      <c r="N110" s="165"/>
      <c r="O110" s="165"/>
      <c r="P110" s="165"/>
      <c r="Q110" s="165"/>
      <c r="R110" s="165"/>
      <c r="S110" s="165"/>
      <c r="T110" s="165"/>
    </row>
    <row r="111" spans="1:20" x14ac:dyDescent="0.2">
      <c r="A111" s="120"/>
      <c r="B111" s="390"/>
      <c r="C111" s="390"/>
      <c r="D111" s="390"/>
      <c r="E111" s="390"/>
      <c r="F111" s="390"/>
      <c r="G111" s="390"/>
      <c r="H111" s="390"/>
      <c r="I111" s="172"/>
      <c r="J111" s="165"/>
      <c r="K111" s="165"/>
      <c r="L111" s="165"/>
      <c r="M111" s="165"/>
      <c r="N111" s="165"/>
      <c r="O111" s="165"/>
      <c r="P111" s="165"/>
      <c r="Q111" s="165"/>
      <c r="R111" s="165"/>
      <c r="S111" s="165"/>
      <c r="T111" s="165"/>
    </row>
    <row r="112" spans="1:20" x14ac:dyDescent="0.2">
      <c r="A112" s="120"/>
      <c r="B112" s="165"/>
      <c r="C112" s="165"/>
      <c r="D112" s="165"/>
      <c r="E112" s="165"/>
      <c r="F112" s="165"/>
      <c r="G112" s="165"/>
      <c r="H112" s="165"/>
      <c r="I112" s="165"/>
      <c r="J112" s="165"/>
      <c r="K112" s="165"/>
      <c r="L112" s="165"/>
      <c r="M112" s="165"/>
      <c r="N112" s="165"/>
      <c r="O112" s="165"/>
      <c r="P112" s="165"/>
      <c r="Q112" s="165"/>
      <c r="R112" s="165"/>
      <c r="S112" s="165"/>
      <c r="T112" s="165"/>
    </row>
    <row r="113" spans="1:20" x14ac:dyDescent="0.2">
      <c r="A113" s="120"/>
      <c r="B113" s="168" t="s">
        <v>142</v>
      </c>
      <c r="C113" s="165"/>
      <c r="D113" s="165"/>
      <c r="E113" s="165"/>
      <c r="F113" s="165"/>
      <c r="G113" s="165"/>
      <c r="H113" s="165"/>
      <c r="I113" s="165"/>
      <c r="J113" s="165"/>
      <c r="K113" s="168" t="s">
        <v>143</v>
      </c>
      <c r="L113" s="165"/>
      <c r="M113" s="165"/>
      <c r="N113" s="165"/>
      <c r="O113" s="165"/>
      <c r="P113" s="165"/>
      <c r="Q113" s="165"/>
      <c r="R113" s="165"/>
      <c r="S113" s="165"/>
      <c r="T113" s="165"/>
    </row>
    <row r="114" spans="1:20" x14ac:dyDescent="0.2">
      <c r="A114" s="120"/>
      <c r="B114" s="165"/>
      <c r="C114" s="165"/>
      <c r="D114" s="165"/>
      <c r="E114" s="165"/>
      <c r="F114" s="165"/>
      <c r="G114" s="165"/>
      <c r="H114" s="165"/>
      <c r="I114" s="165"/>
      <c r="J114" s="165"/>
      <c r="K114" s="165"/>
      <c r="L114" s="165"/>
      <c r="M114" s="165"/>
      <c r="N114" s="165"/>
      <c r="O114" s="165"/>
      <c r="P114" s="165"/>
      <c r="Q114" s="165"/>
      <c r="R114" s="165"/>
      <c r="S114" s="165"/>
      <c r="T114" s="165"/>
    </row>
    <row r="115" spans="1:20" x14ac:dyDescent="0.2">
      <c r="A115" s="120"/>
      <c r="B115" s="165"/>
      <c r="C115" s="165"/>
      <c r="D115" s="165"/>
      <c r="E115" s="165"/>
      <c r="F115" s="165"/>
      <c r="G115" s="165"/>
      <c r="H115" s="165"/>
      <c r="I115" s="165"/>
      <c r="J115" s="165"/>
      <c r="K115" s="165"/>
      <c r="L115" s="165"/>
      <c r="M115" s="165"/>
      <c r="N115" s="165"/>
      <c r="O115" s="165"/>
      <c r="P115" s="165"/>
      <c r="Q115" s="165"/>
      <c r="R115" s="165"/>
      <c r="S115" s="165"/>
      <c r="T115" s="165"/>
    </row>
    <row r="116" spans="1:20" x14ac:dyDescent="0.2">
      <c r="A116" s="120"/>
      <c r="B116" s="165"/>
      <c r="C116" s="165"/>
      <c r="D116" s="165"/>
      <c r="E116" s="165"/>
      <c r="F116" s="165"/>
      <c r="G116" s="165"/>
      <c r="H116" s="165"/>
      <c r="I116" s="165"/>
      <c r="J116" s="165"/>
      <c r="K116" s="165"/>
      <c r="L116" s="165"/>
      <c r="M116" s="165"/>
      <c r="N116" s="165"/>
      <c r="O116" s="165"/>
      <c r="P116" s="165"/>
      <c r="Q116" s="165"/>
      <c r="R116" s="165"/>
      <c r="S116" s="165"/>
      <c r="T116" s="165"/>
    </row>
    <row r="117" spans="1:20" x14ac:dyDescent="0.2">
      <c r="A117" s="120"/>
      <c r="B117" s="165"/>
      <c r="C117" s="165"/>
      <c r="D117" s="165"/>
      <c r="E117" s="165"/>
      <c r="F117" s="165"/>
      <c r="G117" s="165"/>
      <c r="H117" s="165"/>
      <c r="I117" s="165"/>
      <c r="J117" s="165"/>
      <c r="K117" s="165"/>
      <c r="L117" s="165"/>
      <c r="M117" s="165"/>
      <c r="N117" s="165"/>
      <c r="O117" s="165"/>
      <c r="P117" s="165"/>
      <c r="Q117" s="165"/>
      <c r="R117" s="165"/>
      <c r="S117" s="165"/>
      <c r="T117" s="165"/>
    </row>
    <row r="118" spans="1:20" x14ac:dyDescent="0.2">
      <c r="A118" s="120"/>
      <c r="B118" s="165"/>
      <c r="C118" s="165"/>
      <c r="D118" s="165"/>
      <c r="E118" s="165"/>
      <c r="F118" s="165"/>
      <c r="G118" s="165"/>
      <c r="H118" s="165"/>
      <c r="I118" s="165"/>
      <c r="J118" s="165"/>
      <c r="K118" s="165"/>
      <c r="L118" s="165"/>
      <c r="M118" s="165"/>
      <c r="N118" s="165"/>
      <c r="O118" s="165"/>
      <c r="P118" s="165"/>
      <c r="Q118" s="165"/>
      <c r="R118" s="165"/>
      <c r="S118" s="165"/>
      <c r="T118" s="165"/>
    </row>
    <row r="119" spans="1:20" x14ac:dyDescent="0.2">
      <c r="A119" s="120"/>
      <c r="B119" s="165"/>
      <c r="C119" s="165"/>
      <c r="D119" s="165"/>
      <c r="E119" s="165"/>
      <c r="F119" s="165"/>
      <c r="G119" s="165"/>
      <c r="H119" s="165"/>
      <c r="I119" s="165"/>
      <c r="J119" s="165"/>
      <c r="K119" s="165"/>
      <c r="L119" s="165"/>
      <c r="M119" s="165"/>
      <c r="N119" s="165"/>
      <c r="O119" s="165"/>
      <c r="P119" s="165"/>
      <c r="Q119" s="165"/>
      <c r="R119" s="165"/>
      <c r="S119" s="165"/>
      <c r="T119" s="165"/>
    </row>
  </sheetData>
  <mergeCells count="73">
    <mergeCell ref="B85:Q85"/>
    <mergeCell ref="B107:H108"/>
    <mergeCell ref="K107:R108"/>
    <mergeCell ref="B109:H111"/>
    <mergeCell ref="B43:C43"/>
    <mergeCell ref="G43:H43"/>
    <mergeCell ref="I43:T43"/>
    <mergeCell ref="B44:C44"/>
    <mergeCell ref="G44:H44"/>
    <mergeCell ref="I44:T44"/>
    <mergeCell ref="B41:C41"/>
    <mergeCell ref="G41:H41"/>
    <mergeCell ref="I41:T41"/>
    <mergeCell ref="B42:C42"/>
    <mergeCell ref="G42:H42"/>
    <mergeCell ref="I42:T42"/>
    <mergeCell ref="B39:C39"/>
    <mergeCell ref="G39:H39"/>
    <mergeCell ref="I39:T39"/>
    <mergeCell ref="B40:C40"/>
    <mergeCell ref="G40:H40"/>
    <mergeCell ref="I40:T40"/>
    <mergeCell ref="B37:C37"/>
    <mergeCell ref="G37:H37"/>
    <mergeCell ref="I37:T37"/>
    <mergeCell ref="B38:C38"/>
    <mergeCell ref="G38:H38"/>
    <mergeCell ref="I38:T38"/>
    <mergeCell ref="B35:C35"/>
    <mergeCell ref="G35:H35"/>
    <mergeCell ref="I35:T35"/>
    <mergeCell ref="B36:C36"/>
    <mergeCell ref="G36:H36"/>
    <mergeCell ref="I36:T36"/>
    <mergeCell ref="B33:C33"/>
    <mergeCell ref="G33:H33"/>
    <mergeCell ref="I33:T33"/>
    <mergeCell ref="B34:C34"/>
    <mergeCell ref="G34:H34"/>
    <mergeCell ref="I34:T34"/>
    <mergeCell ref="C27:D27"/>
    <mergeCell ref="E27:F27"/>
    <mergeCell ref="G27:I27"/>
    <mergeCell ref="C28:D28"/>
    <mergeCell ref="E28:F28"/>
    <mergeCell ref="G28:I28"/>
    <mergeCell ref="C25:D25"/>
    <mergeCell ref="E25:F25"/>
    <mergeCell ref="G25:I25"/>
    <mergeCell ref="C26:D26"/>
    <mergeCell ref="E26:F26"/>
    <mergeCell ref="G26:I26"/>
    <mergeCell ref="C24:D24"/>
    <mergeCell ref="E24:F24"/>
    <mergeCell ref="G24:I24"/>
    <mergeCell ref="C12:Q12"/>
    <mergeCell ref="C13:Q13"/>
    <mergeCell ref="C14:Q14"/>
    <mergeCell ref="C15:Q15"/>
    <mergeCell ref="C16:Q16"/>
    <mergeCell ref="C17:Q17"/>
    <mergeCell ref="C18:Q18"/>
    <mergeCell ref="C19:Q19"/>
    <mergeCell ref="C23:D23"/>
    <mergeCell ref="E23:F23"/>
    <mergeCell ref="G23:I23"/>
    <mergeCell ref="C11:Q11"/>
    <mergeCell ref="C5:Q5"/>
    <mergeCell ref="C6:Q6"/>
    <mergeCell ref="C8:Q8"/>
    <mergeCell ref="C9:Q9"/>
    <mergeCell ref="C10:Q10"/>
    <mergeCell ref="C7:Q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3"/>
    <col min="2" max="2" width="20.42578125" style="52" customWidth="1"/>
    <col min="3" max="3" width="23.28515625" style="47" bestFit="1" customWidth="1"/>
    <col min="4" max="5" width="17.140625" style="47" customWidth="1"/>
    <col min="6" max="6" width="14.28515625" style="47" customWidth="1"/>
    <col min="7" max="7" width="14.140625" style="68" customWidth="1"/>
    <col min="8" max="8" width="9.140625" style="47"/>
    <col min="9" max="9" width="19.42578125" style="47" bestFit="1" customWidth="1"/>
    <col min="10" max="10" width="15" style="47" customWidth="1"/>
    <col min="11" max="11" width="16.85546875" style="47" customWidth="1"/>
    <col min="12" max="12" width="17" style="47" customWidth="1"/>
    <col min="13" max="13" width="20.85546875" style="47" customWidth="1"/>
    <col min="14" max="16384" width="9.140625" style="47"/>
  </cols>
  <sheetData>
    <row r="1" spans="1:16" ht="20.25" thickTop="1" thickBot="1" x14ac:dyDescent="0.35">
      <c r="B1" s="395" t="s">
        <v>70</v>
      </c>
      <c r="C1" s="396"/>
      <c r="D1" s="396"/>
      <c r="E1" s="396"/>
      <c r="F1" s="396"/>
      <c r="G1" s="397"/>
      <c r="I1" s="392" t="s">
        <v>69</v>
      </c>
      <c r="J1" s="393"/>
      <c r="K1" s="393"/>
      <c r="L1" s="393"/>
      <c r="M1" s="394"/>
    </row>
    <row r="2" spans="1:16" s="51" customFormat="1" ht="76.5" thickTop="1" thickBot="1" x14ac:dyDescent="0.25">
      <c r="B2" s="54" t="s">
        <v>68</v>
      </c>
      <c r="C2" s="54" t="s">
        <v>71</v>
      </c>
      <c r="D2" s="54" t="s">
        <v>66</v>
      </c>
      <c r="E2" s="54" t="s">
        <v>77</v>
      </c>
      <c r="F2" s="54" t="s">
        <v>65</v>
      </c>
      <c r="G2" s="64" t="s">
        <v>64</v>
      </c>
      <c r="I2" s="51" t="s">
        <v>68</v>
      </c>
      <c r="J2" s="51" t="s">
        <v>67</v>
      </c>
      <c r="K2" s="51" t="s">
        <v>66</v>
      </c>
      <c r="L2" s="51" t="s">
        <v>65</v>
      </c>
      <c r="M2" s="51" t="s">
        <v>64</v>
      </c>
    </row>
    <row r="3" spans="1:16" ht="30.75" thickTop="1" x14ac:dyDescent="0.25">
      <c r="A3" s="398">
        <v>1</v>
      </c>
      <c r="B3" s="399" t="s">
        <v>63</v>
      </c>
      <c r="C3" s="59" t="s">
        <v>72</v>
      </c>
      <c r="D3" s="63">
        <v>1000</v>
      </c>
      <c r="E3" s="60">
        <v>3000</v>
      </c>
      <c r="F3" s="60">
        <f>D3*E3</f>
        <v>3000000</v>
      </c>
      <c r="G3" s="65">
        <f>SUM(F3:F6)</f>
        <v>3495000</v>
      </c>
      <c r="I3" s="49" t="str">
        <f>B3</f>
        <v>S. r. o.</v>
      </c>
      <c r="J3" s="48">
        <f>D3</f>
        <v>1000</v>
      </c>
      <c r="K3" s="48">
        <v>0</v>
      </c>
      <c r="L3" s="48">
        <f>J3*K3</f>
        <v>0</v>
      </c>
      <c r="M3" s="50">
        <f>SUM(L3:L5)</f>
        <v>362500</v>
      </c>
    </row>
    <row r="4" spans="1:16" ht="30" x14ac:dyDescent="0.25">
      <c r="A4" s="398"/>
      <c r="B4" s="400"/>
      <c r="C4" s="55" t="s">
        <v>73</v>
      </c>
      <c r="D4" s="62">
        <v>0</v>
      </c>
      <c r="E4" s="60">
        <f>E3</f>
        <v>3000</v>
      </c>
      <c r="F4" s="57">
        <f>D4*E4</f>
        <v>0</v>
      </c>
      <c r="G4" s="66"/>
      <c r="I4" s="49">
        <f>B4</f>
        <v>0</v>
      </c>
      <c r="J4" s="48">
        <f>D4</f>
        <v>0</v>
      </c>
      <c r="K4" s="48">
        <v>20</v>
      </c>
      <c r="L4" s="48">
        <f>J4*K4</f>
        <v>0</v>
      </c>
      <c r="M4" s="48"/>
    </row>
    <row r="5" spans="1:16" ht="30" x14ac:dyDescent="0.25">
      <c r="A5" s="398"/>
      <c r="B5" s="400"/>
      <c r="C5" s="55" t="s">
        <v>74</v>
      </c>
      <c r="D5" s="62">
        <v>145</v>
      </c>
      <c r="E5" s="60">
        <f>E3</f>
        <v>3000</v>
      </c>
      <c r="F5" s="57">
        <f>D5*E5</f>
        <v>435000</v>
      </c>
      <c r="G5" s="66"/>
      <c r="I5" s="49">
        <f>B5</f>
        <v>0</v>
      </c>
      <c r="J5" s="48">
        <f>D5</f>
        <v>145</v>
      </c>
      <c r="K5" s="48">
        <v>2500</v>
      </c>
      <c r="L5" s="48">
        <f>J5*K5</f>
        <v>362500</v>
      </c>
      <c r="M5" s="48"/>
    </row>
    <row r="6" spans="1:16" x14ac:dyDescent="0.25">
      <c r="A6" s="398"/>
      <c r="B6" s="400"/>
      <c r="C6" s="56" t="s">
        <v>75</v>
      </c>
      <c r="D6" s="62">
        <v>20</v>
      </c>
      <c r="E6" s="60">
        <f>E5</f>
        <v>3000</v>
      </c>
      <c r="F6" s="57">
        <f>D6*E6</f>
        <v>60000</v>
      </c>
      <c r="G6" s="66"/>
      <c r="I6" s="49"/>
      <c r="J6" s="48"/>
      <c r="K6" s="48"/>
      <c r="L6" s="48"/>
      <c r="M6" s="48"/>
    </row>
    <row r="7" spans="1:16" x14ac:dyDescent="0.25">
      <c r="A7" s="398"/>
      <c r="B7" s="400"/>
      <c r="C7" s="61" t="s">
        <v>76</v>
      </c>
      <c r="D7" s="62">
        <f>SUM(D3:D6)</f>
        <v>1165</v>
      </c>
      <c r="E7" s="60">
        <f>E6</f>
        <v>3000</v>
      </c>
      <c r="F7" s="57">
        <f>SUM(F3:F6)</f>
        <v>3495000</v>
      </c>
      <c r="G7" s="67"/>
    </row>
    <row r="8" spans="1:16" ht="30" x14ac:dyDescent="0.25">
      <c r="A8" s="398">
        <v>2</v>
      </c>
      <c r="B8" s="398" t="s">
        <v>78</v>
      </c>
      <c r="C8" s="55" t="s">
        <v>72</v>
      </c>
      <c r="D8" s="58"/>
      <c r="E8" s="58"/>
      <c r="F8" s="58"/>
    </row>
    <row r="9" spans="1:16" ht="30" x14ac:dyDescent="0.25">
      <c r="A9" s="398"/>
      <c r="B9" s="398"/>
      <c r="C9" s="55" t="s">
        <v>73</v>
      </c>
      <c r="D9" s="58"/>
      <c r="E9" s="58"/>
      <c r="F9" s="58"/>
    </row>
    <row r="10" spans="1:16" ht="30" x14ac:dyDescent="0.25">
      <c r="A10" s="398"/>
      <c r="B10" s="398"/>
      <c r="C10" s="55" t="s">
        <v>74</v>
      </c>
      <c r="D10" s="58"/>
      <c r="E10" s="58"/>
      <c r="F10" s="58"/>
      <c r="L10" s="47" t="s">
        <v>34</v>
      </c>
      <c r="O10" s="47" t="s">
        <v>38</v>
      </c>
      <c r="P10" s="47" t="s">
        <v>23</v>
      </c>
    </row>
    <row r="11" spans="1:16" x14ac:dyDescent="0.25">
      <c r="A11" s="398"/>
      <c r="B11" s="398"/>
      <c r="C11" s="56" t="s">
        <v>75</v>
      </c>
      <c r="D11" s="58"/>
      <c r="E11" s="58"/>
      <c r="F11" s="58"/>
      <c r="L11" s="47" t="s">
        <v>62</v>
      </c>
      <c r="O11" s="47">
        <v>0</v>
      </c>
      <c r="P11" s="47">
        <v>0</v>
      </c>
    </row>
    <row r="12" spans="1:16" x14ac:dyDescent="0.25">
      <c r="A12" s="398"/>
      <c r="B12" s="398"/>
      <c r="C12" s="61" t="s">
        <v>76</v>
      </c>
      <c r="D12" s="58"/>
      <c r="E12" s="58"/>
      <c r="F12" s="58"/>
      <c r="L12" s="47" t="s">
        <v>61</v>
      </c>
      <c r="O12" s="47">
        <v>0</v>
      </c>
      <c r="P12" s="47">
        <v>0</v>
      </c>
    </row>
    <row r="13" spans="1:16" x14ac:dyDescent="0.25">
      <c r="L13" s="47" t="s">
        <v>60</v>
      </c>
      <c r="O13" s="47">
        <v>0</v>
      </c>
      <c r="P13" s="47">
        <v>0</v>
      </c>
    </row>
    <row r="14" spans="1:16" x14ac:dyDescent="0.25">
      <c r="L14" s="47" t="s">
        <v>59</v>
      </c>
      <c r="O14" s="47">
        <v>0</v>
      </c>
      <c r="P14" s="47">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workbookViewId="0">
      <selection activeCell="F12" sqref="F12"/>
    </sheetView>
  </sheetViews>
  <sheetFormatPr defaultRowHeight="12.75" x14ac:dyDescent="0.2"/>
  <cols>
    <col min="2" max="2" width="39" style="12" bestFit="1" customWidth="1"/>
    <col min="3" max="3" width="23.85546875" customWidth="1"/>
  </cols>
  <sheetData>
    <row r="2" spans="2:3" x14ac:dyDescent="0.2">
      <c r="B2" s="9" t="s">
        <v>50</v>
      </c>
      <c r="C2" s="1">
        <v>0</v>
      </c>
    </row>
    <row r="3" spans="2:3" x14ac:dyDescent="0.2">
      <c r="B3" s="9" t="s">
        <v>16</v>
      </c>
      <c r="C3" s="3">
        <v>300</v>
      </c>
    </row>
    <row r="4" spans="2:3" x14ac:dyDescent="0.2">
      <c r="B4" s="9" t="s">
        <v>17</v>
      </c>
      <c r="C4" s="3">
        <v>460</v>
      </c>
    </row>
    <row r="5" spans="2:3" x14ac:dyDescent="0.2">
      <c r="B5" s="9" t="s">
        <v>22</v>
      </c>
      <c r="C5" s="3">
        <v>60</v>
      </c>
    </row>
    <row r="6" spans="2:3" x14ac:dyDescent="0.2">
      <c r="B6" s="9" t="s">
        <v>25</v>
      </c>
      <c r="C6" s="3">
        <v>60</v>
      </c>
    </row>
    <row r="7" spans="2:3" x14ac:dyDescent="0.2">
      <c r="B7" s="9" t="s">
        <v>18</v>
      </c>
      <c r="C7" s="3">
        <v>100</v>
      </c>
    </row>
    <row r="8" spans="2:3" x14ac:dyDescent="0.2">
      <c r="B8" s="9" t="s">
        <v>19</v>
      </c>
      <c r="C8" s="3">
        <v>50</v>
      </c>
    </row>
    <row r="9" spans="2:3" x14ac:dyDescent="0.2">
      <c r="B9" s="9" t="s">
        <v>20</v>
      </c>
      <c r="C9" s="3">
        <v>30</v>
      </c>
    </row>
    <row r="10" spans="2:3" x14ac:dyDescent="0.2">
      <c r="B10" s="9" t="s">
        <v>27</v>
      </c>
      <c r="C10" s="3">
        <v>220</v>
      </c>
    </row>
    <row r="11" spans="2:3" x14ac:dyDescent="0.2">
      <c r="B11" s="9" t="s">
        <v>26</v>
      </c>
      <c r="C11" s="3">
        <v>650</v>
      </c>
    </row>
    <row r="12" spans="2:3" x14ac:dyDescent="0.2">
      <c r="B12" s="9" t="s">
        <v>21</v>
      </c>
      <c r="C12" s="3">
        <v>200</v>
      </c>
    </row>
    <row r="13" spans="2:3" x14ac:dyDescent="0.2">
      <c r="B13" s="9" t="s">
        <v>14</v>
      </c>
      <c r="C13" s="3">
        <v>0</v>
      </c>
    </row>
    <row r="16" spans="2:3" x14ac:dyDescent="0.2">
      <c r="B16" s="10" t="s">
        <v>1</v>
      </c>
      <c r="C16" s="2" t="s">
        <v>2</v>
      </c>
    </row>
    <row r="17" spans="2:3" x14ac:dyDescent="0.2">
      <c r="B17" s="11" t="s">
        <v>49</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Vlastný-materiál,-príloha-č.-3_Kalkulačka-vplyvov-na-PP"/>
    <f:field ref="objsubject" par="" edit="true" text=""/>
    <f:field ref="objcreatedby" par="" text="Drieniková, Kristína"/>
    <f:field ref="objcreatedat" par="" text="3.11.2020 15:31:46"/>
    <f:field ref="objchangedby" par="" text="Matúšek, Miloš, JUDr."/>
    <f:field ref="objmodifiedat" par="" text="4.11.2020 13:19:52"/>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Malá kalkulačka</vt:lpstr>
      <vt:lpstr>Krok 1- Kalkulačka </vt:lpstr>
      <vt:lpstr>Krok 2- Tabuľky na skopírovanie</vt:lpstr>
      <vt:lpstr>Vysvetlivky ku kroku 1</vt:lpstr>
      <vt:lpstr>Dotknuté subjekty</vt:lpstr>
      <vt:lpstr>vstupy</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Lojková Silvia</cp:lastModifiedBy>
  <cp:lastPrinted>2020-07-31T11:00:31Z</cp:lastPrinted>
  <dcterms:created xsi:type="dcterms:W3CDTF">2014-07-30T13:24:38Z</dcterms:created>
  <dcterms:modified xsi:type="dcterms:W3CDTF">2021-08-13T08:43:24Z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
  </property>
  <property fmtid="{D5CDD505-2E9C-101B-9397-08002B2CF9AE}" pid="3" name="FSC#SKEDITIONSLOVLEX@103.510:typpredpis">
    <vt:lpwstr>Nelegislatívny všeobecný materiál</vt:lpwstr>
  </property>
  <property fmtid="{D5CDD505-2E9C-101B-9397-08002B2CF9AE}" pid="4" name="FSC#SKEDITIONSLOVLEX@103.510:aktualnyrok">
    <vt:lpwstr>2020</vt:lpwstr>
  </property>
  <property fmtid="{D5CDD505-2E9C-101B-9397-08002B2CF9AE}" pid="5" name="FSC#SKEDITIONSLOVLEX@103.510:cisloparlamenttlac">
    <vt:lpwstr/>
  </property>
  <property fmtid="{D5CDD505-2E9C-101B-9397-08002B2CF9AE}" pid="6" name="FSC#SKEDITIONSLOVLEX@103.510:stavpredpis">
    <vt:lpwstr>Vyhodnotenie medzirezortného pripomienkového konania</vt:lpwstr>
  </property>
  <property fmtid="{D5CDD505-2E9C-101B-9397-08002B2CF9AE}" pid="7" name="FSC#SKEDITIONSLOVLEX@103.510:povodpredpis">
    <vt:lpwstr>Slovlex (eLeg)</vt:lpwstr>
  </property>
  <property fmtid="{D5CDD505-2E9C-101B-9397-08002B2CF9AE}" pid="8" name="FSC#SKEDITIONSLOVLEX@103.510:legoblast">
    <vt:lpwstr>Nelegislatívna oblasť</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Kristína Drieniková</vt:lpwstr>
  </property>
  <property fmtid="{D5CDD505-2E9C-101B-9397-08002B2CF9AE}" pid="12" name="FSC#SKEDITIONSLOVLEX@103.510:zodppredkladatel">
    <vt:lpwstr>Ing. Richard Sulík</vt:lpwstr>
  </property>
  <property fmtid="{D5CDD505-2E9C-101B-9397-08002B2CF9AE}" pid="13" name="FSC#SKEDITIONSLOVLEX@103.510:dalsipredkladatel">
    <vt:lpwstr/>
  </property>
  <property fmtid="{D5CDD505-2E9C-101B-9397-08002B2CF9AE}" pid="14" name="FSC#SKEDITIONSLOVLEX@103.510:nazovpredpis">
    <vt:lpwstr> Návrh aktualizácie Jednotnej metodiky na posudzovanie vybraných vplyvov </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Ministerstvo hospodárstva Slovenskej republiky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Úloha B.3 uznesenia vlády SR č. 32/2018_x000d_
Programové vyhlásenie vlády Slovenskej republiky</vt:lpwstr>
  </property>
  <property fmtid="{D5CDD505-2E9C-101B-9397-08002B2CF9AE}" pid="23" name="FSC#SKEDITIONSLOVLEX@103.510:plnynazovpredpis">
    <vt:lpwstr> Návrh aktualizácie Jednotnej metodiky na posudzovanie vybraných vplyvov </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32473/2020-3040-105289                         </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LP/2020/509</vt:lpwstr>
  </property>
  <property fmtid="{D5CDD505-2E9C-101B-9397-08002B2CF9AE}" pid="37" name="FSC#SKEDITIONSLOVLEX@103.510:typsprievdok">
    <vt:lpwstr>Príloha všeobecná</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
  </property>
  <property fmtid="{D5CDD505-2E9C-101B-9397-08002B2CF9AE}" pid="46" name="FSC#SKEDITIONSLOVLEX@103.510:AttrStrListDocPropPrimarnePravoEU">
    <vt:lpwstr/>
  </property>
  <property fmtid="{D5CDD505-2E9C-101B-9397-08002B2CF9AE}" pid="47" name="FSC#SKEDITIONSLOVLEX@103.510:AttrStrListDocPropSekundarneLegPravoPO">
    <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property>
  <property fmtid="{D5CDD505-2E9C-101B-9397-08002B2CF9AE}" pid="52" name="FSC#SKEDITIONSLOVLEX@103.510:AttrStrListDocPropLehotaPrebratieSmernice">
    <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
  </property>
  <property fmtid="{D5CDD505-2E9C-101B-9397-08002B2CF9AE}" pid="55" name="FSC#SKEDITIONSLOVLEX@103.510:AttrStrListDocPropInfoUzPreberanePP">
    <vt:lpwstr/>
  </property>
  <property fmtid="{D5CDD505-2E9C-101B-9397-08002B2CF9AE}" pid="56" name="FSC#SKEDITIONSLOVLEX@103.510:AttrStrListDocPropStupenZlucitelnostiPP">
    <vt:lpwstr/>
  </property>
  <property fmtid="{D5CDD505-2E9C-101B-9397-08002B2CF9AE}" pid="57" name="FSC#SKEDITIONSLOVLEX@103.510:AttrStrListDocPropGestorSpolupRezorty">
    <vt:lpwstr/>
  </property>
  <property fmtid="{D5CDD505-2E9C-101B-9397-08002B2CF9AE}" pid="58" name="FSC#SKEDITIONSLOVLEX@103.510:AttrDateDocPropZaciatokPKK">
    <vt:lpwstr/>
  </property>
  <property fmtid="{D5CDD505-2E9C-101B-9397-08002B2CF9AE}" pid="59" name="FSC#SKEDITIONSLOVLEX@103.510:AttrDateDocPropUkonceniePKK">
    <vt:lpwstr/>
  </property>
  <property fmtid="{D5CDD505-2E9C-101B-9397-08002B2CF9AE}" pid="60" name="FSC#SKEDITIONSLOVLEX@103.510:AttrStrDocPropVplyvRozpocetVS">
    <vt:lpwstr>Žiadne</vt:lpwstr>
  </property>
  <property fmtid="{D5CDD505-2E9C-101B-9397-08002B2CF9AE}" pid="61" name="FSC#SKEDITIONSLOVLEX@103.510:AttrStrDocPropVplyvPodnikatelskeProstr">
    <vt:lpwstr>Žiadne</vt:lpwstr>
  </property>
  <property fmtid="{D5CDD505-2E9C-101B-9397-08002B2CF9AE}" pid="62" name="FSC#SKEDITIONSLOVLEX@103.510:AttrStrDocPropVplyvSocialny">
    <vt:lpwstr>Žiadne</vt:lpwstr>
  </property>
  <property fmtid="{D5CDD505-2E9C-101B-9397-08002B2CF9AE}" pid="63" name="FSC#SKEDITIONSLOVLEX@103.510:AttrStrDocPropVplyvNaZivotProstr">
    <vt:lpwstr>Žiadne</vt:lpwstr>
  </property>
  <property fmtid="{D5CDD505-2E9C-101B-9397-08002B2CF9AE}" pid="64" name="FSC#SKEDITIONSLOVLEX@103.510:AttrStrDocPropVplyvNaInformatizaciu">
    <vt:lpwstr>Žiadne</vt:lpwstr>
  </property>
  <property fmtid="{D5CDD505-2E9C-101B-9397-08002B2CF9AE}" pid="65" name="FSC#SKEDITIONSLOVLEX@103.510:AttrStrListDocPropPoznamkaVplyv">
    <vt:lpwstr>&lt;p style="text-align: justify;"&gt;Samotný predkladaný materiál nemá vplyv na podnikateľské prostredie. Výrazný pozitívny vplyv na podnikateľské prostredie v&amp;nbsp;podobe znižovania regulačných nákladov sa očakáva až po zavedení a&amp;nbsp;uplatňovaní mechanizmu </vt:lpwstr>
  </property>
  <property fmtid="{D5CDD505-2E9C-101B-9397-08002B2CF9AE}" pid="66" name="FSC#SKEDITIONSLOVLEX@103.510:AttrStrListDocPropAltRiesenia">
    <vt:lpwstr>Alternatívnym riešením je nulový variant, t. j. ponechanie súčasného stavu bez zmien, technických upresnení a bez zavedenia princípu „one in – two out“. Uplatnenie nulového variantu by v praxi znamenalo nezastavenie zvyšovania regulačných nákladov pre pod</vt:lpwstr>
  </property>
  <property fmtid="{D5CDD505-2E9C-101B-9397-08002B2CF9AE}" pid="67" name="FSC#SKEDITIONSLOVLEX@103.510:AttrStrListDocPropStanoviskoGest">
    <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podpredseda vlády a minister hospodárstva  _x000d_
členovia vlády_x000d_
predsedovia ostatných ústredných orgánov štátnej správy</vt:lpwstr>
  </property>
  <property fmtid="{D5CDD505-2E9C-101B-9397-08002B2CF9AE}" pid="137" name="FSC#SKEDITIONSLOVLEX@103.510:AttrStrListDocPropUznesenieNaVedomie">
    <vt:lpwstr/>
  </property>
  <property fmtid="{D5CDD505-2E9C-101B-9397-08002B2CF9AE}" pid="138" name="FSC#SKEDITIONSLOVLEX@103.510:funkciaPred">
    <vt:lpwstr/>
  </property>
  <property fmtid="{D5CDD505-2E9C-101B-9397-08002B2CF9AE}" pid="139" name="FSC#SKEDITIONSLOVLEX@103.510:funkciaPredAkuzativ">
    <vt:lpwstr/>
  </property>
  <property fmtid="{D5CDD505-2E9C-101B-9397-08002B2CF9AE}" pid="140" name="FSC#SKEDITIONSLOVLEX@103.510:funkciaPredDativ">
    <vt:lpwstr/>
  </property>
  <property fmtid="{D5CDD505-2E9C-101B-9397-08002B2CF9AE}" pid="141" name="FSC#SKEDITIONSLOVLEX@103.510:funkciaZodpPred">
    <vt:lpwstr>minister hospodárstva Slovenskej republiky</vt:lpwstr>
  </property>
  <property fmtid="{D5CDD505-2E9C-101B-9397-08002B2CF9AE}" pid="142" name="FSC#SKEDITIONSLOVLEX@103.510:funkciaZodpPredAkuzativ">
    <vt:lpwstr>ministra hospodárstva Slovenskej republiky</vt:lpwstr>
  </property>
  <property fmtid="{D5CDD505-2E9C-101B-9397-08002B2CF9AE}" pid="143" name="FSC#SKEDITIONSLOVLEX@103.510:funkciaZodpPredDativ">
    <vt:lpwstr>ministrovi hospodárstva Slovenskej republiky</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Ing. Richard Sulík_x000d_
minister hospodárstva Slovenskej republiky</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&lt;p style="text-align: justify;"&gt;Po vzore dobrých príkladov z iných krajín a v súlade s plánmi Európskej komisie sa vláda SR zaviazala v Programovom vyhlásení zaviesť princíp „one in – one out“ s účinnosťou &amp;nbsp;od 1.&amp;nbsp;1. 2021 a princíp „one in - two </vt:lpwstr>
  </property>
  <property fmtid="{D5CDD505-2E9C-101B-9397-08002B2CF9AE}" pid="150" name="FSC#SKEDITIONSLOVLEX@103.510:vytvorenedna">
    <vt:lpwstr>3. 11. 2020</vt:lpwstr>
  </property>
  <property fmtid="{D5CDD505-2E9C-101B-9397-08002B2CF9AE}" pid="151" name="FSC#COOSYSTEM@1.1:Container">
    <vt:lpwstr>COO.2145.1000.3.4079698</vt:lpwstr>
  </property>
  <property fmtid="{D5CDD505-2E9C-101B-9397-08002B2CF9AE}" pid="152" name="FSC#FSCFOLIO@1.1001:docpropproject">
    <vt:lpwstr/>
  </property>
</Properties>
</file>