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8145" activeTab="5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2a" sheetId="13" r:id="rId13"/>
    <sheet name="Tab. č. 13" sheetId="14" r:id="rId14"/>
    <sheet name="Tab. č. 13 a" sheetId="15" r:id="rId15"/>
  </sheets>
  <definedNames>
    <definedName name="_xlfn.GAMMA" hidden="1">#NAME?</definedName>
    <definedName name="_xlfn.PDURATION" hidden="1">#NAME?</definedName>
  </definedNames>
  <calcPr fullCalcOnLoad="1"/>
</workbook>
</file>

<file path=xl/sharedStrings.xml><?xml version="1.0" encoding="utf-8"?>
<sst xmlns="http://schemas.openxmlformats.org/spreadsheetml/2006/main" count="687" uniqueCount="329">
  <si>
    <t>Tabuľka č. 3</t>
  </si>
  <si>
    <t>Tabuľka č. 5</t>
  </si>
  <si>
    <t>Tabuľka č. 6</t>
  </si>
  <si>
    <t xml:space="preserve">Akciová spoločnosť       </t>
  </si>
  <si>
    <t xml:space="preserve">Štátny podnik            </t>
  </si>
  <si>
    <t xml:space="preserve">Rozpočtová organizácia   </t>
  </si>
  <si>
    <t xml:space="preserve">Príspevková organizácia  </t>
  </si>
  <si>
    <t xml:space="preserve">Zahraničná osoba         </t>
  </si>
  <si>
    <t xml:space="preserve">Cirkevná organizácia     </t>
  </si>
  <si>
    <t>1  -  9</t>
  </si>
  <si>
    <t>10  -  49</t>
  </si>
  <si>
    <t>50  -  249</t>
  </si>
  <si>
    <t>250 a viac</t>
  </si>
  <si>
    <t>Spoločnosť s ručením obmedzeným</t>
  </si>
  <si>
    <t>Verejná obchodná spoločnosť</t>
  </si>
  <si>
    <t>Združenie (zväz, spolok...)</t>
  </si>
  <si>
    <t>Záujmové združenie právnických osôb</t>
  </si>
  <si>
    <t>Fyzické osoby spolu</t>
  </si>
  <si>
    <t xml:space="preserve">Počet kontrolovaných subjektov  </t>
  </si>
  <si>
    <t>Právna forma subjektu</t>
  </si>
  <si>
    <t>Nezisková organizácia</t>
  </si>
  <si>
    <t>Verejnoprávna inštitúcia</t>
  </si>
  <si>
    <t xml:space="preserve">Spoločenstvá vlastníkov pozemkov, bytov a pod. </t>
  </si>
  <si>
    <t xml:space="preserve">Obec (obecný úrad), mesto (mestský úrad)     </t>
  </si>
  <si>
    <t>Samosprávny kraj (úrad samosprávneho kraja)</t>
  </si>
  <si>
    <t>Komanditná spoločnosť</t>
  </si>
  <si>
    <t xml:space="preserve">Iné          </t>
  </si>
  <si>
    <t>Spolu</t>
  </si>
  <si>
    <t>spolu</t>
  </si>
  <si>
    <t>Tabuľka č. 1</t>
  </si>
  <si>
    <r>
      <t>rozdelenie podľa počtu zamestnancov</t>
    </r>
    <r>
      <rPr>
        <vertAlign val="superscript"/>
        <sz val="11"/>
        <rFont val="Times New Roman CE"/>
        <family val="0"/>
      </rPr>
      <t>*)</t>
    </r>
  </si>
  <si>
    <r>
      <t xml:space="preserve">*) </t>
    </r>
    <r>
      <rPr>
        <sz val="10"/>
        <rFont val="Times New Roman CE"/>
        <family val="0"/>
      </rPr>
      <t>len počet príslušníkov ZVJS a zamestnancov ZVJS</t>
    </r>
  </si>
  <si>
    <t>III.</t>
  </si>
  <si>
    <t>Kód</t>
  </si>
  <si>
    <t xml:space="preserve"> B O Z P</t>
  </si>
  <si>
    <t>P o č e t</t>
  </si>
  <si>
    <t>% porovnania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</si>
  <si>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</si>
  <si>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</si>
  <si>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</si>
  <si>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</si>
  <si>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</si>
  <si>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</si>
  <si>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</si>
  <si>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konaní, či zmene užívaní  </t>
  </si>
  <si>
    <t>22/D</t>
  </si>
  <si>
    <t>Vybavovanie sťažností</t>
  </si>
  <si>
    <t>22/E</t>
  </si>
  <si>
    <t xml:space="preserve">Vybavovanie podnetov </t>
  </si>
  <si>
    <t>41/J-47/J</t>
  </si>
  <si>
    <t>Vyšetrovanie udalostí</t>
  </si>
  <si>
    <t>22/H</t>
  </si>
  <si>
    <t>Vyjadrenia k pravidlám BOZP, udeľovanie výnimiek</t>
  </si>
  <si>
    <t>22/G</t>
  </si>
  <si>
    <t xml:space="preserve">Poradenská činnosť </t>
  </si>
  <si>
    <t>P o č e t   v ý k o n o v - BOZP</t>
  </si>
  <si>
    <t>T r h o v ý   d o h ľ a d</t>
  </si>
  <si>
    <t>23/A</t>
  </si>
  <si>
    <t>Previerky podľa plánu práce</t>
  </si>
  <si>
    <t>23/B</t>
  </si>
  <si>
    <t>23/F</t>
  </si>
  <si>
    <t>23/C</t>
  </si>
  <si>
    <t>Účasť na kolaudačnom konaní</t>
  </si>
  <si>
    <t>23/E</t>
  </si>
  <si>
    <t>23/J</t>
  </si>
  <si>
    <t>23/G</t>
  </si>
  <si>
    <t>Poradenská činnosť ostatná</t>
  </si>
  <si>
    <t>P o č e t   v ý k o n o v - trhový dohľad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</si>
  <si>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</si>
  <si>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</si>
  <si>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</si>
  <si>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</si>
  <si>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</si>
  <si>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</si>
  <si>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</si>
  <si>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Poradenská činnosť na vyžiadanie</t>
  </si>
  <si>
    <t>P o č e t   v ý k o n o v  - PPV</t>
  </si>
  <si>
    <t>25/A</t>
  </si>
  <si>
    <t>25/B</t>
  </si>
  <si>
    <t>25/F</t>
  </si>
  <si>
    <t>25/E</t>
  </si>
  <si>
    <t>25/J</t>
  </si>
  <si>
    <t>25/G</t>
  </si>
  <si>
    <t>P o č e t   v ý k o n o v - KNZ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</si>
  <si>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</si>
  <si>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</si>
  <si>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</si>
  <si>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</si>
  <si>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</si>
  <si>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</si>
  <si>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</si>
  <si>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</si>
  <si>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</si>
  <si>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</si>
  <si>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</si>
  <si>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</si>
  <si>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</si>
  <si>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</si>
  <si>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</si>
  <si>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</si>
  <si>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</si>
  <si>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</si>
  <si>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</si>
  <si>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</si>
  <si>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</si>
  <si>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</si>
  <si>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</si>
  <si>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</si>
  <si>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</si>
  <si>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</si>
  <si>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</si>
  <si>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</si>
  <si>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</si>
  <si>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</si>
  <si>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9900</t>
  </si>
  <si>
    <t>Bližšie nešpecifikovaný</t>
  </si>
  <si>
    <t xml:space="preserve"> S   p   o   l   u</t>
  </si>
  <si>
    <t>Prehľad porušení predpisov (nedostatkov) podľa ŠKEČ</t>
  </si>
  <si>
    <t>Názov odvetvia (ŠKEČ)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</si>
  <si>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</si>
  <si>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</si>
  <si>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</si>
  <si>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</si>
  <si>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</si>
  <si>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</si>
  <si>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</si>
  <si>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</si>
  <si>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</si>
  <si>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</si>
  <si>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</si>
  <si>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</si>
  <si>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</si>
  <si>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</si>
  <si>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</si>
  <si>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</si>
  <si>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</si>
  <si>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</si>
  <si>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</si>
  <si>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</si>
  <si>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</si>
  <si>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</si>
  <si>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</si>
  <si>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</si>
  <si>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</si>
  <si>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</si>
  <si>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</si>
  <si>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</si>
  <si>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</si>
  <si>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</si>
  <si>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</si>
  <si>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</si>
  <si>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</si>
  <si>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</si>
  <si>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</si>
  <si>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</si>
  <si>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</si>
  <si>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</si>
  <si>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>Druh činnosti, pri ktorej bola                       pokuta uložená</t>
  </si>
  <si>
    <t>Počet pokút</t>
  </si>
  <si>
    <t>porovn.</t>
  </si>
  <si>
    <t>Sumy pokút v €</t>
  </si>
  <si>
    <t>Násl. previerky - kontrola uložených opatrení</t>
  </si>
  <si>
    <t xml:space="preserve">S p o l u   pokuty uložené organizáciám </t>
  </si>
  <si>
    <t xml:space="preserve">S p o l u   pokuty uložené jednotlivcom </t>
  </si>
  <si>
    <t>Blokové pokuty</t>
  </si>
  <si>
    <t>Druh výkonu</t>
  </si>
  <si>
    <t>Kontrola BOZP</t>
  </si>
  <si>
    <t>Kontrola PPV</t>
  </si>
  <si>
    <t>Kontrola NZ</t>
  </si>
  <si>
    <t>S p o l u   pokuty uložené jednotlivcom</t>
  </si>
  <si>
    <t xml:space="preserve">Prehľad rozhodnutí orgánu dozoru ZVJS podľa druhu 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</si>
  <si>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</si>
  <si>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</si>
  <si>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</si>
  <si>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</si>
  <si>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</si>
  <si>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</si>
  <si>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</si>
  <si>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</si>
  <si>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</si>
  <si>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</si>
  <si>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práce nadčas ostatných</t>
  </si>
  <si>
    <t>Zákaz ostatných prác bez oprávnenia, resp. kvalifikácie</t>
  </si>
  <si>
    <t>Zákaz ostatných prác proti predpisom</t>
  </si>
  <si>
    <t>Práce bez právneho titulu - nelegálne zamestnávanie</t>
  </si>
  <si>
    <t>Zákaz činnosti vodiča</t>
  </si>
  <si>
    <t>Tabuľka č. 7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</si>
  <si>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</si>
  <si>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</si>
  <si>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</si>
  <si>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</si>
  <si>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</si>
  <si>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</si>
  <si>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</si>
  <si>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</si>
  <si>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</si>
  <si>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</si>
  <si>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</si>
  <si>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</si>
  <si>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</si>
  <si>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</si>
  <si>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</si>
  <si>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</si>
  <si>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</si>
  <si>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</si>
  <si>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</si>
  <si>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</si>
  <si>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</si>
  <si>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</si>
  <si>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</si>
  <si>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</si>
  <si>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r>
      <t>Zdrojová skupina</t>
    </r>
    <r>
      <rPr>
        <sz val="10"/>
        <color indexed="8"/>
        <rFont val="Times New Roman"/>
        <family val="1"/>
      </rPr>
      <t xml:space="preserve"> (vyhl. SÚBP a SBÚ  č. 111/1975 Zb./vyhl. MPSVR SR č. 500/2006 Z. z.)</t>
    </r>
  </si>
  <si>
    <t>1.-6. nesiac</t>
  </si>
  <si>
    <t>7.-12. mesiac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</si>
  <si>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</si>
  <si>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</si>
  <si>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</si>
  <si>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</si>
  <si>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</si>
  <si>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</si>
  <si>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</si>
  <si>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</si>
  <si>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</si>
  <si>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</si>
  <si>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</si>
  <si>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</si>
  <si>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</si>
  <si>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</si>
  <si>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</si>
  <si>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</si>
  <si>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</si>
  <si>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</si>
  <si>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</si>
  <si>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</si>
  <si>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</si>
  <si>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r>
      <t xml:space="preserve">Spolu príčiny spočívajúce v konaní samotného postihnutého        </t>
    </r>
    <r>
      <rPr>
        <sz val="10"/>
        <color indexed="8"/>
        <rFont val="Times New Roman"/>
        <family val="1"/>
      </rPr>
      <t xml:space="preserve"> (kódy 8 až 10)</t>
    </r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</si>
  <si>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</si>
  <si>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</si>
  <si>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</si>
  <si>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</si>
  <si>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</si>
  <si>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</si>
  <si>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</si>
  <si>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</si>
  <si>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</si>
  <si>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</si>
  <si>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</si>
  <si>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</si>
  <si>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</si>
  <si>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</si>
  <si>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</si>
  <si>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t>Tabuľka č. 13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</si>
  <si>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</si>
  <si>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 xml:space="preserve">Spolu príčiny, za ktoré nesie zodpovednosť zamestnávateľ </t>
    </r>
    <r>
      <rPr>
        <sz val="10"/>
        <color indexed="8"/>
        <rFont val="Times New Roman"/>
        <family val="1"/>
      </rPr>
      <t>(kódy 1 až 7)</t>
    </r>
  </si>
  <si>
    <r>
      <t xml:space="preserve">Spolu príčiny spočívajúce v konaní samotného postihnutého </t>
    </r>
    <r>
      <rPr>
        <sz val="10"/>
        <color indexed="8"/>
        <rFont val="Times New Roman"/>
        <family val="1"/>
      </rPr>
      <t>(kódy 8 až 10)</t>
    </r>
  </si>
  <si>
    <r>
      <t xml:space="preserve">Spolu iné príčiny </t>
    </r>
    <r>
      <rPr>
        <sz val="10"/>
        <color indexed="8"/>
        <rFont val="Times New Roman"/>
        <family val="1"/>
      </rPr>
      <t>(kódy 11 až 14)</t>
    </r>
  </si>
  <si>
    <t>Tabuľka č. 4</t>
  </si>
  <si>
    <t>Tabuľka č. 2</t>
  </si>
  <si>
    <t xml:space="preserve">       Spolu</t>
  </si>
  <si>
    <t>2011**</t>
  </si>
  <si>
    <r>
      <t xml:space="preserve">Spolu príčiny spočívajúce v konaní samotného postihnutého             </t>
    </r>
    <r>
      <rPr>
        <sz val="10"/>
        <color indexed="8"/>
        <rFont val="Times New Roman"/>
        <family val="1"/>
      </rPr>
      <t xml:space="preserve"> (kódy 8 až 10)</t>
    </r>
  </si>
  <si>
    <t>Nepoužívanie (nesprávne používanie) predpísaných a pridelených OOPP (prístrojov)</t>
  </si>
  <si>
    <r>
      <t xml:space="preserve"> </t>
    </r>
    <r>
      <rPr>
        <sz val="12"/>
        <rFont val="Times New Roman"/>
        <family val="1"/>
      </rPr>
      <t>Od roku 2011 ostatné registrované pracovné úrazy obvinených, odsúdených a zamestnancov ZVJS okrem príslušníkov ZVJS.</t>
    </r>
  </si>
  <si>
    <t>Poznámka:</t>
  </si>
  <si>
    <t>Len SPÚ (pracovné úrazy s následkom smrti) obvinených, odsúdených a zamestnancov ZVJS okrem príslušníkov ZVJS.</t>
  </si>
  <si>
    <t>Tabuľka č. 12a)</t>
  </si>
  <si>
    <r>
      <t xml:space="preserve">Skupina príčin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</si>
  <si>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</si>
  <si>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Podiely hlavných skupín zdrojov na celkovom počte ostatných registrovaných služobných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2013 – 2020</t>
    </r>
  </si>
  <si>
    <t xml:space="preserve">Navrhnuté pokuty uložené organizáciám </t>
  </si>
  <si>
    <t xml:space="preserve">Navrhnuté pokuty uložené jednotlivcom </t>
  </si>
  <si>
    <t xml:space="preserve">Rozdelenie navrhnutých pokút podľa druhu výkonu </t>
  </si>
  <si>
    <t>Jadrový dozor</t>
  </si>
  <si>
    <t>SLvD</t>
  </si>
  <si>
    <t xml:space="preserve">Družstvá                 </t>
  </si>
  <si>
    <t>Sociálna poisťovňa a zdravotné poisťovne</t>
  </si>
  <si>
    <t>22/K1, 2</t>
  </si>
  <si>
    <t>Závažné priemyselné havárie - posudzovanie BS, prevencia</t>
  </si>
  <si>
    <t>22/K 3, 4</t>
  </si>
  <si>
    <t>Závažné priemyselné havárie - vyšetrovanie ZPH a ohrozenia</t>
  </si>
  <si>
    <t>Pracovnoprávne vzťahy (PPV)</t>
  </si>
  <si>
    <t>Kontrola nelegálneho zamestnania (KNZ)</t>
  </si>
  <si>
    <t>Zákaz prevádzky VTZ plynových</t>
  </si>
  <si>
    <t>Zákaz nočnej práce mladistvých</t>
  </si>
  <si>
    <t>Zákaz ostatných prác mladistvých a žien</t>
  </si>
  <si>
    <t>Uloženie blokových pokút v €</t>
  </si>
  <si>
    <t>Právoplatné pokuty organizáciám v €</t>
  </si>
  <si>
    <t>Právoplatné pokuty jednotlivcom v €</t>
  </si>
  <si>
    <t xml:space="preserve">Podiely hlavných skupín zdrojov na celkovom počte smrteľných pracovných úrazov v organizáciách </t>
  </si>
  <si>
    <t>Od roku 2011 len u obvinených, odsúdených a zamestnancov ZVJS okrem príslušníkov ZVJS.</t>
  </si>
  <si>
    <r>
      <t xml:space="preserve">Spolu príčiny, za ktoré nesie zodpovednosť zamestnávateľ     </t>
    </r>
    <r>
      <rPr>
        <sz val="10"/>
        <color indexed="8"/>
        <rFont val="Times New Roman"/>
        <family val="1"/>
      </rPr>
      <t xml:space="preserve"> (kódy 1 až 7)</t>
    </r>
  </si>
  <si>
    <r>
      <t xml:space="preserve"> </t>
    </r>
    <r>
      <rPr>
        <sz val="12"/>
        <rFont val="Times New Roman"/>
        <family val="1"/>
      </rPr>
      <t>Od roku 2011 iba pracovné úrazy obvinených, odsúdených a zamestnancov ZVJS okrem príslušníkov ZVJS.</t>
    </r>
  </si>
  <si>
    <r>
      <t xml:space="preserve">Podiely jednotlivých skupín príčin na celkovom počte služobných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2013 - 2020</t>
    </r>
  </si>
  <si>
    <t>Tabuľka č. 11</t>
  </si>
  <si>
    <t>Rok</t>
  </si>
  <si>
    <t>Počet dní PN pre PÚ</t>
  </si>
  <si>
    <t>Priemerné percento PN pre PÚ</t>
  </si>
  <si>
    <t>Počet dní PN na jeden PÚ</t>
  </si>
  <si>
    <t>Priemerný denný stav PN pre PÚ</t>
  </si>
  <si>
    <t>Počet chorôb z povolania</t>
  </si>
  <si>
    <t>Tabuľka č. 13a)</t>
  </si>
  <si>
    <t xml:space="preserve">Podiely jednotlivých skupín príčin na celkovom počte ťažkých pracovných úrazov/ úrazov s ťažkou ujmou </t>
  </si>
  <si>
    <t>Priemerný počet nem. poistených príslušníkov ZVJS</t>
  </si>
  <si>
    <t>Počet novohlásených prípadov PN pre služobné úrazy (PÚ)</t>
  </si>
  <si>
    <t>Početnosť PÚ na 100 príslušníkov ZVJS</t>
  </si>
  <si>
    <t>Počet smrtel. PÚ (SPÚ)</t>
  </si>
  <si>
    <t>Početnosť SPÚ na 100 000 príslušníkov ZVJS</t>
  </si>
  <si>
    <t>V roku 2011 aj ZPÚ s PN najmenej 42 dní u obvinených, odsúdených a zamestnancov ZVJS okrem príslušníkov ZVJS</t>
  </si>
  <si>
    <r>
      <t xml:space="preserve">Podiely jednotlivých skupín príčin na celkovom počte služobných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2013 - 2020  - pokračovanie </t>
    </r>
  </si>
  <si>
    <t>rok 2019/2018</t>
  </si>
  <si>
    <t>rok 2019</t>
  </si>
  <si>
    <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Tabuľka č. 9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</si>
  <si>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Tabuľka č. 12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</si>
  <si>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Tabuľka č. 10</t>
  </si>
  <si>
    <t>Počet subjektov kontrolovaných orgánom dozoru ZVJS v roku 2020</t>
  </si>
  <si>
    <t>Prehľad výkonov orgánu dozoru ZVJS za rok 2020</t>
  </si>
  <si>
    <t>rok 2020</t>
  </si>
  <si>
    <t>rok 2020/2019</t>
  </si>
  <si>
    <t>podliehajúcich orgánu dozoru ZVJS v rokoch 2004 - 2020</t>
  </si>
  <si>
    <t xml:space="preserve">Podiely hlavných skupín zdrojov na celkovom počte ťažkých pracovných úrazov/úrazov s ťažkou ujmou na zdraví                                                                v organizáciach podliehajúcich orgánu dozoru ZVJS v rokoch 2004 - 2020 </t>
  </si>
  <si>
    <t>na zdraví v organizáciach podliehajúcich orgánu dozoru ZVJS v rokoch 2004 - 2020 - pokračovanie</t>
  </si>
  <si>
    <t>Vývoj pracovnej úrazovosti a chorôb z povolania u príslušníkov ZVJS v rokoch 2013 - 2020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</si>
  <si>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2020</t>
    </r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</si>
  <si>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2020 - pokračovanie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</si>
  <si>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2004 - 2020</t>
    </r>
  </si>
  <si>
    <t>na zdraví v organizáciach podliehajúcich orgánu dozoru ZVJS v rokoch 2004 - 2020</t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</si>
  <si>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2004 - 2020  - pokračovanie</t>
    </r>
  </si>
  <si>
    <t>Podiely jednotlivých skupín príčin na celkovom počte registrovaných pracovných úrazov v organizáciách podliehajúcich orgánu dozoru ZVJS v rokoch 2004 - 2020  - pokračovanie</t>
  </si>
  <si>
    <t>Prehľad výkonov orgánu dozoru ZVJS za rok 2020 - pokračovanie</t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</si>
</sst>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E_U_R_-;\-* #,##0\ _E_U_R_-;_-* &quot;-&quot;\ _E_U_R_-;_-@_-"/>
    <numFmt numFmtId="179" formatCode="_-* #,##0.00\ _E_U_R_-;\-* #,##0.00\ _E_U_R_-;_-* &quot;-&quot;??\ _E_U_R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000"/>
    <numFmt numFmtId="191" formatCode="_-* #\ ##0"/>
    <numFmt numFmtId="192" formatCode="_-* #\ ###\ ##0"/>
    <numFmt numFmtId="193" formatCode="0.000"/>
    <numFmt numFmtId="194" formatCode="0.0"/>
    <numFmt numFmtId="195" formatCode="&quot;Áno&quot;;&quot;Áno&quot;;&quot;Nie&quot;"/>
    <numFmt numFmtId="196" formatCode="&quot;Pravda&quot;;&quot;Pravda&quot;;&quot;Nepravda&quot;"/>
    <numFmt numFmtId="197" formatCode="&quot;Zapnuté&quot;;&quot;Zapnuté&quot;;&quot;Vypnuté&quot;"/>
    <numFmt numFmtId="198" formatCode="[$€-2]\ #\ ##,000_);[Red]\([$€-2]\ #\ ##,000\)"/>
    <numFmt numFmtId="199" formatCode="0.0000"/>
    <numFmt numFmtId="200" formatCode="0.00;[Red]0.00"/>
    <numFmt numFmtId="201" formatCode="\P\r\a\vd\a;&quot;Pravda&quot;;&quot;Nepravda&quot;"/>
    <numFmt numFmtId="202" formatCode="[$€-2]\ #\ ##,000_);[Red]\([$¥€-2]\ #\ ##,000\)"/>
  </numFmts>
  <fonts count="70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"/>
      <family val="1"/>
    </font>
    <font>
      <vertAlign val="superscript"/>
      <sz val="11"/>
      <name val="Times New Roman CE"/>
      <family val="0"/>
    </font>
    <font>
      <vertAlign val="superscript"/>
      <sz val="10"/>
      <name val="Times New Roman CE"/>
      <family val="1"/>
    </font>
    <font>
      <sz val="10"/>
      <name val="Times New Roman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u val="single"/>
      <sz val="12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90" fontId="8" fillId="0" borderId="27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left" indent="1"/>
    </xf>
    <xf numFmtId="3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14" xfId="0" applyFont="1" applyBorder="1" applyAlignment="1">
      <alignment horizontal="left" indent="1"/>
    </xf>
    <xf numFmtId="3" fontId="10" fillId="0" borderId="3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left" indent="1"/>
    </xf>
    <xf numFmtId="3" fontId="10" fillId="0" borderId="14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90" fontId="8" fillId="0" borderId="13" xfId="0" applyNumberFormat="1" applyFont="1" applyBorder="1" applyAlignment="1">
      <alignment horizontal="centerContinuous"/>
    </xf>
    <xf numFmtId="190" fontId="8" fillId="0" borderId="32" xfId="0" applyNumberFormat="1" applyFont="1" applyBorder="1" applyAlignment="1">
      <alignment horizontal="centerContinuous"/>
    </xf>
    <xf numFmtId="190" fontId="8" fillId="0" borderId="33" xfId="0" applyNumberFormat="1" applyFont="1" applyBorder="1" applyAlignment="1">
      <alignment horizontal="centerContinuous"/>
    </xf>
    <xf numFmtId="0" fontId="8" fillId="0" borderId="34" xfId="0" applyFont="1" applyBorder="1" applyAlignment="1">
      <alignment horizontal="left" indent="1"/>
    </xf>
    <xf numFmtId="3" fontId="10" fillId="0" borderId="35" xfId="0" applyNumberFormat="1" applyFont="1" applyBorder="1" applyAlignment="1">
      <alignment/>
    </xf>
    <xf numFmtId="2" fontId="8" fillId="0" borderId="36" xfId="0" applyNumberFormat="1" applyFont="1" applyBorder="1" applyAlignment="1">
      <alignment/>
    </xf>
    <xf numFmtId="0" fontId="8" fillId="0" borderId="37" xfId="0" applyFont="1" applyBorder="1" applyAlignment="1">
      <alignment horizontal="centerContinuous"/>
    </xf>
    <xf numFmtId="0" fontId="11" fillId="0" borderId="38" xfId="0" applyFont="1" applyBorder="1" applyAlignment="1">
      <alignment/>
    </xf>
    <xf numFmtId="3" fontId="13" fillId="0" borderId="39" xfId="0" applyNumberFormat="1" applyFont="1" applyBorder="1" applyAlignment="1">
      <alignment/>
    </xf>
    <xf numFmtId="191" fontId="11" fillId="0" borderId="40" xfId="0" applyNumberFormat="1" applyFont="1" applyBorder="1" applyAlignment="1">
      <alignment/>
    </xf>
    <xf numFmtId="2" fontId="11" fillId="0" borderId="40" xfId="0" applyNumberFormat="1" applyFont="1" applyBorder="1" applyAlignment="1">
      <alignment/>
    </xf>
    <xf numFmtId="191" fontId="8" fillId="0" borderId="34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0" fontId="8" fillId="0" borderId="30" xfId="0" applyFont="1" applyBorder="1" applyAlignment="1">
      <alignment horizontal="left" indent="1"/>
    </xf>
    <xf numFmtId="0" fontId="10" fillId="0" borderId="14" xfId="0" applyFont="1" applyBorder="1" applyAlignment="1">
      <alignment/>
    </xf>
    <xf numFmtId="190" fontId="8" fillId="0" borderId="41" xfId="0" applyNumberFormat="1" applyFont="1" applyBorder="1" applyAlignment="1">
      <alignment horizontal="centerContinuous"/>
    </xf>
    <xf numFmtId="0" fontId="8" fillId="0" borderId="35" xfId="0" applyFont="1" applyBorder="1" applyAlignment="1">
      <alignment horizontal="left" indent="1"/>
    </xf>
    <xf numFmtId="191" fontId="8" fillId="0" borderId="35" xfId="0" applyNumberFormat="1" applyFont="1" applyBorder="1" applyAlignment="1">
      <alignment/>
    </xf>
    <xf numFmtId="191" fontId="11" fillId="0" borderId="39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191" fontId="8" fillId="0" borderId="31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91" fontId="8" fillId="0" borderId="43" xfId="0" applyNumberFormat="1" applyFont="1" applyBorder="1" applyAlignment="1">
      <alignment/>
    </xf>
    <xf numFmtId="0" fontId="8" fillId="0" borderId="44" xfId="0" applyFont="1" applyBorder="1" applyAlignment="1">
      <alignment horizontal="left" indent="1"/>
    </xf>
    <xf numFmtId="0" fontId="11" fillId="0" borderId="45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40" xfId="0" applyFont="1" applyBorder="1" applyAlignment="1">
      <alignment horizontal="centerContinuous"/>
    </xf>
    <xf numFmtId="0" fontId="11" fillId="0" borderId="40" xfId="0" applyFont="1" applyBorder="1" applyAlignment="1">
      <alignment/>
    </xf>
    <xf numFmtId="0" fontId="8" fillId="0" borderId="37" xfId="0" applyFont="1" applyBorder="1" applyAlignment="1">
      <alignment/>
    </xf>
    <xf numFmtId="191" fontId="11" fillId="0" borderId="46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4" fillId="0" borderId="47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191" fontId="3" fillId="0" borderId="49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91" fontId="3" fillId="0" borderId="49" xfId="0" applyNumberFormat="1" applyFont="1" applyBorder="1" applyAlignment="1">
      <alignment horizontal="right"/>
    </xf>
    <xf numFmtId="49" fontId="3" fillId="0" borderId="41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 indent="1"/>
    </xf>
    <xf numFmtId="191" fontId="3" fillId="0" borderId="35" xfId="0" applyNumberFormat="1" applyFont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 indent="1"/>
    </xf>
    <xf numFmtId="191" fontId="4" fillId="0" borderId="46" xfId="0" applyNumberFormat="1" applyFont="1" applyBorder="1" applyAlignment="1">
      <alignment/>
    </xf>
    <xf numFmtId="4" fontId="4" fillId="0" borderId="4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4" fillId="0" borderId="50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indent="1"/>
    </xf>
    <xf numFmtId="0" fontId="3" fillId="0" borderId="49" xfId="0" applyFont="1" applyBorder="1" applyAlignment="1">
      <alignment horizontal="left" indent="1"/>
    </xf>
    <xf numFmtId="3" fontId="3" fillId="0" borderId="27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5" xfId="0" applyFont="1" applyBorder="1" applyAlignment="1">
      <alignment horizontal="left" indent="1"/>
    </xf>
    <xf numFmtId="3" fontId="4" fillId="0" borderId="53" xfId="0" applyNumberFormat="1" applyFont="1" applyBorder="1" applyAlignment="1">
      <alignment/>
    </xf>
    <xf numFmtId="0" fontId="15" fillId="0" borderId="54" xfId="0" applyFont="1" applyBorder="1" applyAlignment="1">
      <alignment horizontal="centerContinuous"/>
    </xf>
    <xf numFmtId="0" fontId="8" fillId="0" borderId="55" xfId="0" applyFont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left" indent="1"/>
    </xf>
    <xf numFmtId="0" fontId="3" fillId="0" borderId="59" xfId="0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192" fontId="3" fillId="0" borderId="59" xfId="0" applyNumberFormat="1" applyFont="1" applyBorder="1" applyAlignment="1">
      <alignment horizontal="right"/>
    </xf>
    <xf numFmtId="192" fontId="3" fillId="0" borderId="60" xfId="0" applyNumberFormat="1" applyFont="1" applyBorder="1" applyAlignment="1">
      <alignment horizontal="right"/>
    </xf>
    <xf numFmtId="192" fontId="3" fillId="0" borderId="29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3" fontId="4" fillId="0" borderId="62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192" fontId="4" fillId="0" borderId="62" xfId="0" applyNumberFormat="1" applyFont="1" applyBorder="1" applyAlignment="1">
      <alignment horizontal="center"/>
    </xf>
    <xf numFmtId="192" fontId="4" fillId="0" borderId="62" xfId="0" applyNumberFormat="1" applyFont="1" applyBorder="1" applyAlignment="1">
      <alignment/>
    </xf>
    <xf numFmtId="192" fontId="4" fillId="0" borderId="64" xfId="0" applyNumberFormat="1" applyFont="1" applyBorder="1" applyAlignment="1">
      <alignment horizontal="center"/>
    </xf>
    <xf numFmtId="0" fontId="8" fillId="0" borderId="65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66" xfId="0" applyFont="1" applyBorder="1" applyAlignment="1">
      <alignment/>
    </xf>
    <xf numFmtId="0" fontId="3" fillId="0" borderId="55" xfId="0" applyFont="1" applyBorder="1" applyAlignment="1">
      <alignment horizontal="centerContinuous"/>
    </xf>
    <xf numFmtId="0" fontId="3" fillId="0" borderId="56" xfId="0" applyFont="1" applyBorder="1" applyAlignment="1">
      <alignment horizontal="centerContinuous"/>
    </xf>
    <xf numFmtId="191" fontId="3" fillId="0" borderId="59" xfId="0" applyNumberFormat="1" applyFont="1" applyBorder="1" applyAlignment="1">
      <alignment horizontal="right"/>
    </xf>
    <xf numFmtId="191" fontId="3" fillId="0" borderId="60" xfId="0" applyNumberFormat="1" applyFont="1" applyBorder="1" applyAlignment="1">
      <alignment horizontal="right"/>
    </xf>
    <xf numFmtId="0" fontId="4" fillId="0" borderId="67" xfId="0" applyFont="1" applyBorder="1" applyAlignment="1">
      <alignment horizontal="left" indent="1"/>
    </xf>
    <xf numFmtId="0" fontId="4" fillId="0" borderId="68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91" fontId="4" fillId="0" borderId="68" xfId="0" applyNumberFormat="1" applyFont="1" applyBorder="1" applyAlignment="1">
      <alignment horizontal="right"/>
    </xf>
    <xf numFmtId="192" fontId="4" fillId="0" borderId="24" xfId="0" applyNumberFormat="1" applyFont="1" applyBorder="1" applyAlignment="1">
      <alignment horizontal="center"/>
    </xf>
    <xf numFmtId="191" fontId="4" fillId="0" borderId="62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0" fontId="4" fillId="0" borderId="69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3" fillId="0" borderId="70" xfId="0" applyFont="1" applyBorder="1" applyAlignment="1">
      <alignment horizontal="center"/>
    </xf>
    <xf numFmtId="192" fontId="3" fillId="0" borderId="70" xfId="0" applyNumberFormat="1" applyFont="1" applyBorder="1" applyAlignment="1">
      <alignment horizontal="right"/>
    </xf>
    <xf numFmtId="0" fontId="4" fillId="0" borderId="71" xfId="0" applyFont="1" applyBorder="1" applyAlignment="1">
      <alignment horizontal="left" indent="1"/>
    </xf>
    <xf numFmtId="0" fontId="4" fillId="0" borderId="7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2" xfId="0" applyNumberFormat="1" applyFont="1" applyBorder="1" applyAlignment="1">
      <alignment horizontal="right"/>
    </xf>
    <xf numFmtId="192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53" xfId="0" applyFont="1" applyBorder="1" applyAlignment="1">
      <alignment horizontal="centerContinuous"/>
    </xf>
    <xf numFmtId="0" fontId="4" fillId="0" borderId="46" xfId="0" applyFont="1" applyBorder="1" applyAlignment="1">
      <alignment horizontal="centerContinuous"/>
    </xf>
    <xf numFmtId="2" fontId="4" fillId="0" borderId="73" xfId="0" applyNumberFormat="1" applyFont="1" applyBorder="1" applyAlignment="1">
      <alignment horizontal="center"/>
    </xf>
    <xf numFmtId="3" fontId="3" fillId="0" borderId="74" xfId="0" applyNumberFormat="1" applyFont="1" applyBorder="1" applyAlignment="1">
      <alignment horizontal="right"/>
    </xf>
    <xf numFmtId="191" fontId="4" fillId="0" borderId="73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8" fillId="0" borderId="73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left" vertical="top" wrapText="1"/>
    </xf>
    <xf numFmtId="0" fontId="18" fillId="33" borderId="16" xfId="0" applyFont="1" applyFill="1" applyBorder="1" applyAlignment="1">
      <alignment horizontal="right" vertical="top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8" fillId="33" borderId="14" xfId="0" applyFont="1" applyFill="1" applyBorder="1" applyAlignment="1">
      <alignment horizontal="right" vertical="top" wrapText="1"/>
    </xf>
    <xf numFmtId="0" fontId="18" fillId="33" borderId="14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8" fillId="0" borderId="34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" fontId="18" fillId="33" borderId="14" xfId="0" applyNumberFormat="1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left" vertical="top" wrapText="1"/>
    </xf>
    <xf numFmtId="1" fontId="18" fillId="33" borderId="43" xfId="0" applyNumberFormat="1" applyFont="1" applyFill="1" applyBorder="1" applyAlignment="1">
      <alignment horizontal="center" vertical="center"/>
    </xf>
    <xf numFmtId="1" fontId="18" fillId="33" borderId="16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18" fillId="33" borderId="76" xfId="0" applyNumberFormat="1" applyFont="1" applyFill="1" applyBorder="1" applyAlignment="1">
      <alignment horizontal="center" vertical="center" wrapText="1"/>
    </xf>
    <xf numFmtId="1" fontId="18" fillId="33" borderId="14" xfId="0" applyNumberFormat="1" applyFont="1" applyFill="1" applyBorder="1" applyAlignment="1">
      <alignment horizontal="center" vertical="center" wrapText="1"/>
    </xf>
    <xf numFmtId="1" fontId="18" fillId="33" borderId="43" xfId="0" applyNumberFormat="1" applyFont="1" applyFill="1" applyBorder="1" applyAlignment="1">
      <alignment horizontal="center" vertical="center" wrapText="1"/>
    </xf>
    <xf numFmtId="1" fontId="18" fillId="33" borderId="16" xfId="0" applyNumberFormat="1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left" vertical="top" wrapText="1"/>
    </xf>
    <xf numFmtId="3" fontId="19" fillId="0" borderId="75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0" fontId="19" fillId="0" borderId="49" xfId="0" applyFont="1" applyBorder="1" applyAlignment="1">
      <alignment horizontal="left" vertical="top" wrapText="1"/>
    </xf>
    <xf numFmtId="3" fontId="19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vertical="top" wrapText="1"/>
    </xf>
    <xf numFmtId="3" fontId="19" fillId="0" borderId="77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0" fontId="18" fillId="34" borderId="16" xfId="0" applyFont="1" applyFill="1" applyBorder="1" applyAlignment="1">
      <alignment horizontal="right" vertical="top" wrapText="1"/>
    </xf>
    <xf numFmtId="0" fontId="18" fillId="34" borderId="16" xfId="0" applyFont="1" applyFill="1" applyBorder="1" applyAlignment="1">
      <alignment horizontal="left" vertical="top" wrapText="1"/>
    </xf>
    <xf numFmtId="3" fontId="18" fillId="34" borderId="34" xfId="0" applyNumberFormat="1" applyFont="1" applyFill="1" applyBorder="1" applyAlignment="1">
      <alignment horizontal="center" wrapText="1"/>
    </xf>
    <xf numFmtId="3" fontId="18" fillId="34" borderId="16" xfId="0" applyNumberFormat="1" applyFont="1" applyFill="1" applyBorder="1" applyAlignment="1">
      <alignment horizontal="center" wrapText="1"/>
    </xf>
    <xf numFmtId="194" fontId="18" fillId="34" borderId="16" xfId="0" applyNumberFormat="1" applyFont="1" applyFill="1" applyBorder="1" applyAlignment="1">
      <alignment horizontal="center" wrapText="1"/>
    </xf>
    <xf numFmtId="3" fontId="19" fillId="0" borderId="75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3" fontId="18" fillId="33" borderId="76" xfId="0" applyNumberFormat="1" applyFont="1" applyFill="1" applyBorder="1" applyAlignment="1">
      <alignment horizontal="center" vertical="center"/>
    </xf>
    <xf numFmtId="3" fontId="18" fillId="33" borderId="14" xfId="0" applyNumberFormat="1" applyFont="1" applyFill="1" applyBorder="1" applyAlignment="1">
      <alignment horizontal="center" vertical="center"/>
    </xf>
    <xf numFmtId="2" fontId="18" fillId="33" borderId="14" xfId="0" applyNumberFormat="1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3" fontId="18" fillId="33" borderId="43" xfId="0" applyNumberFormat="1" applyFont="1" applyFill="1" applyBorder="1" applyAlignment="1">
      <alignment horizontal="center" vertical="center"/>
    </xf>
    <xf numFmtId="2" fontId="18" fillId="33" borderId="43" xfId="0" applyNumberFormat="1" applyFont="1" applyFill="1" applyBorder="1" applyAlignment="1">
      <alignment horizontal="center" vertical="center"/>
    </xf>
    <xf numFmtId="3" fontId="18" fillId="33" borderId="16" xfId="0" applyNumberFormat="1" applyFont="1" applyFill="1" applyBorder="1" applyAlignment="1">
      <alignment horizontal="center" vertical="center"/>
    </xf>
    <xf numFmtId="194" fontId="18" fillId="33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34" xfId="0" applyNumberFormat="1" applyFont="1" applyBorder="1" applyAlignment="1">
      <alignment horizontal="center"/>
    </xf>
    <xf numFmtId="191" fontId="3" fillId="0" borderId="13" xfId="0" applyNumberFormat="1" applyFont="1" applyBorder="1" applyAlignment="1">
      <alignment/>
    </xf>
    <xf numFmtId="191" fontId="3" fillId="0" borderId="78" xfId="0" applyNumberFormat="1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79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74" xfId="0" applyFont="1" applyBorder="1" applyAlignment="1">
      <alignment horizontal="left" indent="1"/>
    </xf>
    <xf numFmtId="0" fontId="3" fillId="0" borderId="80" xfId="0" applyFont="1" applyBorder="1" applyAlignment="1">
      <alignment horizontal="left" indent="1"/>
    </xf>
    <xf numFmtId="0" fontId="3" fillId="0" borderId="7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81" xfId="0" applyFont="1" applyBorder="1" applyAlignment="1">
      <alignment horizontal="left" indent="1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4" fontId="3" fillId="0" borderId="52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0" fontId="3" fillId="0" borderId="82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92" fontId="3" fillId="0" borderId="19" xfId="0" applyNumberFormat="1" applyFont="1" applyBorder="1" applyAlignment="1">
      <alignment horizontal="center"/>
    </xf>
    <xf numFmtId="190" fontId="8" fillId="0" borderId="48" xfId="0" applyNumberFormat="1" applyFont="1" applyBorder="1" applyAlignment="1">
      <alignment horizontal="centerContinuous"/>
    </xf>
    <xf numFmtId="0" fontId="8" fillId="0" borderId="43" xfId="0" applyFont="1" applyBorder="1" applyAlignment="1">
      <alignment horizontal="left" indent="1"/>
    </xf>
    <xf numFmtId="0" fontId="10" fillId="0" borderId="43" xfId="0" applyFont="1" applyBorder="1" applyAlignment="1">
      <alignment/>
    </xf>
    <xf numFmtId="0" fontId="29" fillId="0" borderId="78" xfId="45" applyFont="1" applyBorder="1" applyAlignment="1">
      <alignment horizontal="center" vertical="center" wrapText="1"/>
      <protection/>
    </xf>
    <xf numFmtId="0" fontId="30" fillId="0" borderId="83" xfId="45" applyFont="1" applyBorder="1" applyAlignment="1">
      <alignment horizontal="center" vertical="center" wrapText="1"/>
      <protection/>
    </xf>
    <xf numFmtId="0" fontId="30" fillId="0" borderId="83" xfId="45" applyFont="1" applyFill="1" applyBorder="1" applyAlignment="1">
      <alignment horizontal="center" vertical="center" wrapText="1"/>
      <protection/>
    </xf>
    <xf numFmtId="0" fontId="29" fillId="0" borderId="84" xfId="45" applyFont="1" applyBorder="1" applyAlignment="1">
      <alignment horizontal="center" vertical="center" wrapText="1"/>
      <protection/>
    </xf>
    <xf numFmtId="0" fontId="13" fillId="35" borderId="13" xfId="45" applyFont="1" applyFill="1" applyBorder="1" applyAlignment="1">
      <alignment horizontal="center" wrapText="1"/>
      <protection/>
    </xf>
    <xf numFmtId="3" fontId="10" fillId="35" borderId="14" xfId="45" applyNumberFormat="1" applyFont="1" applyFill="1" applyBorder="1" applyAlignment="1">
      <alignment horizontal="center" wrapText="1"/>
      <protection/>
    </xf>
    <xf numFmtId="2" fontId="10" fillId="35" borderId="14" xfId="45" applyNumberFormat="1" applyFont="1" applyFill="1" applyBorder="1" applyAlignment="1">
      <alignment horizontal="center" wrapText="1"/>
      <protection/>
    </xf>
    <xf numFmtId="0" fontId="10" fillId="35" borderId="14" xfId="45" applyFont="1" applyFill="1" applyBorder="1" applyAlignment="1">
      <alignment horizontal="center" wrapText="1"/>
      <protection/>
    </xf>
    <xf numFmtId="3" fontId="10" fillId="35" borderId="21" xfId="45" applyNumberFormat="1" applyFont="1" applyFill="1" applyBorder="1" applyAlignment="1">
      <alignment horizontal="center" wrapText="1"/>
      <protection/>
    </xf>
    <xf numFmtId="0" fontId="13" fillId="0" borderId="13" xfId="45" applyFont="1" applyBorder="1" applyAlignment="1">
      <alignment horizontal="center" wrapText="1"/>
      <protection/>
    </xf>
    <xf numFmtId="3" fontId="10" fillId="0" borderId="14" xfId="45" applyNumberFormat="1" applyFont="1" applyBorder="1" applyAlignment="1">
      <alignment horizontal="center" wrapText="1"/>
      <protection/>
    </xf>
    <xf numFmtId="2" fontId="10" fillId="0" borderId="14" xfId="45" applyNumberFormat="1" applyFont="1" applyBorder="1" applyAlignment="1">
      <alignment horizontal="center" wrapText="1"/>
      <protection/>
    </xf>
    <xf numFmtId="0" fontId="10" fillId="0" borderId="14" xfId="45" applyFont="1" applyBorder="1" applyAlignment="1">
      <alignment horizontal="center" wrapText="1"/>
      <protection/>
    </xf>
    <xf numFmtId="3" fontId="10" fillId="0" borderId="21" xfId="45" applyNumberFormat="1" applyFont="1" applyBorder="1" applyAlignment="1">
      <alignment horizontal="center" wrapText="1"/>
      <protection/>
    </xf>
    <xf numFmtId="2" fontId="8" fillId="36" borderId="34" xfId="0" applyNumberFormat="1" applyFont="1" applyFill="1" applyBorder="1" applyAlignment="1">
      <alignment horizontal="center"/>
    </xf>
    <xf numFmtId="2" fontId="8" fillId="36" borderId="14" xfId="0" applyNumberFormat="1" applyFont="1" applyFill="1" applyBorder="1" applyAlignment="1">
      <alignment horizontal="center" vertical="center"/>
    </xf>
    <xf numFmtId="3" fontId="19" fillId="36" borderId="75" xfId="0" applyNumberFormat="1" applyFont="1" applyFill="1" applyBorder="1" applyAlignment="1">
      <alignment horizont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/>
    </xf>
    <xf numFmtId="3" fontId="19" fillId="36" borderId="30" xfId="0" applyNumberFormat="1" applyFont="1" applyFill="1" applyBorder="1" applyAlignment="1">
      <alignment horizontal="center" wrapText="1"/>
    </xf>
    <xf numFmtId="3" fontId="19" fillId="36" borderId="77" xfId="0" applyNumberFormat="1" applyFont="1" applyFill="1" applyBorder="1" applyAlignment="1">
      <alignment horizontal="center" wrapText="1"/>
    </xf>
    <xf numFmtId="3" fontId="3" fillId="0" borderId="81" xfId="0" applyNumberFormat="1" applyFont="1" applyBorder="1" applyAlignment="1">
      <alignment horizontal="right"/>
    </xf>
    <xf numFmtId="2" fontId="10" fillId="36" borderId="14" xfId="45" applyNumberFormat="1" applyFont="1" applyFill="1" applyBorder="1" applyAlignment="1">
      <alignment horizontal="center" wrapText="1"/>
      <protection/>
    </xf>
    <xf numFmtId="4" fontId="10" fillId="36" borderId="14" xfId="45" applyNumberFormat="1" applyFont="1" applyFill="1" applyBorder="1" applyAlignment="1">
      <alignment horizontal="center" wrapText="1"/>
      <protection/>
    </xf>
    <xf numFmtId="2" fontId="3" fillId="0" borderId="23" xfId="0" applyNumberFormat="1" applyFont="1" applyBorder="1" applyAlignment="1">
      <alignment horizontal="right"/>
    </xf>
    <xf numFmtId="3" fontId="10" fillId="36" borderId="30" xfId="0" applyNumberFormat="1" applyFont="1" applyFill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85" xfId="0" applyFont="1" applyBorder="1" applyAlignment="1">
      <alignment horizontal="left" indent="1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3" fontId="4" fillId="0" borderId="87" xfId="0" applyNumberFormat="1" applyFont="1" applyBorder="1" applyAlignment="1">
      <alignment horizontal="center"/>
    </xf>
    <xf numFmtId="192" fontId="4" fillId="0" borderId="22" xfId="0" applyNumberFormat="1" applyFont="1" applyBorder="1" applyAlignment="1">
      <alignment horizontal="right"/>
    </xf>
    <xf numFmtId="192" fontId="4" fillId="0" borderId="88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 vertical="center"/>
    </xf>
    <xf numFmtId="2" fontId="10" fillId="0" borderId="43" xfId="45" applyNumberFormat="1" applyFont="1" applyBorder="1" applyAlignment="1">
      <alignment horizontal="center" wrapText="1"/>
      <protection/>
    </xf>
    <xf numFmtId="3" fontId="10" fillId="0" borderId="23" xfId="45" applyNumberFormat="1" applyFont="1" applyBorder="1" applyAlignment="1">
      <alignment horizontal="center" wrapText="1"/>
      <protection/>
    </xf>
    <xf numFmtId="0" fontId="13" fillId="0" borderId="89" xfId="45" applyFont="1" applyBorder="1" applyAlignment="1">
      <alignment horizontal="center" wrapText="1"/>
      <protection/>
    </xf>
    <xf numFmtId="3" fontId="10" fillId="0" borderId="43" xfId="45" applyNumberFormat="1" applyFont="1" applyBorder="1" applyAlignment="1">
      <alignment horizontal="center" wrapText="1"/>
      <protection/>
    </xf>
    <xf numFmtId="2" fontId="10" fillId="36" borderId="43" xfId="45" applyNumberFormat="1" applyFont="1" applyFill="1" applyBorder="1" applyAlignment="1">
      <alignment horizontal="center" wrapText="1"/>
      <protection/>
    </xf>
    <xf numFmtId="4" fontId="10" fillId="36" borderId="43" xfId="45" applyNumberFormat="1" applyFont="1" applyFill="1" applyBorder="1" applyAlignment="1">
      <alignment horizontal="center" wrapText="1"/>
      <protection/>
    </xf>
    <xf numFmtId="0" fontId="10" fillId="0" borderId="43" xfId="45" applyFont="1" applyBorder="1" applyAlignment="1">
      <alignment horizontal="center" wrapText="1"/>
      <protection/>
    </xf>
    <xf numFmtId="3" fontId="10" fillId="0" borderId="30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9" fillId="0" borderId="4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49" fontId="4" fillId="0" borderId="91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92" xfId="0" applyNumberFormat="1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9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2" fontId="4" fillId="0" borderId="101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4" fillId="0" borderId="76" xfId="0" applyFont="1" applyBorder="1" applyAlignment="1">
      <alignment horizontal="center" textRotation="90"/>
    </xf>
    <xf numFmtId="0" fontId="4" fillId="0" borderId="94" xfId="0" applyFont="1" applyBorder="1" applyAlignment="1">
      <alignment horizontal="center" textRotation="90"/>
    </xf>
    <xf numFmtId="0" fontId="4" fillId="0" borderId="69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4" fillId="0" borderId="9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3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textRotation="90"/>
    </xf>
    <xf numFmtId="0" fontId="4" fillId="0" borderId="99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59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49" fontId="4" fillId="0" borderId="105" xfId="0" applyNumberFormat="1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3" fillId="0" borderId="37" xfId="0" applyFont="1" applyBorder="1" applyAlignment="1">
      <alignment horizontal="left"/>
    </xf>
    <xf numFmtId="0" fontId="0" fillId="0" borderId="106" xfId="0" applyBorder="1" applyAlignment="1">
      <alignment/>
    </xf>
    <xf numFmtId="0" fontId="3" fillId="0" borderId="53" xfId="0" applyFont="1" applyBorder="1" applyAlignment="1">
      <alignment horizontal="left" vertical="center" indent="2"/>
    </xf>
    <xf numFmtId="0" fontId="0" fillId="0" borderId="42" xfId="0" applyBorder="1" applyAlignment="1">
      <alignment horizontal="left" indent="2"/>
    </xf>
    <xf numFmtId="0" fontId="3" fillId="0" borderId="85" xfId="0" applyFont="1" applyBorder="1" applyAlignment="1">
      <alignment horizontal="left" vertical="center" indent="2"/>
    </xf>
    <xf numFmtId="0" fontId="0" fillId="0" borderId="88" xfId="0" applyBorder="1" applyAlignment="1">
      <alignment horizontal="left" indent="2"/>
    </xf>
    <xf numFmtId="0" fontId="0" fillId="0" borderId="0" xfId="0" applyAlignment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0" borderId="107" xfId="0" applyBorder="1" applyAlignment="1">
      <alignment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Alignment="1">
      <alignment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0" fillId="0" borderId="7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08" xfId="0" applyFont="1" applyBorder="1" applyAlignment="1">
      <alignment/>
    </xf>
    <xf numFmtId="0" fontId="27" fillId="0" borderId="108" xfId="0" applyFont="1" applyBorder="1" applyAlignment="1">
      <alignment/>
    </xf>
    <xf numFmtId="0" fontId="9" fillId="0" borderId="108" xfId="0" applyFont="1" applyBorder="1" applyAlignment="1">
      <alignment/>
    </xf>
    <xf numFmtId="0" fontId="0" fillId="0" borderId="108" xfId="0" applyBorder="1" applyAlignment="1">
      <alignment/>
    </xf>
    <xf numFmtId="0" fontId="22" fillId="0" borderId="94" xfId="0" applyFont="1" applyBorder="1" applyAlignment="1">
      <alignment horizontal="center" vertical="center" wrapText="1"/>
    </xf>
    <xf numFmtId="0" fontId="5" fillId="0" borderId="0" xfId="45" applyFont="1" applyAlignment="1">
      <alignment horizontal="right"/>
      <protection/>
    </xf>
    <xf numFmtId="0" fontId="17" fillId="0" borderId="0" xfId="45" applyFont="1" applyAlignment="1">
      <alignment horizontal="center" wrapText="1"/>
      <protection/>
    </xf>
    <xf numFmtId="0" fontId="17" fillId="0" borderId="55" xfId="45" applyFont="1" applyBorder="1" applyAlignment="1">
      <alignment horizont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6" fillId="0" borderId="108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justify" vertical="center" wrapText="1"/>
    </xf>
    <xf numFmtId="0" fontId="18" fillId="0" borderId="8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8" fillId="0" borderId="43" xfId="0" applyFont="1" applyBorder="1" applyAlignment="1">
      <alignment horizontal="justify" vertical="center" wrapText="1"/>
    </xf>
    <xf numFmtId="0" fontId="18" fillId="0" borderId="76" xfId="0" applyFont="1" applyBorder="1" applyAlignment="1">
      <alignment horizontal="justify" vertical="center" wrapText="1"/>
    </xf>
    <xf numFmtId="0" fontId="18" fillId="0" borderId="34" xfId="0" applyFont="1" applyBorder="1" applyAlignment="1">
      <alignment horizontal="justify" vertical="center" wrapText="1"/>
    </xf>
    <xf numFmtId="0" fontId="18" fillId="0" borderId="43" xfId="0" applyFont="1" applyBorder="1" applyAlignment="1">
      <alignment horizontal="center" vertical="center" textRotation="90" wrapText="1"/>
    </xf>
    <xf numFmtId="0" fontId="18" fillId="0" borderId="76" xfId="0" applyFont="1" applyBorder="1" applyAlignment="1">
      <alignment horizontal="center" vertical="center" textRotation="90" wrapText="1"/>
    </xf>
    <xf numFmtId="0" fontId="18" fillId="0" borderId="94" xfId="0" applyFont="1" applyBorder="1" applyAlignment="1">
      <alignment horizontal="center" vertical="center" textRotation="90" wrapText="1"/>
    </xf>
    <xf numFmtId="0" fontId="21" fillId="37" borderId="0" xfId="0" applyFont="1" applyFill="1" applyBorder="1" applyAlignment="1">
      <alignment horizontal="center" vertical="top" wrapText="1"/>
    </xf>
    <xf numFmtId="0" fontId="0" fillId="0" borderId="107" xfId="0" applyBorder="1" applyAlignment="1">
      <alignment wrapText="1"/>
    </xf>
    <xf numFmtId="0" fontId="0" fillId="0" borderId="80" xfId="0" applyBorder="1" applyAlignment="1">
      <alignment horizontal="center" vertical="center" wrapText="1"/>
    </xf>
    <xf numFmtId="0" fontId="21" fillId="37" borderId="107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5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5" sqref="H5"/>
    </sheetView>
  </sheetViews>
  <sheetFormatPr defaultColWidth="8.796875" defaultRowHeight="15"/>
  <cols>
    <col min="1" max="1" width="32.69921875" style="1" customWidth="1"/>
    <col min="2" max="2" width="6.19921875" style="1" customWidth="1"/>
    <col min="3" max="3" width="6.3984375" style="1" customWidth="1"/>
    <col min="4" max="6" width="7.3984375" style="1" customWidth="1"/>
    <col min="7" max="7" width="7.59765625" style="1" customWidth="1"/>
    <col min="8" max="16384" width="8.8984375" style="1" customWidth="1"/>
  </cols>
  <sheetData>
    <row r="1" spans="1:7" ht="15.75">
      <c r="A1" s="283"/>
      <c r="B1" s="283"/>
      <c r="C1" s="283"/>
      <c r="D1" s="283"/>
      <c r="E1" s="283"/>
      <c r="F1" s="283"/>
      <c r="G1" s="283"/>
    </row>
    <row r="2" spans="1:7" ht="15.75">
      <c r="A2" s="284"/>
      <c r="B2" s="284"/>
      <c r="C2" s="284"/>
      <c r="D2" s="284"/>
      <c r="E2" s="284"/>
      <c r="F2" s="284"/>
      <c r="G2" s="284"/>
    </row>
    <row r="3" spans="1:7" ht="15.75">
      <c r="A3" s="425"/>
      <c r="B3" s="425"/>
      <c r="C3" s="425"/>
      <c r="D3" s="425"/>
      <c r="E3" s="425"/>
      <c r="F3" s="425"/>
      <c r="G3" s="425"/>
    </row>
    <row r="4" spans="1:7" ht="15.75">
      <c r="A4" s="285" t="s">
        <v>29</v>
      </c>
      <c r="B4" s="286"/>
      <c r="C4" s="286"/>
      <c r="D4" s="286"/>
      <c r="E4" s="286"/>
      <c r="F4" s="286"/>
      <c r="G4" s="286"/>
    </row>
    <row r="5" spans="1:7" ht="38.25" customHeight="1" thickBot="1">
      <c r="A5" s="289" t="s">
        <v>314</v>
      </c>
      <c r="B5" s="289"/>
      <c r="C5" s="289"/>
      <c r="D5" s="289"/>
      <c r="E5" s="289"/>
      <c r="F5" s="289"/>
      <c r="G5" s="289"/>
    </row>
    <row r="6" spans="1:7" s="5" customFormat="1" ht="15.75" customHeight="1">
      <c r="A6" s="293" t="s">
        <v>19</v>
      </c>
      <c r="B6" s="287" t="s">
        <v>18</v>
      </c>
      <c r="C6" s="287"/>
      <c r="D6" s="287"/>
      <c r="E6" s="287"/>
      <c r="F6" s="287"/>
      <c r="G6" s="288"/>
    </row>
    <row r="7" spans="1:7" s="5" customFormat="1" ht="15.75" customHeight="1">
      <c r="A7" s="294"/>
      <c r="B7" s="290" t="s">
        <v>30</v>
      </c>
      <c r="C7" s="291"/>
      <c r="D7" s="291"/>
      <c r="E7" s="291"/>
      <c r="F7" s="291"/>
      <c r="G7" s="292"/>
    </row>
    <row r="8" spans="1:8" s="14" customFormat="1" ht="15.75" customHeight="1" thickBot="1">
      <c r="A8" s="295"/>
      <c r="B8" s="11">
        <f>0</f>
        <v>0</v>
      </c>
      <c r="C8" s="11" t="s">
        <v>9</v>
      </c>
      <c r="D8" s="11" t="s">
        <v>10</v>
      </c>
      <c r="E8" s="11" t="s">
        <v>11</v>
      </c>
      <c r="F8" s="11" t="s">
        <v>12</v>
      </c>
      <c r="G8" s="12" t="s">
        <v>28</v>
      </c>
      <c r="H8" s="13"/>
    </row>
    <row r="9" spans="1:7" s="5" customFormat="1" ht="18" customHeight="1" thickTop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15">
        <f aca="true" t="shared" si="0" ref="G9:G27">SUM(B9:F9)</f>
        <v>0</v>
      </c>
    </row>
    <row r="10" spans="1:7" s="5" customFormat="1" ht="18" customHeight="1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6">
        <f t="shared" si="0"/>
        <v>0</v>
      </c>
    </row>
    <row r="11" spans="1:7" s="5" customFormat="1" ht="18" customHeight="1">
      <c r="A11" s="6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6">
        <f t="shared" si="0"/>
        <v>0</v>
      </c>
    </row>
    <row r="12" spans="1:7" s="5" customFormat="1" ht="18" customHeight="1">
      <c r="A12" s="6" t="s">
        <v>25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6">
        <f t="shared" si="0"/>
        <v>0</v>
      </c>
    </row>
    <row r="13" spans="1:7" s="5" customFormat="1" ht="18" customHeight="1">
      <c r="A13" s="6" t="s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6">
        <f t="shared" si="0"/>
        <v>0</v>
      </c>
    </row>
    <row r="14" spans="1:7" s="5" customFormat="1" ht="18" customHeight="1">
      <c r="A14" s="6" t="s">
        <v>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6">
        <f t="shared" si="0"/>
        <v>0</v>
      </c>
    </row>
    <row r="15" spans="1:7" s="5" customFormat="1" ht="18" customHeight="1">
      <c r="A15" s="6" t="s">
        <v>274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16">
        <f t="shared" si="0"/>
        <v>0</v>
      </c>
    </row>
    <row r="16" spans="1:7" s="5" customFormat="1" ht="18" customHeight="1">
      <c r="A16" s="6" t="s">
        <v>22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6">
        <f t="shared" si="0"/>
        <v>0</v>
      </c>
    </row>
    <row r="17" spans="1:7" s="5" customFormat="1" ht="18" customHeight="1">
      <c r="A17" s="6" t="s">
        <v>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6">
        <f t="shared" si="0"/>
        <v>0</v>
      </c>
    </row>
    <row r="18" spans="1:7" s="5" customFormat="1" ht="18" customHeight="1">
      <c r="A18" s="6" t="s">
        <v>5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16">
        <v>1</v>
      </c>
    </row>
    <row r="19" spans="1:7" s="5" customFormat="1" ht="18" customHeight="1">
      <c r="A19" s="6" t="s">
        <v>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6">
        <f t="shared" si="0"/>
        <v>0</v>
      </c>
    </row>
    <row r="20" spans="1:7" s="5" customFormat="1" ht="18" customHeight="1">
      <c r="A20" s="6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16">
        <f t="shared" si="0"/>
        <v>0</v>
      </c>
    </row>
    <row r="21" spans="1:7" s="5" customFormat="1" ht="18" customHeight="1">
      <c r="A21" s="6" t="s">
        <v>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6">
        <f t="shared" si="0"/>
        <v>0</v>
      </c>
    </row>
    <row r="22" spans="1:7" s="5" customFormat="1" ht="18" customHeight="1">
      <c r="A22" s="6" t="s">
        <v>275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6">
        <f t="shared" si="0"/>
        <v>0</v>
      </c>
    </row>
    <row r="23" spans="1:7" s="5" customFormat="1" ht="18" customHeight="1">
      <c r="A23" s="6" t="s">
        <v>15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6">
        <f t="shared" si="0"/>
        <v>0</v>
      </c>
    </row>
    <row r="24" spans="1:7" s="5" customFormat="1" ht="18" customHeight="1">
      <c r="A24" s="6" t="s">
        <v>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6">
        <f t="shared" si="0"/>
        <v>0</v>
      </c>
    </row>
    <row r="25" spans="1:7" s="5" customFormat="1" ht="18" customHeight="1">
      <c r="A25" s="6" t="s">
        <v>16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16">
        <f t="shared" si="0"/>
        <v>0</v>
      </c>
    </row>
    <row r="26" spans="1:7" s="5" customFormat="1" ht="18" customHeight="1">
      <c r="A26" s="6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16">
        <f t="shared" si="0"/>
        <v>0</v>
      </c>
    </row>
    <row r="27" spans="1:7" s="5" customFormat="1" ht="18" customHeight="1" thickBot="1">
      <c r="A27" s="6" t="s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18">
        <f t="shared" si="0"/>
        <v>0</v>
      </c>
    </row>
    <row r="28" spans="1:7" s="5" customFormat="1" ht="18" customHeight="1" thickBot="1" thickTop="1">
      <c r="A28" s="2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4">
        <f>SUM(B28:F28)</f>
        <v>0</v>
      </c>
    </row>
    <row r="29" spans="1:7" ht="21.75" customHeight="1" thickBot="1" thickTop="1">
      <c r="A29" s="10" t="s">
        <v>27</v>
      </c>
      <c r="B29" s="17">
        <f aca="true" t="shared" si="1" ref="B29:G29">SUM(B9:B28)</f>
        <v>0</v>
      </c>
      <c r="C29" s="17">
        <f t="shared" si="1"/>
        <v>0</v>
      </c>
      <c r="D29" s="17">
        <f t="shared" si="1"/>
        <v>0</v>
      </c>
      <c r="E29" s="17">
        <f t="shared" si="1"/>
        <v>0</v>
      </c>
      <c r="F29" s="17">
        <f t="shared" si="1"/>
        <v>1</v>
      </c>
      <c r="G29" s="19">
        <f t="shared" si="1"/>
        <v>1</v>
      </c>
    </row>
    <row r="30" spans="1:7" ht="16.5">
      <c r="A30" s="281" t="s">
        <v>31</v>
      </c>
      <c r="B30" s="282"/>
      <c r="C30" s="282"/>
      <c r="D30" s="282"/>
      <c r="E30" s="282"/>
      <c r="F30" s="282"/>
      <c r="G30" s="282"/>
    </row>
  </sheetData>
  <sheetProtection/>
  <mergeCells count="9">
    <mergeCell ref="A30:G30"/>
    <mergeCell ref="A1:G1"/>
    <mergeCell ref="A2:G2"/>
    <mergeCell ref="A4:G4"/>
    <mergeCell ref="B6:G6"/>
    <mergeCell ref="A5:G5"/>
    <mergeCell ref="B7:G7"/>
    <mergeCell ref="A6:A8"/>
    <mergeCell ref="A3:G3"/>
  </mergeCells>
  <printOptions horizontalCentered="1"/>
  <pageMargins left="0.59" right="0.34" top="0.9055118110236221" bottom="0.5511811023622047" header="0.5118110236220472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W10" sqref="W10"/>
    </sheetView>
  </sheetViews>
  <sheetFormatPr defaultColWidth="8.796875" defaultRowHeight="15"/>
  <cols>
    <col min="1" max="1" width="4.3984375" style="0" customWidth="1"/>
    <col min="2" max="2" width="20.296875" style="0" customWidth="1"/>
    <col min="3" max="6" width="4.19921875" style="0" customWidth="1"/>
    <col min="7" max="10" width="4.3984375" style="0" customWidth="1"/>
    <col min="11" max="11" width="5.296875" style="0" customWidth="1"/>
    <col min="12" max="20" width="4.3984375" style="0" customWidth="1"/>
  </cols>
  <sheetData>
    <row r="1" spans="1:20" ht="15">
      <c r="A1" s="393" t="s">
        <v>313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</row>
    <row r="2" spans="1:20" ht="15.75">
      <c r="A2" s="389" t="s">
        <v>301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spans="1:20" ht="15.75">
      <c r="A3" s="389" t="s">
        <v>325</v>
      </c>
      <c r="B3" s="390"/>
      <c r="C3" s="390"/>
      <c r="D3" s="390"/>
      <c r="E3" s="390"/>
      <c r="F3" s="390"/>
      <c r="G3" s="390"/>
      <c r="H3" s="390"/>
      <c r="I3" s="390"/>
      <c r="J3" s="390"/>
      <c r="K3" s="361"/>
      <c r="L3" s="361"/>
      <c r="M3" s="361"/>
      <c r="N3" s="361"/>
      <c r="O3" s="361"/>
      <c r="P3" s="361"/>
      <c r="Q3" s="361"/>
      <c r="R3" s="361"/>
      <c r="S3" s="361"/>
      <c r="T3" s="361"/>
    </row>
    <row r="4" spans="1:10" ht="15.75">
      <c r="A4" s="389"/>
      <c r="B4" s="390"/>
      <c r="C4" s="390"/>
      <c r="D4" s="390"/>
      <c r="E4" s="390"/>
      <c r="F4" s="390"/>
      <c r="G4" s="390"/>
      <c r="H4" s="390"/>
      <c r="I4" s="390"/>
      <c r="J4" s="390"/>
    </row>
    <row r="5" spans="1:20" ht="15">
      <c r="A5" s="377" t="s">
        <v>33</v>
      </c>
      <c r="B5" s="377" t="s">
        <v>214</v>
      </c>
      <c r="C5" s="377">
        <v>2004</v>
      </c>
      <c r="D5" s="377">
        <v>2005</v>
      </c>
      <c r="E5" s="386">
        <v>2006</v>
      </c>
      <c r="F5" s="387"/>
      <c r="G5" s="377">
        <v>2007</v>
      </c>
      <c r="H5" s="377">
        <v>2008</v>
      </c>
      <c r="I5" s="377">
        <v>2009</v>
      </c>
      <c r="J5" s="377">
        <v>2010</v>
      </c>
      <c r="K5" s="377">
        <v>2011</v>
      </c>
      <c r="L5" s="377">
        <v>2012</v>
      </c>
      <c r="M5" s="377">
        <v>2013</v>
      </c>
      <c r="N5" s="377">
        <v>2014</v>
      </c>
      <c r="O5" s="377">
        <v>2015</v>
      </c>
      <c r="P5" s="377">
        <v>2016</v>
      </c>
      <c r="Q5" s="377">
        <v>2017</v>
      </c>
      <c r="R5" s="377">
        <v>2018</v>
      </c>
      <c r="S5" s="377">
        <v>2019</v>
      </c>
      <c r="T5" s="377">
        <v>2020</v>
      </c>
    </row>
    <row r="6" spans="1:20" ht="15">
      <c r="A6" s="378"/>
      <c r="B6" s="378"/>
      <c r="C6" s="378"/>
      <c r="D6" s="378"/>
      <c r="E6" s="380" t="s">
        <v>212</v>
      </c>
      <c r="F6" s="380" t="s">
        <v>213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</row>
    <row r="7" spans="1:20" ht="15.75" thickBot="1">
      <c r="A7" s="391"/>
      <c r="B7" s="391"/>
      <c r="C7" s="391"/>
      <c r="D7" s="391"/>
      <c r="E7" s="392"/>
      <c r="F7" s="392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</row>
    <row r="8" spans="1:20" ht="29.25" customHeight="1" thickTop="1">
      <c r="A8" s="167" t="s">
        <v>215</v>
      </c>
      <c r="B8" s="152" t="s">
        <v>216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8">
        <v>0</v>
      </c>
      <c r="J8" s="178">
        <v>0</v>
      </c>
      <c r="K8" s="178">
        <v>1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</row>
    <row r="9" spans="1:20" ht="27" customHeight="1">
      <c r="A9" s="170" t="s">
        <v>217</v>
      </c>
      <c r="B9" s="155" t="s">
        <v>218</v>
      </c>
      <c r="C9" s="179">
        <v>0</v>
      </c>
      <c r="D9" s="179">
        <v>0</v>
      </c>
      <c r="E9" s="179">
        <v>1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</row>
    <row r="10" spans="1:20" ht="41.25" customHeight="1">
      <c r="A10" s="170" t="s">
        <v>219</v>
      </c>
      <c r="B10" s="155" t="s">
        <v>220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</row>
    <row r="11" spans="1:20" ht="39" customHeight="1">
      <c r="A11" s="170" t="s">
        <v>221</v>
      </c>
      <c r="B11" s="155" t="s">
        <v>222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1</v>
      </c>
      <c r="I11" s="179">
        <v>0</v>
      </c>
      <c r="J11" s="179">
        <v>1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</row>
    <row r="12" spans="1:20" ht="40.5" customHeight="1">
      <c r="A12" s="170" t="s">
        <v>223</v>
      </c>
      <c r="B12" s="155" t="s">
        <v>224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</row>
    <row r="13" spans="1:20" ht="15">
      <c r="A13" s="170" t="s">
        <v>225</v>
      </c>
      <c r="B13" s="155" t="s">
        <v>226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0</v>
      </c>
      <c r="S13" s="179">
        <v>0</v>
      </c>
      <c r="T13" s="179">
        <v>0</v>
      </c>
    </row>
    <row r="14" spans="1:20" ht="38.25" customHeight="1">
      <c r="A14" s="170" t="s">
        <v>227</v>
      </c>
      <c r="B14" s="155" t="s">
        <v>228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2</v>
      </c>
      <c r="J14" s="179">
        <v>0</v>
      </c>
      <c r="K14" s="179">
        <v>0</v>
      </c>
      <c r="L14" s="179">
        <v>0</v>
      </c>
      <c r="M14" s="179">
        <v>2</v>
      </c>
      <c r="N14" s="179">
        <v>0</v>
      </c>
      <c r="O14" s="179">
        <v>0</v>
      </c>
      <c r="P14" s="179">
        <v>0</v>
      </c>
      <c r="Q14" s="179">
        <v>0</v>
      </c>
      <c r="R14" s="179">
        <v>0</v>
      </c>
      <c r="S14" s="179">
        <v>0</v>
      </c>
      <c r="T14" s="179">
        <v>0</v>
      </c>
    </row>
    <row r="15" spans="1:20" ht="39.75" customHeight="1">
      <c r="A15" s="164"/>
      <c r="B15" s="164" t="s">
        <v>245</v>
      </c>
      <c r="C15" s="180">
        <f aca="true" t="shared" si="0" ref="C15:J15">SUM(C8:C14)</f>
        <v>0</v>
      </c>
      <c r="D15" s="180">
        <f t="shared" si="0"/>
        <v>0</v>
      </c>
      <c r="E15" s="180">
        <f t="shared" si="0"/>
        <v>1</v>
      </c>
      <c r="F15" s="180">
        <f t="shared" si="0"/>
        <v>0</v>
      </c>
      <c r="G15" s="180">
        <f t="shared" si="0"/>
        <v>0</v>
      </c>
      <c r="H15" s="180">
        <f t="shared" si="0"/>
        <v>1</v>
      </c>
      <c r="I15" s="181">
        <f>SUM(I8:I14)</f>
        <v>2</v>
      </c>
      <c r="J15" s="181">
        <f t="shared" si="0"/>
        <v>1</v>
      </c>
      <c r="K15" s="181">
        <f aca="true" t="shared" si="1" ref="K15:T15">SUM(K8:K14)</f>
        <v>1</v>
      </c>
      <c r="L15" s="181">
        <f t="shared" si="1"/>
        <v>0</v>
      </c>
      <c r="M15" s="181">
        <f t="shared" si="1"/>
        <v>2</v>
      </c>
      <c r="N15" s="181">
        <f t="shared" si="1"/>
        <v>0</v>
      </c>
      <c r="O15" s="181">
        <f t="shared" si="1"/>
        <v>0</v>
      </c>
      <c r="P15" s="181">
        <f t="shared" si="1"/>
        <v>0</v>
      </c>
      <c r="Q15" s="181">
        <f t="shared" si="1"/>
        <v>0</v>
      </c>
      <c r="R15" s="181">
        <f t="shared" si="1"/>
        <v>0</v>
      </c>
      <c r="S15" s="181">
        <f t="shared" si="1"/>
        <v>0</v>
      </c>
      <c r="T15" s="181">
        <f t="shared" si="1"/>
        <v>0</v>
      </c>
    </row>
    <row r="16" spans="1:20" ht="15">
      <c r="A16" s="395" t="s">
        <v>307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7"/>
      <c r="L16" s="397"/>
      <c r="M16" s="398"/>
      <c r="N16" s="398"/>
      <c r="O16" s="398"/>
      <c r="P16" s="398"/>
      <c r="Q16" s="398"/>
      <c r="R16" s="398"/>
      <c r="S16" s="398"/>
      <c r="T16" s="398"/>
    </row>
    <row r="21" spans="1:20" ht="15">
      <c r="A21" s="393" t="s">
        <v>313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</row>
    <row r="22" spans="1:20" ht="15.75">
      <c r="A22" s="389" t="s">
        <v>301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</row>
    <row r="23" spans="1:20" ht="15.75">
      <c r="A23" s="389" t="s">
        <v>320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61"/>
      <c r="L23" s="361"/>
      <c r="M23" s="361"/>
      <c r="N23" s="361"/>
      <c r="O23" s="361"/>
      <c r="P23" s="361"/>
      <c r="Q23" s="361"/>
      <c r="R23" s="361"/>
      <c r="S23" s="361"/>
      <c r="T23" s="361"/>
    </row>
    <row r="24" spans="1:10" ht="15.75">
      <c r="A24" s="389"/>
      <c r="B24" s="390"/>
      <c r="C24" s="390"/>
      <c r="D24" s="390"/>
      <c r="E24" s="390"/>
      <c r="F24" s="390"/>
      <c r="G24" s="390"/>
      <c r="H24" s="390"/>
      <c r="I24" s="390"/>
      <c r="J24" s="390"/>
    </row>
    <row r="25" spans="1:20" ht="15" customHeight="1">
      <c r="A25" s="377" t="s">
        <v>33</v>
      </c>
      <c r="B25" s="377" t="s">
        <v>214</v>
      </c>
      <c r="C25" s="377">
        <v>2004</v>
      </c>
      <c r="D25" s="377">
        <v>2005</v>
      </c>
      <c r="E25" s="386">
        <v>2006</v>
      </c>
      <c r="F25" s="387"/>
      <c r="G25" s="377">
        <v>2007</v>
      </c>
      <c r="H25" s="377">
        <v>2008</v>
      </c>
      <c r="I25" s="377">
        <v>2009</v>
      </c>
      <c r="J25" s="377">
        <v>2010</v>
      </c>
      <c r="K25" s="377">
        <v>2011</v>
      </c>
      <c r="L25" s="377">
        <v>2012</v>
      </c>
      <c r="M25" s="377">
        <v>2013</v>
      </c>
      <c r="N25" s="377">
        <v>2014</v>
      </c>
      <c r="O25" s="377">
        <v>2015</v>
      </c>
      <c r="P25" s="377">
        <v>2016</v>
      </c>
      <c r="Q25" s="377">
        <v>2017</v>
      </c>
      <c r="R25" s="377">
        <v>2018</v>
      </c>
      <c r="S25" s="377">
        <v>2019</v>
      </c>
      <c r="T25" s="377">
        <v>2020</v>
      </c>
    </row>
    <row r="26" spans="1:20" ht="15" customHeight="1">
      <c r="A26" s="378"/>
      <c r="B26" s="378"/>
      <c r="C26" s="378"/>
      <c r="D26" s="378"/>
      <c r="E26" s="380" t="s">
        <v>212</v>
      </c>
      <c r="F26" s="380" t="s">
        <v>213</v>
      </c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</row>
    <row r="27" spans="1:20" ht="15.75" thickBot="1">
      <c r="A27" s="391"/>
      <c r="B27" s="391"/>
      <c r="C27" s="391"/>
      <c r="D27" s="391"/>
      <c r="E27" s="399"/>
      <c r="F27" s="399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</row>
    <row r="28" spans="1:20" ht="39" thickTop="1">
      <c r="A28" s="170" t="s">
        <v>229</v>
      </c>
      <c r="B28" s="155" t="s">
        <v>230</v>
      </c>
      <c r="C28" s="179">
        <v>1</v>
      </c>
      <c r="D28" s="179">
        <v>1</v>
      </c>
      <c r="E28" s="179">
        <v>0</v>
      </c>
      <c r="F28" s="179">
        <v>0</v>
      </c>
      <c r="G28" s="179">
        <v>1</v>
      </c>
      <c r="H28" s="179">
        <v>3</v>
      </c>
      <c r="I28" s="179">
        <v>5</v>
      </c>
      <c r="J28" s="179">
        <v>3</v>
      </c>
      <c r="K28" s="179">
        <v>2</v>
      </c>
      <c r="L28" s="179">
        <v>2</v>
      </c>
      <c r="M28" s="179">
        <v>1</v>
      </c>
      <c r="N28" s="179">
        <v>0</v>
      </c>
      <c r="O28" s="179">
        <v>0</v>
      </c>
      <c r="P28" s="179">
        <v>1</v>
      </c>
      <c r="Q28" s="179">
        <v>0</v>
      </c>
      <c r="R28" s="179">
        <v>1</v>
      </c>
      <c r="S28" s="179">
        <v>0</v>
      </c>
      <c r="T28" s="179">
        <v>0</v>
      </c>
    </row>
    <row r="29" spans="1:20" ht="38.25">
      <c r="A29" s="170" t="s">
        <v>231</v>
      </c>
      <c r="B29" s="155" t="s">
        <v>232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1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</row>
    <row r="30" spans="1:20" ht="38.25">
      <c r="A30" s="170" t="s">
        <v>233</v>
      </c>
      <c r="B30" s="155" t="s">
        <v>261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</row>
    <row r="31" spans="1:20" ht="38.25">
      <c r="A31" s="164"/>
      <c r="B31" s="164" t="s">
        <v>260</v>
      </c>
      <c r="C31" s="180">
        <f aca="true" t="shared" si="2" ref="C31:P31">SUM(C28:C30)</f>
        <v>1</v>
      </c>
      <c r="D31" s="180">
        <f t="shared" si="2"/>
        <v>1</v>
      </c>
      <c r="E31" s="180">
        <f t="shared" si="2"/>
        <v>0</v>
      </c>
      <c r="F31" s="180">
        <f t="shared" si="2"/>
        <v>0</v>
      </c>
      <c r="G31" s="180">
        <f t="shared" si="2"/>
        <v>1</v>
      </c>
      <c r="H31" s="180">
        <f t="shared" si="2"/>
        <v>3</v>
      </c>
      <c r="I31" s="181">
        <f t="shared" si="2"/>
        <v>5</v>
      </c>
      <c r="J31" s="181">
        <f t="shared" si="2"/>
        <v>3</v>
      </c>
      <c r="K31" s="181">
        <f t="shared" si="2"/>
        <v>2</v>
      </c>
      <c r="L31" s="181">
        <f t="shared" si="2"/>
        <v>2</v>
      </c>
      <c r="M31" s="181">
        <f t="shared" si="2"/>
        <v>2</v>
      </c>
      <c r="N31" s="181">
        <f t="shared" si="2"/>
        <v>0</v>
      </c>
      <c r="O31" s="181">
        <f t="shared" si="2"/>
        <v>0</v>
      </c>
      <c r="P31" s="181">
        <f t="shared" si="2"/>
        <v>1</v>
      </c>
      <c r="Q31" s="181">
        <f>SUM(Q28:Q30)</f>
        <v>0</v>
      </c>
      <c r="R31" s="181">
        <f>SUM(R28:R30)</f>
        <v>1</v>
      </c>
      <c r="S31" s="181">
        <f>SUM(S28:S30)</f>
        <v>0</v>
      </c>
      <c r="T31" s="181">
        <v>0</v>
      </c>
    </row>
    <row r="32" spans="1:20" ht="51">
      <c r="A32" s="170" t="s">
        <v>236</v>
      </c>
      <c r="B32" s="155" t="s">
        <v>237</v>
      </c>
      <c r="C32" s="179">
        <v>0</v>
      </c>
      <c r="D32" s="179">
        <v>0</v>
      </c>
      <c r="E32" s="179">
        <v>0</v>
      </c>
      <c r="F32" s="179">
        <v>1</v>
      </c>
      <c r="G32" s="179">
        <v>0</v>
      </c>
      <c r="H32" s="179">
        <v>0</v>
      </c>
      <c r="I32" s="179">
        <v>1</v>
      </c>
      <c r="J32" s="179">
        <v>0</v>
      </c>
      <c r="K32" s="179">
        <v>0</v>
      </c>
      <c r="L32" s="179">
        <v>1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179">
        <v>0</v>
      </c>
    </row>
    <row r="33" spans="1:20" ht="38.25">
      <c r="A33" s="170" t="s">
        <v>238</v>
      </c>
      <c r="B33" s="155" t="s">
        <v>239</v>
      </c>
      <c r="C33" s="179">
        <v>0</v>
      </c>
      <c r="D33" s="179">
        <v>0</v>
      </c>
      <c r="E33" s="179">
        <v>0</v>
      </c>
      <c r="F33" s="179">
        <v>0</v>
      </c>
      <c r="G33" s="179">
        <v>3</v>
      </c>
      <c r="H33" s="179">
        <v>2</v>
      </c>
      <c r="I33" s="179">
        <v>8</v>
      </c>
      <c r="J33" s="179">
        <v>4</v>
      </c>
      <c r="K33" s="179">
        <v>5</v>
      </c>
      <c r="L33" s="179">
        <v>2</v>
      </c>
      <c r="M33" s="179">
        <v>0</v>
      </c>
      <c r="N33" s="179">
        <v>1</v>
      </c>
      <c r="O33" s="179">
        <v>0</v>
      </c>
      <c r="P33" s="179">
        <v>0</v>
      </c>
      <c r="Q33" s="179">
        <v>0</v>
      </c>
      <c r="R33" s="179">
        <v>0</v>
      </c>
      <c r="S33" s="179">
        <v>0</v>
      </c>
      <c r="T33" s="179">
        <v>0</v>
      </c>
    </row>
    <row r="34" spans="1:20" ht="25.5">
      <c r="A34" s="170" t="s">
        <v>240</v>
      </c>
      <c r="B34" s="155" t="s">
        <v>241</v>
      </c>
      <c r="C34" s="179">
        <v>0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0</v>
      </c>
    </row>
    <row r="35" spans="1:20" ht="15">
      <c r="A35" s="170" t="s">
        <v>242</v>
      </c>
      <c r="B35" s="155" t="s">
        <v>243</v>
      </c>
      <c r="C35" s="179">
        <v>0</v>
      </c>
      <c r="D35" s="179">
        <v>0</v>
      </c>
      <c r="E35" s="179">
        <v>0</v>
      </c>
      <c r="F35" s="179">
        <v>0</v>
      </c>
      <c r="G35" s="179">
        <v>2</v>
      </c>
      <c r="H35" s="179">
        <v>1</v>
      </c>
      <c r="I35" s="179">
        <v>2</v>
      </c>
      <c r="J35" s="179">
        <v>1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</row>
    <row r="36" spans="1:20" ht="26.25" thickBot="1">
      <c r="A36" s="174"/>
      <c r="B36" s="174" t="s">
        <v>244</v>
      </c>
      <c r="C36" s="182">
        <f aca="true" t="shared" si="3" ref="C36:H36">SUM(C32:C35)</f>
        <v>0</v>
      </c>
      <c r="D36" s="182">
        <f t="shared" si="3"/>
        <v>0</v>
      </c>
      <c r="E36" s="182">
        <f t="shared" si="3"/>
        <v>0</v>
      </c>
      <c r="F36" s="182">
        <f t="shared" si="3"/>
        <v>1</v>
      </c>
      <c r="G36" s="182">
        <f t="shared" si="3"/>
        <v>5</v>
      </c>
      <c r="H36" s="182">
        <f t="shared" si="3"/>
        <v>3</v>
      </c>
      <c r="I36" s="182">
        <f>SUM(I32:I35)</f>
        <v>11</v>
      </c>
      <c r="J36" s="182">
        <f aca="true" t="shared" si="4" ref="J36:O36">SUM(J32:J35)</f>
        <v>5</v>
      </c>
      <c r="K36" s="182">
        <f t="shared" si="4"/>
        <v>5</v>
      </c>
      <c r="L36" s="182">
        <f t="shared" si="4"/>
        <v>3</v>
      </c>
      <c r="M36" s="182">
        <f t="shared" si="4"/>
        <v>0</v>
      </c>
      <c r="N36" s="182">
        <f t="shared" si="4"/>
        <v>1</v>
      </c>
      <c r="O36" s="182">
        <f t="shared" si="4"/>
        <v>0</v>
      </c>
      <c r="P36" s="182">
        <f>SUM(P32:P35)</f>
        <v>0</v>
      </c>
      <c r="Q36" s="182">
        <f>SUM(Q32:Q35)</f>
        <v>0</v>
      </c>
      <c r="R36" s="182">
        <f>SUM(R32:R35)</f>
        <v>0</v>
      </c>
      <c r="S36" s="182">
        <f>SUM(S32:S35)</f>
        <v>0</v>
      </c>
      <c r="T36" s="182">
        <v>0</v>
      </c>
    </row>
    <row r="37" spans="1:20" ht="15.75" thickTop="1">
      <c r="A37" s="160"/>
      <c r="B37" s="160" t="s">
        <v>209</v>
      </c>
      <c r="C37" s="183">
        <f aca="true" t="shared" si="5" ref="C37:R37">C56+C31+C36</f>
        <v>1</v>
      </c>
      <c r="D37" s="183">
        <f t="shared" si="5"/>
        <v>1</v>
      </c>
      <c r="E37" s="183">
        <f t="shared" si="5"/>
        <v>0</v>
      </c>
      <c r="F37" s="183">
        <f t="shared" si="5"/>
        <v>1</v>
      </c>
      <c r="G37" s="183">
        <f t="shared" si="5"/>
        <v>6</v>
      </c>
      <c r="H37" s="183">
        <f t="shared" si="5"/>
        <v>6</v>
      </c>
      <c r="I37" s="183">
        <f t="shared" si="5"/>
        <v>16</v>
      </c>
      <c r="J37" s="183">
        <f t="shared" si="5"/>
        <v>8</v>
      </c>
      <c r="K37" s="183">
        <f t="shared" si="5"/>
        <v>7</v>
      </c>
      <c r="L37" s="183">
        <f t="shared" si="5"/>
        <v>5</v>
      </c>
      <c r="M37" s="183">
        <f t="shared" si="5"/>
        <v>2</v>
      </c>
      <c r="N37" s="183">
        <f t="shared" si="5"/>
        <v>1</v>
      </c>
      <c r="O37" s="183">
        <f t="shared" si="5"/>
        <v>0</v>
      </c>
      <c r="P37" s="183">
        <f t="shared" si="5"/>
        <v>1</v>
      </c>
      <c r="Q37" s="183">
        <f t="shared" si="5"/>
        <v>0</v>
      </c>
      <c r="R37" s="183">
        <f t="shared" si="5"/>
        <v>1</v>
      </c>
      <c r="S37" s="183">
        <f>T56+S31+S36</f>
        <v>0</v>
      </c>
      <c r="T37" s="183">
        <v>0</v>
      </c>
    </row>
    <row r="38" spans="1:20" ht="15">
      <c r="A38" s="395" t="s">
        <v>307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</row>
  </sheetData>
  <sheetProtection/>
  <mergeCells count="52">
    <mergeCell ref="T25:T27"/>
    <mergeCell ref="A38:T38"/>
    <mergeCell ref="E26:E27"/>
    <mergeCell ref="F26:F27"/>
    <mergeCell ref="S25:S27"/>
    <mergeCell ref="N25:N27"/>
    <mergeCell ref="O25:O27"/>
    <mergeCell ref="H25:H27"/>
    <mergeCell ref="G25:G27"/>
    <mergeCell ref="Q25:Q27"/>
    <mergeCell ref="R25:R27"/>
    <mergeCell ref="B25:B27"/>
    <mergeCell ref="A21:T21"/>
    <mergeCell ref="A16:T16"/>
    <mergeCell ref="E25:F25"/>
    <mergeCell ref="D25:D27"/>
    <mergeCell ref="C25:C27"/>
    <mergeCell ref="J25:J27"/>
    <mergeCell ref="A25:A27"/>
    <mergeCell ref="K25:K27"/>
    <mergeCell ref="L25:L27"/>
    <mergeCell ref="M25:M27"/>
    <mergeCell ref="I25:I27"/>
    <mergeCell ref="D5:D7"/>
    <mergeCell ref="T5:T7"/>
    <mergeCell ref="I5:I7"/>
    <mergeCell ref="S5:S7"/>
    <mergeCell ref="E6:E7"/>
    <mergeCell ref="P25:P27"/>
    <mergeCell ref="A1:T1"/>
    <mergeCell ref="A2:T2"/>
    <mergeCell ref="A3:T3"/>
    <mergeCell ref="A24:J24"/>
    <mergeCell ref="K5:K7"/>
    <mergeCell ref="O5:O7"/>
    <mergeCell ref="J5:J7"/>
    <mergeCell ref="M5:M7"/>
    <mergeCell ref="L5:L7"/>
    <mergeCell ref="A22:T22"/>
    <mergeCell ref="A23:T23"/>
    <mergeCell ref="R5:R7"/>
    <mergeCell ref="F6:F7"/>
    <mergeCell ref="G5:G7"/>
    <mergeCell ref="H5:H7"/>
    <mergeCell ref="P5:P7"/>
    <mergeCell ref="B5:B7"/>
    <mergeCell ref="A4:J4"/>
    <mergeCell ref="N5:N7"/>
    <mergeCell ref="E5:F5"/>
    <mergeCell ref="Q5:Q7"/>
    <mergeCell ref="C5:C7"/>
    <mergeCell ref="A5:A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13" sqref="K13"/>
    </sheetView>
  </sheetViews>
  <sheetFormatPr defaultColWidth="8.796875" defaultRowHeight="15"/>
  <cols>
    <col min="3" max="3" width="9.3984375" style="0" customWidth="1"/>
  </cols>
  <sheetData>
    <row r="1" spans="1:11" ht="15">
      <c r="A1" s="400" t="s">
        <v>293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5">
      <c r="A2" s="401" t="s">
        <v>321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15.75" thickBo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52.5">
      <c r="A4" s="235" t="s">
        <v>294</v>
      </c>
      <c r="B4" s="236" t="s">
        <v>302</v>
      </c>
      <c r="C4" s="237" t="s">
        <v>303</v>
      </c>
      <c r="D4" s="236" t="s">
        <v>295</v>
      </c>
      <c r="E4" s="236" t="s">
        <v>304</v>
      </c>
      <c r="F4" s="236" t="s">
        <v>296</v>
      </c>
      <c r="G4" s="236" t="s">
        <v>297</v>
      </c>
      <c r="H4" s="236" t="s">
        <v>298</v>
      </c>
      <c r="I4" s="236" t="s">
        <v>305</v>
      </c>
      <c r="J4" s="236" t="s">
        <v>306</v>
      </c>
      <c r="K4" s="238" t="s">
        <v>299</v>
      </c>
    </row>
    <row r="5" spans="1:11" ht="15">
      <c r="A5" s="244">
        <v>2013</v>
      </c>
      <c r="B5" s="245">
        <v>4473</v>
      </c>
      <c r="C5" s="245">
        <v>36</v>
      </c>
      <c r="D5" s="245">
        <v>936</v>
      </c>
      <c r="E5" s="246">
        <f aca="true" t="shared" si="0" ref="E5:E10">(C5*100)/B5</f>
        <v>0.8048289738430584</v>
      </c>
      <c r="F5" s="246">
        <f aca="true" t="shared" si="1" ref="F5:F10">(D5*100)/(B5*365)</f>
        <v>0.05733028306827265</v>
      </c>
      <c r="G5" s="257">
        <f aca="true" t="shared" si="2" ref="G5:G10">D5/B5</f>
        <v>0.20925553319919518</v>
      </c>
      <c r="H5" s="258">
        <f aca="true" t="shared" si="3" ref="H5:H10">D5/365</f>
        <v>2.5643835616438357</v>
      </c>
      <c r="I5" s="247">
        <v>0</v>
      </c>
      <c r="J5" s="246">
        <v>0</v>
      </c>
      <c r="K5" s="248">
        <v>0</v>
      </c>
    </row>
    <row r="6" spans="1:11" ht="15">
      <c r="A6" s="239">
        <v>2014</v>
      </c>
      <c r="B6" s="240">
        <v>4516</v>
      </c>
      <c r="C6" s="240">
        <v>28</v>
      </c>
      <c r="D6" s="240">
        <v>1087</v>
      </c>
      <c r="E6" s="241">
        <f t="shared" si="0"/>
        <v>0.6200177147918512</v>
      </c>
      <c r="F6" s="241">
        <f t="shared" si="1"/>
        <v>0.0659451326789376</v>
      </c>
      <c r="G6" s="241">
        <f t="shared" si="2"/>
        <v>0.24069973427812222</v>
      </c>
      <c r="H6" s="241">
        <f t="shared" si="3"/>
        <v>2.978082191780822</v>
      </c>
      <c r="I6" s="242">
        <v>0</v>
      </c>
      <c r="J6" s="241">
        <v>0</v>
      </c>
      <c r="K6" s="243">
        <v>0</v>
      </c>
    </row>
    <row r="7" spans="1:11" ht="15">
      <c r="A7" s="244">
        <v>2015</v>
      </c>
      <c r="B7" s="245">
        <v>4494</v>
      </c>
      <c r="C7" s="245">
        <v>30</v>
      </c>
      <c r="D7" s="245">
        <v>923</v>
      </c>
      <c r="E7" s="246">
        <f t="shared" si="0"/>
        <v>0.6675567423230975</v>
      </c>
      <c r="F7" s="246">
        <f t="shared" si="1"/>
        <v>0.05626985143052228</v>
      </c>
      <c r="G7" s="257">
        <f t="shared" si="2"/>
        <v>0.20538495772140633</v>
      </c>
      <c r="H7" s="258">
        <f t="shared" si="3"/>
        <v>2.5287671232876714</v>
      </c>
      <c r="I7" s="247">
        <v>0</v>
      </c>
      <c r="J7" s="246">
        <v>0</v>
      </c>
      <c r="K7" s="248">
        <v>1</v>
      </c>
    </row>
    <row r="8" spans="1:11" ht="15">
      <c r="A8" s="239">
        <v>2016</v>
      </c>
      <c r="B8" s="240">
        <v>4525</v>
      </c>
      <c r="C8" s="240">
        <v>85</v>
      </c>
      <c r="D8" s="240">
        <v>1127</v>
      </c>
      <c r="E8" s="241">
        <f t="shared" si="0"/>
        <v>1.8784530386740332</v>
      </c>
      <c r="F8" s="241">
        <f t="shared" si="1"/>
        <v>0.06823582835086657</v>
      </c>
      <c r="G8" s="241">
        <f t="shared" si="2"/>
        <v>0.249060773480663</v>
      </c>
      <c r="H8" s="241">
        <f t="shared" si="3"/>
        <v>3.0876712328767124</v>
      </c>
      <c r="I8" s="242">
        <v>0</v>
      </c>
      <c r="J8" s="241">
        <v>0</v>
      </c>
      <c r="K8" s="243">
        <v>0</v>
      </c>
    </row>
    <row r="9" spans="1:11" ht="15">
      <c r="A9" s="244">
        <v>2017</v>
      </c>
      <c r="B9" s="245">
        <v>4532</v>
      </c>
      <c r="C9" s="245">
        <v>79</v>
      </c>
      <c r="D9" s="245">
        <v>1293</v>
      </c>
      <c r="E9" s="246">
        <f t="shared" si="0"/>
        <v>1.7431597528684908</v>
      </c>
      <c r="F9" s="246">
        <f t="shared" si="1"/>
        <v>0.07816561680107365</v>
      </c>
      <c r="G9" s="257">
        <f t="shared" si="2"/>
        <v>0.2853045013239188</v>
      </c>
      <c r="H9" s="258">
        <f t="shared" si="3"/>
        <v>3.5424657534246577</v>
      </c>
      <c r="I9" s="247">
        <v>0</v>
      </c>
      <c r="J9" s="246">
        <v>0</v>
      </c>
      <c r="K9" s="248">
        <v>0</v>
      </c>
    </row>
    <row r="10" spans="1:11" ht="15">
      <c r="A10" s="239">
        <v>2018</v>
      </c>
      <c r="B10" s="240">
        <v>4598</v>
      </c>
      <c r="C10" s="240">
        <v>28</v>
      </c>
      <c r="D10" s="240">
        <v>674</v>
      </c>
      <c r="E10" s="241">
        <f t="shared" si="0"/>
        <v>0.6089604175728578</v>
      </c>
      <c r="F10" s="241">
        <f t="shared" si="1"/>
        <v>0.04016040327241743</v>
      </c>
      <c r="G10" s="241">
        <f t="shared" si="2"/>
        <v>0.14658547194432361</v>
      </c>
      <c r="H10" s="241">
        <f t="shared" si="3"/>
        <v>1.8465753424657534</v>
      </c>
      <c r="I10" s="242">
        <v>0</v>
      </c>
      <c r="J10" s="241">
        <v>0</v>
      </c>
      <c r="K10" s="243">
        <v>0</v>
      </c>
    </row>
    <row r="11" spans="1:11" ht="15">
      <c r="A11" s="273">
        <v>2019</v>
      </c>
      <c r="B11" s="274">
        <v>4719</v>
      </c>
      <c r="C11" s="274">
        <v>45</v>
      </c>
      <c r="D11" s="274">
        <v>1547</v>
      </c>
      <c r="E11" s="271">
        <f>(C11*100)/B11</f>
        <v>0.9535918626827717</v>
      </c>
      <c r="F11" s="271">
        <f>(D11*100)/(B11*365)</f>
        <v>0.08981470998905619</v>
      </c>
      <c r="G11" s="275">
        <f>D11/B11</f>
        <v>0.3278236914600551</v>
      </c>
      <c r="H11" s="276">
        <f>D11/365</f>
        <v>4.238356164383561</v>
      </c>
      <c r="I11" s="277">
        <v>0</v>
      </c>
      <c r="J11" s="271">
        <v>0</v>
      </c>
      <c r="K11" s="272">
        <v>0</v>
      </c>
    </row>
    <row r="12" spans="1:11" ht="15">
      <c r="A12" s="239">
        <v>2020</v>
      </c>
      <c r="B12" s="240">
        <v>4789</v>
      </c>
      <c r="C12" s="240">
        <v>43</v>
      </c>
      <c r="D12" s="240">
        <v>1481</v>
      </c>
      <c r="E12" s="241">
        <f>(C12*100)/B12</f>
        <v>0.8978910002088119</v>
      </c>
      <c r="F12" s="241">
        <f>(D12*100)/(B12*365)</f>
        <v>0.08472612751253586</v>
      </c>
      <c r="G12" s="241">
        <f>D12/B12</f>
        <v>0.3092503654207559</v>
      </c>
      <c r="H12" s="241">
        <f>D12/365</f>
        <v>4.057534246575343</v>
      </c>
      <c r="I12" s="242">
        <v>0</v>
      </c>
      <c r="J12" s="241">
        <v>0</v>
      </c>
      <c r="K12" s="243">
        <v>0</v>
      </c>
    </row>
  </sheetData>
  <sheetProtection/>
  <mergeCells count="2">
    <mergeCell ref="A1:K1"/>
    <mergeCell ref="A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U26" sqref="U26"/>
    </sheetView>
  </sheetViews>
  <sheetFormatPr defaultColWidth="8.796875" defaultRowHeight="15"/>
  <cols>
    <col min="1" max="1" width="3.296875" style="0" customWidth="1"/>
    <col min="2" max="2" width="23.296875" style="0" customWidth="1"/>
    <col min="3" max="10" width="4.796875" style="0" customWidth="1"/>
    <col min="11" max="12" width="5.3984375" style="0" customWidth="1"/>
    <col min="13" max="20" width="5.19921875" style="0" customWidth="1"/>
  </cols>
  <sheetData>
    <row r="1" spans="1:20" ht="15.75">
      <c r="A1" s="406" t="s">
        <v>312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</row>
    <row r="2" spans="1:20" ht="39" customHeight="1">
      <c r="A2" s="407" t="s">
        <v>322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</row>
    <row r="3" spans="1:20" ht="1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15">
      <c r="A4" s="385" t="s">
        <v>33</v>
      </c>
      <c r="B4" s="408" t="s">
        <v>246</v>
      </c>
      <c r="C4" s="386" t="s">
        <v>247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2"/>
    </row>
    <row r="5" spans="1:20" ht="15">
      <c r="A5" s="385"/>
      <c r="B5" s="408"/>
      <c r="C5" s="385">
        <v>2004</v>
      </c>
      <c r="D5" s="385">
        <v>2005</v>
      </c>
      <c r="E5" s="385">
        <v>2006</v>
      </c>
      <c r="F5" s="385"/>
      <c r="G5" s="385">
        <v>2007</v>
      </c>
      <c r="H5" s="385">
        <v>2008</v>
      </c>
      <c r="I5" s="385">
        <v>2009</v>
      </c>
      <c r="J5" s="385">
        <v>2010</v>
      </c>
      <c r="K5" s="385">
        <v>2011</v>
      </c>
      <c r="L5" s="385">
        <v>2012</v>
      </c>
      <c r="M5" s="385">
        <v>2013</v>
      </c>
      <c r="N5" s="377">
        <v>2014</v>
      </c>
      <c r="O5" s="377">
        <v>2015</v>
      </c>
      <c r="P5" s="377">
        <v>2016</v>
      </c>
      <c r="Q5" s="377">
        <v>2017</v>
      </c>
      <c r="R5" s="377">
        <v>2018</v>
      </c>
      <c r="S5" s="377">
        <v>2019</v>
      </c>
      <c r="T5" s="377">
        <v>2020</v>
      </c>
    </row>
    <row r="6" spans="1:20" ht="15">
      <c r="A6" s="385"/>
      <c r="B6" s="408"/>
      <c r="C6" s="385"/>
      <c r="D6" s="385"/>
      <c r="E6" s="403" t="s">
        <v>212</v>
      </c>
      <c r="F6" s="403" t="s">
        <v>213</v>
      </c>
      <c r="G6" s="385"/>
      <c r="H6" s="385"/>
      <c r="I6" s="385"/>
      <c r="J6" s="385"/>
      <c r="K6" s="385"/>
      <c r="L6" s="385"/>
      <c r="M6" s="385"/>
      <c r="N6" s="383"/>
      <c r="O6" s="383"/>
      <c r="P6" s="383"/>
      <c r="Q6" s="383"/>
      <c r="R6" s="383"/>
      <c r="S6" s="383"/>
      <c r="T6" s="383"/>
    </row>
    <row r="7" spans="1:20" ht="15">
      <c r="A7" s="385"/>
      <c r="B7" s="408"/>
      <c r="C7" s="385"/>
      <c r="D7" s="385"/>
      <c r="E7" s="403"/>
      <c r="F7" s="403"/>
      <c r="G7" s="385"/>
      <c r="H7" s="385"/>
      <c r="I7" s="385"/>
      <c r="J7" s="385"/>
      <c r="K7" s="385"/>
      <c r="L7" s="385"/>
      <c r="M7" s="385"/>
      <c r="N7" s="384"/>
      <c r="O7" s="384"/>
      <c r="P7" s="384"/>
      <c r="Q7" s="384"/>
      <c r="R7" s="384"/>
      <c r="S7" s="384"/>
      <c r="T7" s="384"/>
    </row>
    <row r="8" spans="1:20" ht="15">
      <c r="A8" s="151" t="s">
        <v>188</v>
      </c>
      <c r="B8" s="184" t="s">
        <v>189</v>
      </c>
      <c r="C8" s="151">
        <v>0</v>
      </c>
      <c r="D8" s="151">
        <v>5</v>
      </c>
      <c r="E8" s="151">
        <v>3</v>
      </c>
      <c r="F8" s="151">
        <v>1</v>
      </c>
      <c r="G8" s="151">
        <v>4</v>
      </c>
      <c r="H8" s="151">
        <v>11</v>
      </c>
      <c r="I8" s="185">
        <v>4</v>
      </c>
      <c r="J8" s="185">
        <v>9</v>
      </c>
      <c r="K8" s="185">
        <v>6</v>
      </c>
      <c r="L8" s="185">
        <v>4</v>
      </c>
      <c r="M8" s="185">
        <v>4</v>
      </c>
      <c r="N8" s="185">
        <v>3</v>
      </c>
      <c r="O8" s="251">
        <v>4</v>
      </c>
      <c r="P8" s="251">
        <v>7</v>
      </c>
      <c r="Q8" s="251">
        <v>2</v>
      </c>
      <c r="R8" s="251">
        <v>9</v>
      </c>
      <c r="S8" s="251">
        <v>7</v>
      </c>
      <c r="T8" s="251">
        <v>3</v>
      </c>
    </row>
    <row r="9" spans="1:20" ht="25.5">
      <c r="A9" s="154" t="s">
        <v>190</v>
      </c>
      <c r="B9" s="186" t="s">
        <v>191</v>
      </c>
      <c r="C9" s="179">
        <v>0</v>
      </c>
      <c r="D9" s="179">
        <v>9</v>
      </c>
      <c r="E9" s="179">
        <v>1</v>
      </c>
      <c r="F9" s="179">
        <v>2</v>
      </c>
      <c r="G9" s="179">
        <v>5</v>
      </c>
      <c r="H9" s="179">
        <v>2</v>
      </c>
      <c r="I9" s="179">
        <v>1</v>
      </c>
      <c r="J9" s="179">
        <v>2</v>
      </c>
      <c r="K9" s="179">
        <v>2</v>
      </c>
      <c r="L9" s="179">
        <v>1</v>
      </c>
      <c r="M9" s="179">
        <v>1</v>
      </c>
      <c r="N9" s="179">
        <v>1</v>
      </c>
      <c r="O9" s="252">
        <v>7</v>
      </c>
      <c r="P9" s="252">
        <v>1</v>
      </c>
      <c r="Q9" s="252">
        <v>7</v>
      </c>
      <c r="R9" s="252">
        <v>4</v>
      </c>
      <c r="S9" s="252">
        <v>8</v>
      </c>
      <c r="T9" s="252">
        <v>5</v>
      </c>
    </row>
    <row r="10" spans="1:20" ht="25.5">
      <c r="A10" s="154" t="s">
        <v>32</v>
      </c>
      <c r="B10" s="186" t="s">
        <v>192</v>
      </c>
      <c r="C10" s="179">
        <v>32</v>
      </c>
      <c r="D10" s="179">
        <v>38</v>
      </c>
      <c r="E10" s="179">
        <v>12</v>
      </c>
      <c r="F10" s="179">
        <v>9</v>
      </c>
      <c r="G10" s="179">
        <v>25</v>
      </c>
      <c r="H10" s="179">
        <v>26</v>
      </c>
      <c r="I10" s="179">
        <v>23</v>
      </c>
      <c r="J10" s="179">
        <v>18</v>
      </c>
      <c r="K10" s="179">
        <v>20</v>
      </c>
      <c r="L10" s="179">
        <v>18</v>
      </c>
      <c r="M10" s="179">
        <v>12</v>
      </c>
      <c r="N10" s="179">
        <v>18</v>
      </c>
      <c r="O10" s="252">
        <v>28</v>
      </c>
      <c r="P10" s="252">
        <v>30</v>
      </c>
      <c r="Q10" s="252">
        <v>38</v>
      </c>
      <c r="R10" s="252">
        <v>24</v>
      </c>
      <c r="S10" s="252">
        <v>31</v>
      </c>
      <c r="T10" s="252">
        <v>21</v>
      </c>
    </row>
    <row r="11" spans="1:20" ht="25.5">
      <c r="A11" s="154" t="s">
        <v>193</v>
      </c>
      <c r="B11" s="186" t="s">
        <v>249</v>
      </c>
      <c r="C11" s="156">
        <v>0</v>
      </c>
      <c r="D11" s="156">
        <v>62</v>
      </c>
      <c r="E11" s="156">
        <v>34</v>
      </c>
      <c r="F11" s="156">
        <v>19</v>
      </c>
      <c r="G11" s="156">
        <v>41</v>
      </c>
      <c r="H11" s="156">
        <v>27</v>
      </c>
      <c r="I11" s="156">
        <v>26</v>
      </c>
      <c r="J11" s="156">
        <v>34</v>
      </c>
      <c r="K11" s="156">
        <v>22</v>
      </c>
      <c r="L11" s="156">
        <v>29</v>
      </c>
      <c r="M11" s="156">
        <v>29</v>
      </c>
      <c r="N11" s="156">
        <v>22</v>
      </c>
      <c r="O11" s="253">
        <v>34</v>
      </c>
      <c r="P11" s="253">
        <v>20</v>
      </c>
      <c r="Q11" s="253">
        <v>20</v>
      </c>
      <c r="R11" s="253">
        <v>22</v>
      </c>
      <c r="S11" s="253">
        <v>19</v>
      </c>
      <c r="T11" s="253">
        <v>21</v>
      </c>
    </row>
    <row r="12" spans="1:20" ht="15">
      <c r="A12" s="154" t="s">
        <v>195</v>
      </c>
      <c r="B12" s="186" t="s">
        <v>196</v>
      </c>
      <c r="C12" s="154">
        <v>0</v>
      </c>
      <c r="D12" s="154">
        <v>93</v>
      </c>
      <c r="E12" s="154">
        <v>90</v>
      </c>
      <c r="F12" s="154">
        <v>63</v>
      </c>
      <c r="G12" s="154">
        <v>99</v>
      </c>
      <c r="H12" s="154">
        <v>104</v>
      </c>
      <c r="I12" s="188">
        <v>74</v>
      </c>
      <c r="J12" s="188">
        <v>75</v>
      </c>
      <c r="K12" s="188">
        <v>95</v>
      </c>
      <c r="L12" s="188">
        <v>93</v>
      </c>
      <c r="M12" s="188">
        <v>115</v>
      </c>
      <c r="N12" s="188">
        <v>80</v>
      </c>
      <c r="O12" s="254">
        <v>101</v>
      </c>
      <c r="P12" s="254">
        <v>108</v>
      </c>
      <c r="Q12" s="254">
        <v>127</v>
      </c>
      <c r="R12" s="254">
        <v>122</v>
      </c>
      <c r="S12" s="254">
        <v>108</v>
      </c>
      <c r="T12" s="254">
        <v>101</v>
      </c>
    </row>
    <row r="13" spans="1:20" ht="25.5">
      <c r="A13" s="154" t="s">
        <v>197</v>
      </c>
      <c r="B13" s="186" t="s">
        <v>198</v>
      </c>
      <c r="C13" s="156">
        <v>100</v>
      </c>
      <c r="D13" s="156">
        <v>32</v>
      </c>
      <c r="E13" s="156">
        <v>14</v>
      </c>
      <c r="F13" s="156">
        <v>19</v>
      </c>
      <c r="G13" s="156">
        <v>30</v>
      </c>
      <c r="H13" s="156">
        <v>41</v>
      </c>
      <c r="I13" s="156">
        <v>46</v>
      </c>
      <c r="J13" s="156">
        <v>28</v>
      </c>
      <c r="K13" s="156">
        <v>22</v>
      </c>
      <c r="L13" s="156">
        <v>32</v>
      </c>
      <c r="M13" s="156">
        <v>30</v>
      </c>
      <c r="N13" s="156">
        <v>47</v>
      </c>
      <c r="O13" s="253">
        <v>47</v>
      </c>
      <c r="P13" s="253">
        <v>54</v>
      </c>
      <c r="Q13" s="253">
        <v>52</v>
      </c>
      <c r="R13" s="253">
        <v>46</v>
      </c>
      <c r="S13" s="253">
        <v>56</v>
      </c>
      <c r="T13" s="253">
        <v>41</v>
      </c>
    </row>
    <row r="14" spans="1:20" ht="25.5">
      <c r="A14" s="154" t="s">
        <v>199</v>
      </c>
      <c r="B14" s="186" t="s">
        <v>250</v>
      </c>
      <c r="C14" s="156">
        <v>20</v>
      </c>
      <c r="D14" s="156">
        <v>17</v>
      </c>
      <c r="E14" s="156">
        <v>9</v>
      </c>
      <c r="F14" s="156">
        <v>4</v>
      </c>
      <c r="G14" s="156">
        <v>15</v>
      </c>
      <c r="H14" s="156">
        <v>16</v>
      </c>
      <c r="I14" s="156">
        <v>12</v>
      </c>
      <c r="J14" s="156">
        <v>22</v>
      </c>
      <c r="K14" s="156">
        <v>20</v>
      </c>
      <c r="L14" s="156">
        <v>19</v>
      </c>
      <c r="M14" s="156">
        <v>17</v>
      </c>
      <c r="N14" s="156">
        <v>17</v>
      </c>
      <c r="O14" s="253">
        <v>15</v>
      </c>
      <c r="P14" s="253">
        <v>20</v>
      </c>
      <c r="Q14" s="253">
        <v>14</v>
      </c>
      <c r="R14" s="253">
        <v>11</v>
      </c>
      <c r="S14" s="253">
        <v>15</v>
      </c>
      <c r="T14" s="253">
        <v>17</v>
      </c>
    </row>
    <row r="15" spans="1:20" ht="25.5">
      <c r="A15" s="154" t="s">
        <v>201</v>
      </c>
      <c r="B15" s="186" t="s">
        <v>202</v>
      </c>
      <c r="C15" s="156">
        <v>0</v>
      </c>
      <c r="D15" s="156">
        <v>2</v>
      </c>
      <c r="E15" s="156">
        <v>0</v>
      </c>
      <c r="F15" s="156">
        <v>2</v>
      </c>
      <c r="G15" s="156">
        <v>2</v>
      </c>
      <c r="H15" s="156">
        <v>0</v>
      </c>
      <c r="I15" s="156">
        <v>0</v>
      </c>
      <c r="J15" s="156">
        <v>1</v>
      </c>
      <c r="K15" s="156">
        <v>2</v>
      </c>
      <c r="L15" s="156">
        <v>2</v>
      </c>
      <c r="M15" s="156">
        <v>0</v>
      </c>
      <c r="N15" s="156">
        <v>0</v>
      </c>
      <c r="O15" s="253">
        <v>2</v>
      </c>
      <c r="P15" s="253">
        <v>1</v>
      </c>
      <c r="Q15" s="253">
        <v>6</v>
      </c>
      <c r="R15" s="253">
        <v>2</v>
      </c>
      <c r="S15" s="253">
        <v>0</v>
      </c>
      <c r="T15" s="253">
        <v>0</v>
      </c>
    </row>
    <row r="16" spans="1:20" ht="15">
      <c r="A16" s="154" t="s">
        <v>203</v>
      </c>
      <c r="B16" s="186" t="s">
        <v>204</v>
      </c>
      <c r="C16" s="154">
        <v>0</v>
      </c>
      <c r="D16" s="154">
        <v>0</v>
      </c>
      <c r="E16" s="154">
        <v>3</v>
      </c>
      <c r="F16" s="154">
        <v>0</v>
      </c>
      <c r="G16" s="154">
        <v>0</v>
      </c>
      <c r="H16" s="154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254">
        <v>0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</row>
    <row r="17" spans="1:20" ht="15">
      <c r="A17" s="154" t="s">
        <v>205</v>
      </c>
      <c r="B17" s="186" t="s">
        <v>206</v>
      </c>
      <c r="C17" s="154">
        <v>25</v>
      </c>
      <c r="D17" s="154">
        <v>8</v>
      </c>
      <c r="E17" s="154">
        <v>4</v>
      </c>
      <c r="F17" s="154">
        <v>1</v>
      </c>
      <c r="G17" s="154">
        <v>4</v>
      </c>
      <c r="H17" s="154">
        <v>7</v>
      </c>
      <c r="I17" s="188">
        <v>9</v>
      </c>
      <c r="J17" s="188">
        <v>6</v>
      </c>
      <c r="K17" s="188">
        <v>2</v>
      </c>
      <c r="L17" s="188">
        <v>0</v>
      </c>
      <c r="M17" s="188">
        <v>1</v>
      </c>
      <c r="N17" s="188">
        <v>3</v>
      </c>
      <c r="O17" s="254">
        <v>2</v>
      </c>
      <c r="P17" s="254">
        <v>2</v>
      </c>
      <c r="Q17" s="254">
        <v>0</v>
      </c>
      <c r="R17" s="254">
        <v>0</v>
      </c>
      <c r="S17" s="254">
        <v>1</v>
      </c>
      <c r="T17" s="254">
        <v>1</v>
      </c>
    </row>
    <row r="18" spans="1:20" ht="15.75" thickBot="1">
      <c r="A18" s="157" t="s">
        <v>207</v>
      </c>
      <c r="B18" s="190" t="s">
        <v>208</v>
      </c>
      <c r="C18" s="191">
        <v>107</v>
      </c>
      <c r="D18" s="192">
        <v>28</v>
      </c>
      <c r="E18" s="192">
        <v>27</v>
      </c>
      <c r="F18" s="192">
        <v>17</v>
      </c>
      <c r="G18" s="192">
        <v>25</v>
      </c>
      <c r="H18" s="192">
        <v>21</v>
      </c>
      <c r="I18" s="193">
        <v>17</v>
      </c>
      <c r="J18" s="193">
        <v>14</v>
      </c>
      <c r="K18" s="193">
        <v>5</v>
      </c>
      <c r="L18" s="193">
        <v>5</v>
      </c>
      <c r="M18" s="193">
        <v>2</v>
      </c>
      <c r="N18" s="193">
        <v>5</v>
      </c>
      <c r="O18" s="255">
        <v>4</v>
      </c>
      <c r="P18" s="255">
        <v>8</v>
      </c>
      <c r="Q18" s="255">
        <v>3</v>
      </c>
      <c r="R18" s="255">
        <v>6</v>
      </c>
      <c r="S18" s="255">
        <v>2</v>
      </c>
      <c r="T18" s="255">
        <v>5</v>
      </c>
    </row>
    <row r="19" spans="1:20" ht="15.75" thickTop="1">
      <c r="A19" s="195"/>
      <c r="B19" s="196" t="s">
        <v>209</v>
      </c>
      <c r="C19" s="197">
        <f aca="true" t="shared" si="0" ref="C19:H19">SUM(C8:C18)</f>
        <v>284</v>
      </c>
      <c r="D19" s="197">
        <f t="shared" si="0"/>
        <v>294</v>
      </c>
      <c r="E19" s="197">
        <f t="shared" si="0"/>
        <v>197</v>
      </c>
      <c r="F19" s="197">
        <f t="shared" si="0"/>
        <v>137</v>
      </c>
      <c r="G19" s="197">
        <f t="shared" si="0"/>
        <v>250</v>
      </c>
      <c r="H19" s="197">
        <f t="shared" si="0"/>
        <v>255</v>
      </c>
      <c r="I19" s="198">
        <f aca="true" t="shared" si="1" ref="I19:T19">SUM(I8:I18)</f>
        <v>212</v>
      </c>
      <c r="J19" s="198">
        <f t="shared" si="1"/>
        <v>209</v>
      </c>
      <c r="K19" s="198">
        <f t="shared" si="1"/>
        <v>196</v>
      </c>
      <c r="L19" s="198">
        <f t="shared" si="1"/>
        <v>203</v>
      </c>
      <c r="M19" s="198">
        <f t="shared" si="1"/>
        <v>211</v>
      </c>
      <c r="N19" s="198">
        <f t="shared" si="1"/>
        <v>196</v>
      </c>
      <c r="O19" s="198">
        <f t="shared" si="1"/>
        <v>244</v>
      </c>
      <c r="P19" s="198">
        <f t="shared" si="1"/>
        <v>251</v>
      </c>
      <c r="Q19" s="198">
        <f t="shared" si="1"/>
        <v>269</v>
      </c>
      <c r="R19" s="198">
        <f t="shared" si="1"/>
        <v>246</v>
      </c>
      <c r="S19" s="198">
        <f t="shared" si="1"/>
        <v>247</v>
      </c>
      <c r="T19" s="198">
        <f t="shared" si="1"/>
        <v>215</v>
      </c>
    </row>
    <row r="20" spans="1:20" ht="15.75">
      <c r="A20" s="404" t="s">
        <v>263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</row>
    <row r="21" spans="1:20" ht="18.75">
      <c r="A21" s="405" t="s">
        <v>262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</row>
    <row r="25" spans="1:20" ht="15.75">
      <c r="A25" s="406" t="s">
        <v>312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</row>
    <row r="26" spans="1:20" ht="39" customHeight="1">
      <c r="A26" s="407" t="s">
        <v>323</v>
      </c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</row>
    <row r="27" spans="1:20" ht="15" customHeigh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</row>
    <row r="28" spans="1:20" ht="15" customHeight="1">
      <c r="A28" s="385" t="s">
        <v>33</v>
      </c>
      <c r="B28" s="408" t="s">
        <v>246</v>
      </c>
      <c r="C28" s="386" t="s">
        <v>248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10"/>
    </row>
    <row r="29" spans="1:20" ht="15">
      <c r="A29" s="385"/>
      <c r="B29" s="408"/>
      <c r="C29" s="385">
        <v>2004</v>
      </c>
      <c r="D29" s="385">
        <v>2005</v>
      </c>
      <c r="E29" s="385">
        <v>2006</v>
      </c>
      <c r="F29" s="385"/>
      <c r="G29" s="385">
        <v>2007</v>
      </c>
      <c r="H29" s="385">
        <v>2008</v>
      </c>
      <c r="I29" s="385">
        <v>2009</v>
      </c>
      <c r="J29" s="385">
        <v>2010</v>
      </c>
      <c r="K29" s="385">
        <v>2011</v>
      </c>
      <c r="L29" s="385">
        <v>2012</v>
      </c>
      <c r="M29" s="385">
        <v>2013</v>
      </c>
      <c r="N29" s="385">
        <v>2014</v>
      </c>
      <c r="O29" s="385">
        <v>2015</v>
      </c>
      <c r="P29" s="385">
        <v>2016</v>
      </c>
      <c r="Q29" s="385">
        <v>2017</v>
      </c>
      <c r="R29" s="385">
        <v>2018</v>
      </c>
      <c r="S29" s="385">
        <v>2019</v>
      </c>
      <c r="T29" s="385">
        <v>2020</v>
      </c>
    </row>
    <row r="30" spans="1:20" ht="15" customHeight="1">
      <c r="A30" s="385"/>
      <c r="B30" s="408"/>
      <c r="C30" s="385"/>
      <c r="D30" s="385"/>
      <c r="E30" s="403" t="s">
        <v>212</v>
      </c>
      <c r="F30" s="403" t="s">
        <v>213</v>
      </c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</row>
    <row r="31" spans="1:20" ht="15">
      <c r="A31" s="385"/>
      <c r="B31" s="408"/>
      <c r="C31" s="385"/>
      <c r="D31" s="385"/>
      <c r="E31" s="411"/>
      <c r="F31" s="411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</row>
    <row r="32" spans="1:20" ht="15">
      <c r="A32" s="151" t="s">
        <v>188</v>
      </c>
      <c r="B32" s="184" t="s">
        <v>189</v>
      </c>
      <c r="C32" s="212">
        <f aca="true" t="shared" si="2" ref="C32:R32">(C8/C19)*100</f>
        <v>0</v>
      </c>
      <c r="D32" s="212">
        <f t="shared" si="2"/>
        <v>1.7006802721088436</v>
      </c>
      <c r="E32" s="212">
        <f t="shared" si="2"/>
        <v>1.5228426395939088</v>
      </c>
      <c r="F32" s="212">
        <f t="shared" si="2"/>
        <v>0.7299270072992701</v>
      </c>
      <c r="G32" s="212">
        <f t="shared" si="2"/>
        <v>1.6</v>
      </c>
      <c r="H32" s="212">
        <f t="shared" si="2"/>
        <v>4.313725490196078</v>
      </c>
      <c r="I32" s="212">
        <f t="shared" si="2"/>
        <v>1.8867924528301887</v>
      </c>
      <c r="J32" s="212">
        <f t="shared" si="2"/>
        <v>4.30622009569378</v>
      </c>
      <c r="K32" s="212">
        <f t="shared" si="2"/>
        <v>3.061224489795918</v>
      </c>
      <c r="L32" s="212">
        <f t="shared" si="2"/>
        <v>1.9704433497536946</v>
      </c>
      <c r="M32" s="212">
        <f t="shared" si="2"/>
        <v>1.8957345971563981</v>
      </c>
      <c r="N32" s="212">
        <f t="shared" si="2"/>
        <v>1.530612244897959</v>
      </c>
      <c r="O32" s="249">
        <f t="shared" si="2"/>
        <v>1.639344262295082</v>
      </c>
      <c r="P32" s="249">
        <f t="shared" si="2"/>
        <v>2.788844621513944</v>
      </c>
      <c r="Q32" s="249">
        <f t="shared" si="2"/>
        <v>0.7434944237918215</v>
      </c>
      <c r="R32" s="249">
        <f t="shared" si="2"/>
        <v>3.6585365853658534</v>
      </c>
      <c r="S32" s="249">
        <f>(S8/S19)*100</f>
        <v>2.834008097165992</v>
      </c>
      <c r="T32" s="249">
        <f>(T8/T19)*100</f>
        <v>1.3953488372093024</v>
      </c>
    </row>
    <row r="33" spans="1:20" ht="25.5">
      <c r="A33" s="154" t="s">
        <v>190</v>
      </c>
      <c r="B33" s="186" t="s">
        <v>191</v>
      </c>
      <c r="C33" s="187">
        <f aca="true" t="shared" si="3" ref="C33:R33">(C9/C19)*100</f>
        <v>0</v>
      </c>
      <c r="D33" s="187">
        <f t="shared" si="3"/>
        <v>3.061224489795918</v>
      </c>
      <c r="E33" s="187">
        <f t="shared" si="3"/>
        <v>0.5076142131979695</v>
      </c>
      <c r="F33" s="187">
        <f t="shared" si="3"/>
        <v>1.4598540145985401</v>
      </c>
      <c r="G33" s="187">
        <f t="shared" si="3"/>
        <v>2</v>
      </c>
      <c r="H33" s="187">
        <f t="shared" si="3"/>
        <v>0.7843137254901961</v>
      </c>
      <c r="I33" s="187">
        <f t="shared" si="3"/>
        <v>0.4716981132075472</v>
      </c>
      <c r="J33" s="187">
        <f t="shared" si="3"/>
        <v>0.9569377990430622</v>
      </c>
      <c r="K33" s="187">
        <f t="shared" si="3"/>
        <v>1.0204081632653061</v>
      </c>
      <c r="L33" s="187">
        <f t="shared" si="3"/>
        <v>0.49261083743842365</v>
      </c>
      <c r="M33" s="187">
        <f t="shared" si="3"/>
        <v>0.47393364928909953</v>
      </c>
      <c r="N33" s="187">
        <f t="shared" si="3"/>
        <v>0.5102040816326531</v>
      </c>
      <c r="O33" s="187">
        <f t="shared" si="3"/>
        <v>2.8688524590163933</v>
      </c>
      <c r="P33" s="187">
        <f t="shared" si="3"/>
        <v>0.398406374501992</v>
      </c>
      <c r="Q33" s="187">
        <f t="shared" si="3"/>
        <v>2.6022304832713754</v>
      </c>
      <c r="R33" s="187">
        <f t="shared" si="3"/>
        <v>1.6260162601626018</v>
      </c>
      <c r="S33" s="187">
        <f>(S9/S19)*100</f>
        <v>3.2388663967611335</v>
      </c>
      <c r="T33" s="187">
        <f>(T9/T19)*100</f>
        <v>2.3255813953488373</v>
      </c>
    </row>
    <row r="34" spans="1:20" ht="25.5">
      <c r="A34" s="154" t="s">
        <v>32</v>
      </c>
      <c r="B34" s="186" t="s">
        <v>192</v>
      </c>
      <c r="C34" s="187">
        <f aca="true" t="shared" si="4" ref="C34:R34">(C10/C19)*100</f>
        <v>11.267605633802818</v>
      </c>
      <c r="D34" s="187">
        <f t="shared" si="4"/>
        <v>12.925170068027212</v>
      </c>
      <c r="E34" s="187">
        <f t="shared" si="4"/>
        <v>6.091370558375635</v>
      </c>
      <c r="F34" s="187">
        <f t="shared" si="4"/>
        <v>6.569343065693431</v>
      </c>
      <c r="G34" s="187">
        <f t="shared" si="4"/>
        <v>10</v>
      </c>
      <c r="H34" s="187">
        <f t="shared" si="4"/>
        <v>10.196078431372548</v>
      </c>
      <c r="I34" s="187">
        <f t="shared" si="4"/>
        <v>10.849056603773585</v>
      </c>
      <c r="J34" s="187">
        <f t="shared" si="4"/>
        <v>8.61244019138756</v>
      </c>
      <c r="K34" s="187">
        <f t="shared" si="4"/>
        <v>10.204081632653061</v>
      </c>
      <c r="L34" s="187">
        <f t="shared" si="4"/>
        <v>8.866995073891626</v>
      </c>
      <c r="M34" s="187">
        <f t="shared" si="4"/>
        <v>5.687203791469194</v>
      </c>
      <c r="N34" s="187">
        <f t="shared" si="4"/>
        <v>9.183673469387756</v>
      </c>
      <c r="O34" s="250">
        <f t="shared" si="4"/>
        <v>11.475409836065573</v>
      </c>
      <c r="P34" s="250">
        <f t="shared" si="4"/>
        <v>11.952191235059761</v>
      </c>
      <c r="Q34" s="250">
        <f t="shared" si="4"/>
        <v>14.12639405204461</v>
      </c>
      <c r="R34" s="250">
        <f t="shared" si="4"/>
        <v>9.75609756097561</v>
      </c>
      <c r="S34" s="250">
        <f>(S10/S19)*100</f>
        <v>12.550607287449392</v>
      </c>
      <c r="T34" s="250">
        <f>(T10/T19)*100</f>
        <v>9.767441860465116</v>
      </c>
    </row>
    <row r="35" spans="1:20" ht="25.5">
      <c r="A35" s="154" t="s">
        <v>193</v>
      </c>
      <c r="B35" s="186" t="s">
        <v>249</v>
      </c>
      <c r="C35" s="187">
        <f aca="true" t="shared" si="5" ref="C35:R35">(C11/C19)*100</f>
        <v>0</v>
      </c>
      <c r="D35" s="187">
        <f t="shared" si="5"/>
        <v>21.08843537414966</v>
      </c>
      <c r="E35" s="187">
        <f t="shared" si="5"/>
        <v>17.258883248730964</v>
      </c>
      <c r="F35" s="187">
        <f t="shared" si="5"/>
        <v>13.86861313868613</v>
      </c>
      <c r="G35" s="187">
        <f t="shared" si="5"/>
        <v>16.400000000000002</v>
      </c>
      <c r="H35" s="187">
        <f t="shared" si="5"/>
        <v>10.588235294117647</v>
      </c>
      <c r="I35" s="187">
        <f t="shared" si="5"/>
        <v>12.264150943396226</v>
      </c>
      <c r="J35" s="187">
        <f t="shared" si="5"/>
        <v>16.267942583732058</v>
      </c>
      <c r="K35" s="187">
        <f t="shared" si="5"/>
        <v>11.224489795918368</v>
      </c>
      <c r="L35" s="187">
        <f t="shared" si="5"/>
        <v>14.285714285714285</v>
      </c>
      <c r="M35" s="187">
        <f t="shared" si="5"/>
        <v>13.744075829383887</v>
      </c>
      <c r="N35" s="187">
        <f t="shared" si="5"/>
        <v>11.224489795918368</v>
      </c>
      <c r="O35" s="250">
        <f t="shared" si="5"/>
        <v>13.934426229508196</v>
      </c>
      <c r="P35" s="250">
        <f t="shared" si="5"/>
        <v>7.968127490039841</v>
      </c>
      <c r="Q35" s="250">
        <f t="shared" si="5"/>
        <v>7.434944237918216</v>
      </c>
      <c r="R35" s="250">
        <f t="shared" si="5"/>
        <v>8.94308943089431</v>
      </c>
      <c r="S35" s="250">
        <f>(S11/S19)*100</f>
        <v>7.6923076923076925</v>
      </c>
      <c r="T35" s="250">
        <f>(T11/T19)*100</f>
        <v>9.767441860465116</v>
      </c>
    </row>
    <row r="36" spans="1:20" ht="15">
      <c r="A36" s="154" t="s">
        <v>195</v>
      </c>
      <c r="B36" s="186" t="s">
        <v>196</v>
      </c>
      <c r="C36" s="189">
        <f aca="true" t="shared" si="6" ref="C36:R36">(C12/C19)*100</f>
        <v>0</v>
      </c>
      <c r="D36" s="189">
        <f t="shared" si="6"/>
        <v>31.63265306122449</v>
      </c>
      <c r="E36" s="189">
        <f t="shared" si="6"/>
        <v>45.68527918781726</v>
      </c>
      <c r="F36" s="189">
        <f t="shared" si="6"/>
        <v>45.98540145985402</v>
      </c>
      <c r="G36" s="189">
        <f t="shared" si="6"/>
        <v>39.6</v>
      </c>
      <c r="H36" s="189">
        <f t="shared" si="6"/>
        <v>40.78431372549019</v>
      </c>
      <c r="I36" s="189">
        <f t="shared" si="6"/>
        <v>34.90566037735849</v>
      </c>
      <c r="J36" s="189">
        <f t="shared" si="6"/>
        <v>35.88516746411483</v>
      </c>
      <c r="K36" s="189">
        <f t="shared" si="6"/>
        <v>48.46938775510204</v>
      </c>
      <c r="L36" s="189">
        <f t="shared" si="6"/>
        <v>45.812807881773395</v>
      </c>
      <c r="M36" s="189">
        <f t="shared" si="6"/>
        <v>54.502369668246445</v>
      </c>
      <c r="N36" s="189">
        <f t="shared" si="6"/>
        <v>40.816326530612244</v>
      </c>
      <c r="O36" s="189">
        <f t="shared" si="6"/>
        <v>41.39344262295082</v>
      </c>
      <c r="P36" s="189">
        <f t="shared" si="6"/>
        <v>43.02788844621514</v>
      </c>
      <c r="Q36" s="189">
        <f t="shared" si="6"/>
        <v>47.21189591078067</v>
      </c>
      <c r="R36" s="189">
        <f t="shared" si="6"/>
        <v>49.59349593495935</v>
      </c>
      <c r="S36" s="189">
        <f>(S12/S19)*100</f>
        <v>43.7246963562753</v>
      </c>
      <c r="T36" s="189">
        <f>(T12/T19)*100</f>
        <v>46.97674418604651</v>
      </c>
    </row>
    <row r="37" spans="1:20" ht="25.5">
      <c r="A37" s="154" t="s">
        <v>197</v>
      </c>
      <c r="B37" s="186" t="s">
        <v>198</v>
      </c>
      <c r="C37" s="187">
        <f aca="true" t="shared" si="7" ref="C37:R37">(C13/C19)*100</f>
        <v>35.2112676056338</v>
      </c>
      <c r="D37" s="187">
        <f t="shared" si="7"/>
        <v>10.884353741496598</v>
      </c>
      <c r="E37" s="187">
        <f t="shared" si="7"/>
        <v>7.1065989847715745</v>
      </c>
      <c r="F37" s="187">
        <f t="shared" si="7"/>
        <v>13.86861313868613</v>
      </c>
      <c r="G37" s="187">
        <f t="shared" si="7"/>
        <v>12</v>
      </c>
      <c r="H37" s="187">
        <f t="shared" si="7"/>
        <v>16.07843137254902</v>
      </c>
      <c r="I37" s="187">
        <f t="shared" si="7"/>
        <v>21.69811320754717</v>
      </c>
      <c r="J37" s="187">
        <f t="shared" si="7"/>
        <v>13.397129186602871</v>
      </c>
      <c r="K37" s="187">
        <f t="shared" si="7"/>
        <v>11.224489795918368</v>
      </c>
      <c r="L37" s="187">
        <f t="shared" si="7"/>
        <v>15.763546798029557</v>
      </c>
      <c r="M37" s="187">
        <f t="shared" si="7"/>
        <v>14.218009478672986</v>
      </c>
      <c r="N37" s="187">
        <f t="shared" si="7"/>
        <v>23.97959183673469</v>
      </c>
      <c r="O37" s="250">
        <f t="shared" si="7"/>
        <v>19.262295081967213</v>
      </c>
      <c r="P37" s="250">
        <f t="shared" si="7"/>
        <v>21.51394422310757</v>
      </c>
      <c r="Q37" s="250">
        <f t="shared" si="7"/>
        <v>19.33085501858736</v>
      </c>
      <c r="R37" s="250">
        <f t="shared" si="7"/>
        <v>18.69918699186992</v>
      </c>
      <c r="S37" s="250">
        <f>(S13/S19)*100</f>
        <v>22.672064777327936</v>
      </c>
      <c r="T37" s="250">
        <f>(T13/T19)*100</f>
        <v>19.069767441860467</v>
      </c>
    </row>
    <row r="38" spans="1:20" ht="25.5">
      <c r="A38" s="154" t="s">
        <v>199</v>
      </c>
      <c r="B38" s="186" t="s">
        <v>250</v>
      </c>
      <c r="C38" s="187">
        <f aca="true" t="shared" si="8" ref="C38:R38">(C14/C19)*100</f>
        <v>7.042253521126761</v>
      </c>
      <c r="D38" s="187">
        <f t="shared" si="8"/>
        <v>5.782312925170068</v>
      </c>
      <c r="E38" s="187">
        <f t="shared" si="8"/>
        <v>4.568527918781726</v>
      </c>
      <c r="F38" s="187">
        <f t="shared" si="8"/>
        <v>2.9197080291970803</v>
      </c>
      <c r="G38" s="187">
        <f t="shared" si="8"/>
        <v>6</v>
      </c>
      <c r="H38" s="187">
        <f t="shared" si="8"/>
        <v>6.2745098039215685</v>
      </c>
      <c r="I38" s="187">
        <f t="shared" si="8"/>
        <v>5.660377358490567</v>
      </c>
      <c r="J38" s="187">
        <f t="shared" si="8"/>
        <v>10.526315789473683</v>
      </c>
      <c r="K38" s="187">
        <f t="shared" si="8"/>
        <v>10.204081632653061</v>
      </c>
      <c r="L38" s="187">
        <f t="shared" si="8"/>
        <v>9.35960591133005</v>
      </c>
      <c r="M38" s="187">
        <f t="shared" si="8"/>
        <v>8.056872037914692</v>
      </c>
      <c r="N38" s="187">
        <f t="shared" si="8"/>
        <v>8.673469387755102</v>
      </c>
      <c r="O38" s="250">
        <f t="shared" si="8"/>
        <v>6.147540983606557</v>
      </c>
      <c r="P38" s="250">
        <f t="shared" si="8"/>
        <v>7.968127490039841</v>
      </c>
      <c r="Q38" s="250">
        <f t="shared" si="8"/>
        <v>5.204460966542751</v>
      </c>
      <c r="R38" s="250">
        <f t="shared" si="8"/>
        <v>4.471544715447155</v>
      </c>
      <c r="S38" s="250">
        <f>(S14/S19)*100</f>
        <v>6.0728744939271255</v>
      </c>
      <c r="T38" s="250">
        <f>(T14/T19)*100</f>
        <v>7.906976744186046</v>
      </c>
    </row>
    <row r="39" spans="1:20" ht="25.5">
      <c r="A39" s="154" t="s">
        <v>201</v>
      </c>
      <c r="B39" s="186" t="s">
        <v>202</v>
      </c>
      <c r="C39" s="187">
        <f aca="true" t="shared" si="9" ref="C39:R39">(C15/C19)*100</f>
        <v>0</v>
      </c>
      <c r="D39" s="187">
        <f t="shared" si="9"/>
        <v>0.6802721088435374</v>
      </c>
      <c r="E39" s="187">
        <f t="shared" si="9"/>
        <v>0</v>
      </c>
      <c r="F39" s="187">
        <f t="shared" si="9"/>
        <v>1.4598540145985401</v>
      </c>
      <c r="G39" s="187">
        <f t="shared" si="9"/>
        <v>0.8</v>
      </c>
      <c r="H39" s="187">
        <f t="shared" si="9"/>
        <v>0</v>
      </c>
      <c r="I39" s="187">
        <f t="shared" si="9"/>
        <v>0</v>
      </c>
      <c r="J39" s="187">
        <f t="shared" si="9"/>
        <v>0.4784688995215311</v>
      </c>
      <c r="K39" s="187">
        <f t="shared" si="9"/>
        <v>1.0204081632653061</v>
      </c>
      <c r="L39" s="187">
        <f t="shared" si="9"/>
        <v>0.9852216748768473</v>
      </c>
      <c r="M39" s="187">
        <f t="shared" si="9"/>
        <v>0</v>
      </c>
      <c r="N39" s="187">
        <f t="shared" si="9"/>
        <v>0</v>
      </c>
      <c r="O39" s="250">
        <f t="shared" si="9"/>
        <v>0.819672131147541</v>
      </c>
      <c r="P39" s="250">
        <f t="shared" si="9"/>
        <v>0.398406374501992</v>
      </c>
      <c r="Q39" s="250">
        <f t="shared" si="9"/>
        <v>2.2304832713754648</v>
      </c>
      <c r="R39" s="250">
        <f t="shared" si="9"/>
        <v>0.8130081300813009</v>
      </c>
      <c r="S39" s="250">
        <f>(S15/S19)*100</f>
        <v>0</v>
      </c>
      <c r="T39" s="250">
        <f>(T15/T19)*100</f>
        <v>0</v>
      </c>
    </row>
    <row r="40" spans="1:20" ht="15">
      <c r="A40" s="154" t="s">
        <v>203</v>
      </c>
      <c r="B40" s="186" t="s">
        <v>204</v>
      </c>
      <c r="C40" s="189">
        <f aca="true" t="shared" si="10" ref="C40:R40">(C16/C19)*100</f>
        <v>0</v>
      </c>
      <c r="D40" s="189">
        <f t="shared" si="10"/>
        <v>0</v>
      </c>
      <c r="E40" s="189">
        <f t="shared" si="10"/>
        <v>1.5228426395939088</v>
      </c>
      <c r="F40" s="189">
        <f t="shared" si="10"/>
        <v>0</v>
      </c>
      <c r="G40" s="189">
        <f t="shared" si="10"/>
        <v>0</v>
      </c>
      <c r="H40" s="189">
        <f t="shared" si="10"/>
        <v>0</v>
      </c>
      <c r="I40" s="189">
        <f t="shared" si="10"/>
        <v>0</v>
      </c>
      <c r="J40" s="212">
        <f t="shared" si="10"/>
        <v>0</v>
      </c>
      <c r="K40" s="212">
        <f t="shared" si="10"/>
        <v>0</v>
      </c>
      <c r="L40" s="187">
        <f t="shared" si="10"/>
        <v>0</v>
      </c>
      <c r="M40" s="187">
        <f t="shared" si="10"/>
        <v>0</v>
      </c>
      <c r="N40" s="187">
        <f t="shared" si="10"/>
        <v>0</v>
      </c>
      <c r="O40" s="250">
        <f t="shared" si="10"/>
        <v>0</v>
      </c>
      <c r="P40" s="250">
        <f t="shared" si="10"/>
        <v>0</v>
      </c>
      <c r="Q40" s="250">
        <f t="shared" si="10"/>
        <v>0</v>
      </c>
      <c r="R40" s="250">
        <f t="shared" si="10"/>
        <v>0</v>
      </c>
      <c r="S40" s="250">
        <f>(S16/S19)*100</f>
        <v>0</v>
      </c>
      <c r="T40" s="250">
        <f>(T16/T19)*100</f>
        <v>0</v>
      </c>
    </row>
    <row r="41" spans="1:20" ht="15">
      <c r="A41" s="154" t="s">
        <v>205</v>
      </c>
      <c r="B41" s="186" t="s">
        <v>206</v>
      </c>
      <c r="C41" s="189">
        <f aca="true" t="shared" si="11" ref="C41:R41">(C17/C19)*100</f>
        <v>8.80281690140845</v>
      </c>
      <c r="D41" s="189">
        <f t="shared" si="11"/>
        <v>2.7210884353741496</v>
      </c>
      <c r="E41" s="189">
        <f t="shared" si="11"/>
        <v>2.030456852791878</v>
      </c>
      <c r="F41" s="189">
        <f t="shared" si="11"/>
        <v>0.7299270072992701</v>
      </c>
      <c r="G41" s="189">
        <f t="shared" si="11"/>
        <v>1.6</v>
      </c>
      <c r="H41" s="189">
        <f t="shared" si="11"/>
        <v>2.7450980392156863</v>
      </c>
      <c r="I41" s="189">
        <f t="shared" si="11"/>
        <v>4.245283018867925</v>
      </c>
      <c r="J41" s="212">
        <f t="shared" si="11"/>
        <v>2.8708133971291865</v>
      </c>
      <c r="K41" s="212">
        <f t="shared" si="11"/>
        <v>1.0204081632653061</v>
      </c>
      <c r="L41" s="187">
        <f t="shared" si="11"/>
        <v>0</v>
      </c>
      <c r="M41" s="187">
        <f t="shared" si="11"/>
        <v>0.47393364928909953</v>
      </c>
      <c r="N41" s="187">
        <f t="shared" si="11"/>
        <v>1.530612244897959</v>
      </c>
      <c r="O41" s="250">
        <f t="shared" si="11"/>
        <v>0.819672131147541</v>
      </c>
      <c r="P41" s="250">
        <f t="shared" si="11"/>
        <v>0.796812749003984</v>
      </c>
      <c r="Q41" s="250">
        <f t="shared" si="11"/>
        <v>0</v>
      </c>
      <c r="R41" s="250">
        <f t="shared" si="11"/>
        <v>0</v>
      </c>
      <c r="S41" s="250">
        <f>(S17/S19)*100</f>
        <v>0.4048582995951417</v>
      </c>
      <c r="T41" s="250">
        <f>(T17/T19)*100</f>
        <v>0.46511627906976744</v>
      </c>
    </row>
    <row r="42" spans="1:20" ht="15.75" thickBot="1">
      <c r="A42" s="157" t="s">
        <v>207</v>
      </c>
      <c r="B42" s="190" t="s">
        <v>208</v>
      </c>
      <c r="C42" s="194">
        <f aca="true" t="shared" si="12" ref="C42:R42">(C18/C19)*100</f>
        <v>37.67605633802817</v>
      </c>
      <c r="D42" s="194">
        <f t="shared" si="12"/>
        <v>9.523809523809524</v>
      </c>
      <c r="E42" s="194">
        <f t="shared" si="12"/>
        <v>13.705583756345177</v>
      </c>
      <c r="F42" s="194">
        <f t="shared" si="12"/>
        <v>12.408759124087592</v>
      </c>
      <c r="G42" s="194">
        <f t="shared" si="12"/>
        <v>10</v>
      </c>
      <c r="H42" s="194">
        <f t="shared" si="12"/>
        <v>8.235294117647058</v>
      </c>
      <c r="I42" s="194">
        <f t="shared" si="12"/>
        <v>8.018867924528301</v>
      </c>
      <c r="J42" s="212">
        <f t="shared" si="12"/>
        <v>6.698564593301436</v>
      </c>
      <c r="K42" s="212">
        <f t="shared" si="12"/>
        <v>2.5510204081632653</v>
      </c>
      <c r="L42" s="187">
        <f t="shared" si="12"/>
        <v>2.4630541871921183</v>
      </c>
      <c r="M42" s="187">
        <f t="shared" si="12"/>
        <v>0.9478672985781991</v>
      </c>
      <c r="N42" s="187">
        <f t="shared" si="12"/>
        <v>2.5510204081632653</v>
      </c>
      <c r="O42" s="250">
        <f t="shared" si="12"/>
        <v>1.639344262295082</v>
      </c>
      <c r="P42" s="250">
        <f t="shared" si="12"/>
        <v>3.187250996015936</v>
      </c>
      <c r="Q42" s="250">
        <f t="shared" si="12"/>
        <v>1.1152416356877324</v>
      </c>
      <c r="R42" s="250">
        <f t="shared" si="12"/>
        <v>2.4390243902439024</v>
      </c>
      <c r="S42" s="250">
        <f>(S18/S19)*100</f>
        <v>0.8097165991902834</v>
      </c>
      <c r="T42" s="250">
        <f>(T18/T19)*100</f>
        <v>2.3255813953488373</v>
      </c>
    </row>
    <row r="43" spans="1:20" ht="15.75" thickTop="1">
      <c r="A43" s="195"/>
      <c r="B43" s="196" t="s">
        <v>209</v>
      </c>
      <c r="C43" s="199">
        <f aca="true" t="shared" si="13" ref="C43:H43">SUM(C32:C42)</f>
        <v>100</v>
      </c>
      <c r="D43" s="199">
        <f t="shared" si="13"/>
        <v>100.00000000000001</v>
      </c>
      <c r="E43" s="199">
        <f t="shared" si="13"/>
        <v>100</v>
      </c>
      <c r="F43" s="199">
        <f t="shared" si="13"/>
        <v>100</v>
      </c>
      <c r="G43" s="199">
        <f t="shared" si="13"/>
        <v>99.99999999999999</v>
      </c>
      <c r="H43" s="199">
        <f t="shared" si="13"/>
        <v>100</v>
      </c>
      <c r="I43" s="199">
        <f aca="true" t="shared" si="14" ref="I43:T43">SUM(I32:I42)</f>
        <v>100</v>
      </c>
      <c r="J43" s="199">
        <f t="shared" si="14"/>
        <v>100</v>
      </c>
      <c r="K43" s="199">
        <f t="shared" si="14"/>
        <v>100</v>
      </c>
      <c r="L43" s="199">
        <f t="shared" si="14"/>
        <v>99.99999999999999</v>
      </c>
      <c r="M43" s="199">
        <f t="shared" si="14"/>
        <v>99.99999999999999</v>
      </c>
      <c r="N43" s="199">
        <f t="shared" si="14"/>
        <v>100</v>
      </c>
      <c r="O43" s="199">
        <f t="shared" si="14"/>
        <v>100</v>
      </c>
      <c r="P43" s="199">
        <f t="shared" si="14"/>
        <v>100</v>
      </c>
      <c r="Q43" s="199">
        <f t="shared" si="14"/>
        <v>100</v>
      </c>
      <c r="R43" s="199">
        <f t="shared" si="14"/>
        <v>100</v>
      </c>
      <c r="S43" s="199">
        <f t="shared" si="14"/>
        <v>100.00000000000001</v>
      </c>
      <c r="T43" s="199">
        <f t="shared" si="14"/>
        <v>100</v>
      </c>
    </row>
    <row r="44" spans="1:20" ht="15.75">
      <c r="A44" s="404" t="s">
        <v>263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</row>
    <row r="45" spans="1:20" ht="18.75">
      <c r="A45" s="405" t="s">
        <v>262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</row>
  </sheetData>
  <sheetProtection/>
  <mergeCells count="52">
    <mergeCell ref="C29:C31"/>
    <mergeCell ref="D29:D31"/>
    <mergeCell ref="C4:T4"/>
    <mergeCell ref="S5:S7"/>
    <mergeCell ref="L5:L7"/>
    <mergeCell ref="S29:S31"/>
    <mergeCell ref="L29:L31"/>
    <mergeCell ref="E5:F5"/>
    <mergeCell ref="O5:O7"/>
    <mergeCell ref="O29:O31"/>
    <mergeCell ref="N5:N7"/>
    <mergeCell ref="N29:N31"/>
    <mergeCell ref="G29:G31"/>
    <mergeCell ref="A21:T21"/>
    <mergeCell ref="Q29:Q31"/>
    <mergeCell ref="Q5:Q7"/>
    <mergeCell ref="K29:K31"/>
    <mergeCell ref="T29:T31"/>
    <mergeCell ref="K5:K7"/>
    <mergeCell ref="E30:E31"/>
    <mergeCell ref="G5:G7"/>
    <mergeCell ref="A20:T20"/>
    <mergeCell ref="T5:T7"/>
    <mergeCell ref="A1:T1"/>
    <mergeCell ref="A2:T2"/>
    <mergeCell ref="A4:A7"/>
    <mergeCell ref="B4:B7"/>
    <mergeCell ref="J5:J7"/>
    <mergeCell ref="R5:R7"/>
    <mergeCell ref="D5:D7"/>
    <mergeCell ref="H5:H7"/>
    <mergeCell ref="F6:F7"/>
    <mergeCell ref="A44:T44"/>
    <mergeCell ref="A45:T45"/>
    <mergeCell ref="A25:T25"/>
    <mergeCell ref="A26:T26"/>
    <mergeCell ref="A28:A31"/>
    <mergeCell ref="B28:B31"/>
    <mergeCell ref="C28:T28"/>
    <mergeCell ref="H29:H31"/>
    <mergeCell ref="F30:F31"/>
    <mergeCell ref="R29:R31"/>
    <mergeCell ref="E29:F29"/>
    <mergeCell ref="M29:M31"/>
    <mergeCell ref="C5:C7"/>
    <mergeCell ref="P5:P7"/>
    <mergeCell ref="M5:M7"/>
    <mergeCell ref="E6:E7"/>
    <mergeCell ref="I5:I7"/>
    <mergeCell ref="J29:J31"/>
    <mergeCell ref="P29:P31"/>
    <mergeCell ref="I29:I3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B1">
      <selection activeCell="V9" sqref="V9"/>
    </sheetView>
  </sheetViews>
  <sheetFormatPr defaultColWidth="8.796875" defaultRowHeight="15"/>
  <cols>
    <col min="1" max="1" width="3.296875" style="0" customWidth="1"/>
    <col min="2" max="2" width="23.296875" style="0" customWidth="1"/>
    <col min="3" max="6" width="3.8984375" style="0" bestFit="1" customWidth="1"/>
    <col min="7" max="8" width="4.796875" style="0" customWidth="1"/>
    <col min="9" max="10" width="5.3984375" style="0" customWidth="1"/>
    <col min="11" max="18" width="4.3984375" style="0" customWidth="1"/>
  </cols>
  <sheetData>
    <row r="1" spans="1:17" ht="15">
      <c r="A1" s="285" t="s">
        <v>265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368"/>
      <c r="M1" s="368"/>
      <c r="N1" s="368"/>
      <c r="O1" s="368"/>
      <c r="P1" s="368"/>
      <c r="Q1" s="368"/>
    </row>
    <row r="2" spans="1:17" ht="39" customHeight="1">
      <c r="A2" s="407" t="s">
        <v>268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13"/>
      <c r="M2" s="413"/>
      <c r="N2" s="413"/>
      <c r="O2" s="413"/>
      <c r="P2" s="413"/>
      <c r="Q2" s="413"/>
    </row>
    <row r="3" spans="1:18" ht="15" customHeight="1">
      <c r="A3" s="377" t="s">
        <v>33</v>
      </c>
      <c r="B3" s="414" t="s">
        <v>267</v>
      </c>
      <c r="C3" s="385" t="s">
        <v>247</v>
      </c>
      <c r="D3" s="385"/>
      <c r="E3" s="385"/>
      <c r="F3" s="385"/>
      <c r="G3" s="385"/>
      <c r="H3" s="385"/>
      <c r="I3" s="385"/>
      <c r="J3" s="385"/>
      <c r="K3" s="386" t="s">
        <v>248</v>
      </c>
      <c r="L3" s="409"/>
      <c r="M3" s="409"/>
      <c r="N3" s="409"/>
      <c r="O3" s="409"/>
      <c r="P3" s="409"/>
      <c r="Q3" s="409"/>
      <c r="R3" s="410"/>
    </row>
    <row r="4" spans="1:18" ht="15">
      <c r="A4" s="378"/>
      <c r="B4" s="415"/>
      <c r="C4" s="377">
        <v>2013</v>
      </c>
      <c r="D4" s="377">
        <v>2014</v>
      </c>
      <c r="E4" s="377">
        <v>2015</v>
      </c>
      <c r="F4" s="377">
        <v>2016</v>
      </c>
      <c r="G4" s="377">
        <v>2017</v>
      </c>
      <c r="H4" s="377">
        <v>2018</v>
      </c>
      <c r="I4" s="377">
        <v>2019</v>
      </c>
      <c r="J4" s="377">
        <v>2020</v>
      </c>
      <c r="K4" s="377">
        <v>2013</v>
      </c>
      <c r="L4" s="377">
        <v>2014</v>
      </c>
      <c r="M4" s="377">
        <v>2015</v>
      </c>
      <c r="N4" s="377">
        <v>2016</v>
      </c>
      <c r="O4" s="377">
        <v>2017</v>
      </c>
      <c r="P4" s="377">
        <v>2018</v>
      </c>
      <c r="Q4" s="377">
        <v>2019</v>
      </c>
      <c r="R4" s="377">
        <v>2020</v>
      </c>
    </row>
    <row r="5" spans="1:18" ht="15" customHeight="1">
      <c r="A5" s="378"/>
      <c r="B5" s="415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</row>
    <row r="6" spans="1:18" ht="15">
      <c r="A6" s="379"/>
      <c r="B6" s="416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5">
      <c r="A7" s="151" t="s">
        <v>188</v>
      </c>
      <c r="B7" s="184" t="s">
        <v>189</v>
      </c>
      <c r="C7" s="151">
        <v>0</v>
      </c>
      <c r="D7" s="151">
        <v>0</v>
      </c>
      <c r="E7" s="151">
        <v>0</v>
      </c>
      <c r="F7" s="151">
        <v>3</v>
      </c>
      <c r="G7" s="151">
        <v>0</v>
      </c>
      <c r="H7" s="151">
        <v>1</v>
      </c>
      <c r="I7" s="151">
        <v>1</v>
      </c>
      <c r="J7" s="185">
        <v>0</v>
      </c>
      <c r="K7" s="212">
        <f aca="true" t="shared" si="0" ref="K7:R7">(C7/C18)*100</f>
        <v>0</v>
      </c>
      <c r="L7" s="212">
        <f t="shared" si="0"/>
        <v>0</v>
      </c>
      <c r="M7" s="212">
        <f t="shared" si="0"/>
        <v>0</v>
      </c>
      <c r="N7" s="212">
        <f t="shared" si="0"/>
        <v>8.333333333333332</v>
      </c>
      <c r="O7" s="212">
        <f t="shared" si="0"/>
        <v>0</v>
      </c>
      <c r="P7" s="212">
        <f t="shared" si="0"/>
        <v>3.571428571428571</v>
      </c>
      <c r="Q7" s="212">
        <f t="shared" si="0"/>
        <v>2.2222222222222223</v>
      </c>
      <c r="R7" s="212">
        <f t="shared" si="0"/>
        <v>0</v>
      </c>
    </row>
    <row r="8" spans="1:18" ht="25.5">
      <c r="A8" s="154" t="s">
        <v>190</v>
      </c>
      <c r="B8" s="186" t="s">
        <v>191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87">
        <f aca="true" t="shared" si="1" ref="K8:R8">(C8/C18)*100</f>
        <v>0</v>
      </c>
      <c r="L8" s="187">
        <f t="shared" si="1"/>
        <v>0</v>
      </c>
      <c r="M8" s="187">
        <f t="shared" si="1"/>
        <v>0</v>
      </c>
      <c r="N8" s="187">
        <f t="shared" si="1"/>
        <v>0</v>
      </c>
      <c r="O8" s="187">
        <f t="shared" si="1"/>
        <v>0</v>
      </c>
      <c r="P8" s="187">
        <f t="shared" si="1"/>
        <v>0</v>
      </c>
      <c r="Q8" s="187">
        <f t="shared" si="1"/>
        <v>0</v>
      </c>
      <c r="R8" s="187">
        <f t="shared" si="1"/>
        <v>0</v>
      </c>
    </row>
    <row r="9" spans="1:18" ht="25.5">
      <c r="A9" s="154" t="s">
        <v>32</v>
      </c>
      <c r="B9" s="186" t="s">
        <v>192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87">
        <f aca="true" t="shared" si="2" ref="K9:R9">(C9/C18)*100</f>
        <v>0</v>
      </c>
      <c r="L9" s="187">
        <f t="shared" si="2"/>
        <v>0</v>
      </c>
      <c r="M9" s="187">
        <f t="shared" si="2"/>
        <v>0</v>
      </c>
      <c r="N9" s="187">
        <f t="shared" si="2"/>
        <v>0</v>
      </c>
      <c r="O9" s="187">
        <f t="shared" si="2"/>
        <v>0</v>
      </c>
      <c r="P9" s="187">
        <f t="shared" si="2"/>
        <v>0</v>
      </c>
      <c r="Q9" s="187">
        <f t="shared" si="2"/>
        <v>0</v>
      </c>
      <c r="R9" s="187">
        <f t="shared" si="2"/>
        <v>0</v>
      </c>
    </row>
    <row r="10" spans="1:18" ht="25.5">
      <c r="A10" s="154" t="s">
        <v>193</v>
      </c>
      <c r="B10" s="186" t="s">
        <v>249</v>
      </c>
      <c r="C10" s="156">
        <v>16</v>
      </c>
      <c r="D10" s="156">
        <v>11</v>
      </c>
      <c r="E10" s="156">
        <v>14</v>
      </c>
      <c r="F10" s="156">
        <v>9</v>
      </c>
      <c r="G10" s="156">
        <v>15</v>
      </c>
      <c r="H10" s="156">
        <v>9</v>
      </c>
      <c r="I10" s="156">
        <v>22</v>
      </c>
      <c r="J10" s="156">
        <v>19</v>
      </c>
      <c r="K10" s="187">
        <f aca="true" t="shared" si="3" ref="K10:R10">(C10/C18)*100</f>
        <v>44.44444444444444</v>
      </c>
      <c r="L10" s="187">
        <f t="shared" si="3"/>
        <v>39.285714285714285</v>
      </c>
      <c r="M10" s="187">
        <f t="shared" si="3"/>
        <v>46.666666666666664</v>
      </c>
      <c r="N10" s="187">
        <f t="shared" si="3"/>
        <v>25</v>
      </c>
      <c r="O10" s="187">
        <f t="shared" si="3"/>
        <v>38.46153846153847</v>
      </c>
      <c r="P10" s="187">
        <f t="shared" si="3"/>
        <v>32.142857142857146</v>
      </c>
      <c r="Q10" s="187">
        <f t="shared" si="3"/>
        <v>48.888888888888886</v>
      </c>
      <c r="R10" s="187">
        <f t="shared" si="3"/>
        <v>44.18604651162791</v>
      </c>
    </row>
    <row r="11" spans="1:18" ht="15">
      <c r="A11" s="154" t="s">
        <v>195</v>
      </c>
      <c r="B11" s="186" t="s">
        <v>196</v>
      </c>
      <c r="C11" s="154">
        <v>1</v>
      </c>
      <c r="D11" s="154">
        <v>4</v>
      </c>
      <c r="E11" s="154">
        <v>2</v>
      </c>
      <c r="F11" s="154">
        <v>2</v>
      </c>
      <c r="G11" s="154">
        <v>2</v>
      </c>
      <c r="H11" s="154">
        <v>1</v>
      </c>
      <c r="I11" s="188">
        <v>2</v>
      </c>
      <c r="J11" s="188">
        <v>0</v>
      </c>
      <c r="K11" s="189">
        <f aca="true" t="shared" si="4" ref="K11:R11">(C11/C18)*100</f>
        <v>2.7777777777777777</v>
      </c>
      <c r="L11" s="189">
        <f t="shared" si="4"/>
        <v>14.285714285714285</v>
      </c>
      <c r="M11" s="189">
        <f t="shared" si="4"/>
        <v>6.666666666666667</v>
      </c>
      <c r="N11" s="187">
        <f t="shared" si="4"/>
        <v>5.555555555555555</v>
      </c>
      <c r="O11" s="187">
        <f t="shared" si="4"/>
        <v>5.128205128205128</v>
      </c>
      <c r="P11" s="187">
        <f t="shared" si="4"/>
        <v>3.571428571428571</v>
      </c>
      <c r="Q11" s="187">
        <f t="shared" si="4"/>
        <v>4.444444444444445</v>
      </c>
      <c r="R11" s="187">
        <f t="shared" si="4"/>
        <v>0</v>
      </c>
    </row>
    <row r="12" spans="1:18" ht="25.5">
      <c r="A12" s="154" t="s">
        <v>197</v>
      </c>
      <c r="B12" s="186" t="s">
        <v>198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87">
        <f aca="true" t="shared" si="5" ref="K12:R12">(C12/C18)*100</f>
        <v>0</v>
      </c>
      <c r="L12" s="187">
        <f t="shared" si="5"/>
        <v>0</v>
      </c>
      <c r="M12" s="187">
        <f t="shared" si="5"/>
        <v>0</v>
      </c>
      <c r="N12" s="187">
        <f t="shared" si="5"/>
        <v>0</v>
      </c>
      <c r="O12" s="187">
        <f t="shared" si="5"/>
        <v>0</v>
      </c>
      <c r="P12" s="187">
        <f t="shared" si="5"/>
        <v>0</v>
      </c>
      <c r="Q12" s="187">
        <f t="shared" si="5"/>
        <v>0</v>
      </c>
      <c r="R12" s="187">
        <f t="shared" si="5"/>
        <v>0</v>
      </c>
    </row>
    <row r="13" spans="1:18" ht="25.5">
      <c r="A13" s="154" t="s">
        <v>199</v>
      </c>
      <c r="B13" s="186" t="s">
        <v>250</v>
      </c>
      <c r="C13" s="156">
        <v>0</v>
      </c>
      <c r="D13" s="156">
        <v>0</v>
      </c>
      <c r="E13" s="156">
        <v>1</v>
      </c>
      <c r="F13" s="156">
        <v>0</v>
      </c>
      <c r="G13" s="156">
        <v>0</v>
      </c>
      <c r="H13" s="156">
        <v>1</v>
      </c>
      <c r="I13" s="156">
        <v>0</v>
      </c>
      <c r="J13" s="156">
        <v>0</v>
      </c>
      <c r="K13" s="187">
        <f aca="true" t="shared" si="6" ref="K13:R13">(C13/C18)*100</f>
        <v>0</v>
      </c>
      <c r="L13" s="187">
        <f t="shared" si="6"/>
        <v>0</v>
      </c>
      <c r="M13" s="187">
        <f t="shared" si="6"/>
        <v>3.3333333333333335</v>
      </c>
      <c r="N13" s="187">
        <f t="shared" si="6"/>
        <v>0</v>
      </c>
      <c r="O13" s="187">
        <f t="shared" si="6"/>
        <v>0</v>
      </c>
      <c r="P13" s="187">
        <f t="shared" si="6"/>
        <v>3.571428571428571</v>
      </c>
      <c r="Q13" s="187">
        <f t="shared" si="6"/>
        <v>0</v>
      </c>
      <c r="R13" s="187">
        <f t="shared" si="6"/>
        <v>0</v>
      </c>
    </row>
    <row r="14" spans="1:18" ht="25.5">
      <c r="A14" s="154" t="s">
        <v>201</v>
      </c>
      <c r="B14" s="186" t="s">
        <v>202</v>
      </c>
      <c r="C14" s="156">
        <v>0</v>
      </c>
      <c r="D14" s="156">
        <v>0</v>
      </c>
      <c r="E14" s="156">
        <v>0</v>
      </c>
      <c r="F14" s="156">
        <v>1</v>
      </c>
      <c r="G14" s="156">
        <v>0</v>
      </c>
      <c r="H14" s="156">
        <v>0</v>
      </c>
      <c r="I14" s="156">
        <v>0</v>
      </c>
      <c r="J14" s="156">
        <v>0</v>
      </c>
      <c r="K14" s="187">
        <f aca="true" t="shared" si="7" ref="K14:R14">(C14/C18)*100</f>
        <v>0</v>
      </c>
      <c r="L14" s="187">
        <f t="shared" si="7"/>
        <v>0</v>
      </c>
      <c r="M14" s="187">
        <f t="shared" si="7"/>
        <v>0</v>
      </c>
      <c r="N14" s="187">
        <f t="shared" si="7"/>
        <v>2.7777777777777777</v>
      </c>
      <c r="O14" s="187">
        <f t="shared" si="7"/>
        <v>0</v>
      </c>
      <c r="P14" s="187">
        <f t="shared" si="7"/>
        <v>0</v>
      </c>
      <c r="Q14" s="187">
        <f t="shared" si="7"/>
        <v>0</v>
      </c>
      <c r="R14" s="187">
        <f t="shared" si="7"/>
        <v>0</v>
      </c>
    </row>
    <row r="15" spans="1:18" ht="15">
      <c r="A15" s="154" t="s">
        <v>203</v>
      </c>
      <c r="B15" s="186" t="s">
        <v>204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88">
        <v>0</v>
      </c>
      <c r="J15" s="188">
        <v>0</v>
      </c>
      <c r="K15" s="189">
        <f aca="true" t="shared" si="8" ref="K15:R15">(C15/C18)*100</f>
        <v>0</v>
      </c>
      <c r="L15" s="189">
        <f t="shared" si="8"/>
        <v>0</v>
      </c>
      <c r="M15" s="189">
        <f t="shared" si="8"/>
        <v>0</v>
      </c>
      <c r="N15" s="187">
        <f t="shared" si="8"/>
        <v>0</v>
      </c>
      <c r="O15" s="187">
        <f t="shared" si="8"/>
        <v>0</v>
      </c>
      <c r="P15" s="187">
        <f t="shared" si="8"/>
        <v>0</v>
      </c>
      <c r="Q15" s="187">
        <f t="shared" si="8"/>
        <v>0</v>
      </c>
      <c r="R15" s="187">
        <f t="shared" si="8"/>
        <v>0</v>
      </c>
    </row>
    <row r="16" spans="1:18" ht="15">
      <c r="A16" s="154" t="s">
        <v>205</v>
      </c>
      <c r="B16" s="186" t="s">
        <v>206</v>
      </c>
      <c r="C16" s="154">
        <v>7</v>
      </c>
      <c r="D16" s="154">
        <v>3</v>
      </c>
      <c r="E16" s="154">
        <v>5</v>
      </c>
      <c r="F16" s="154">
        <v>6</v>
      </c>
      <c r="G16" s="154">
        <v>5</v>
      </c>
      <c r="H16" s="154">
        <v>4</v>
      </c>
      <c r="I16" s="188">
        <v>4</v>
      </c>
      <c r="J16" s="188">
        <v>10</v>
      </c>
      <c r="K16" s="189">
        <f aca="true" t="shared" si="9" ref="K16:R16">(C16/C18)*100</f>
        <v>19.444444444444446</v>
      </c>
      <c r="L16" s="189">
        <f t="shared" si="9"/>
        <v>10.714285714285714</v>
      </c>
      <c r="M16" s="189">
        <f t="shared" si="9"/>
        <v>16.666666666666664</v>
      </c>
      <c r="N16" s="187">
        <f t="shared" si="9"/>
        <v>16.666666666666664</v>
      </c>
      <c r="O16" s="187">
        <f t="shared" si="9"/>
        <v>12.82051282051282</v>
      </c>
      <c r="P16" s="187">
        <f t="shared" si="9"/>
        <v>14.285714285714285</v>
      </c>
      <c r="Q16" s="187">
        <f t="shared" si="9"/>
        <v>8.88888888888889</v>
      </c>
      <c r="R16" s="187">
        <f t="shared" si="9"/>
        <v>23.25581395348837</v>
      </c>
    </row>
    <row r="17" spans="1:18" ht="15.75" thickBot="1">
      <c r="A17" s="157" t="s">
        <v>207</v>
      </c>
      <c r="B17" s="190" t="s">
        <v>208</v>
      </c>
      <c r="C17" s="191">
        <v>12</v>
      </c>
      <c r="D17" s="192">
        <v>10</v>
      </c>
      <c r="E17" s="192">
        <v>8</v>
      </c>
      <c r="F17" s="192">
        <v>15</v>
      </c>
      <c r="G17" s="192">
        <v>17</v>
      </c>
      <c r="H17" s="192">
        <v>12</v>
      </c>
      <c r="I17" s="193">
        <v>16</v>
      </c>
      <c r="J17" s="193">
        <v>14</v>
      </c>
      <c r="K17" s="194">
        <f aca="true" t="shared" si="10" ref="K17:R17">(C17/C18)*100</f>
        <v>33.33333333333333</v>
      </c>
      <c r="L17" s="194">
        <f t="shared" si="10"/>
        <v>35.714285714285715</v>
      </c>
      <c r="M17" s="194">
        <f t="shared" si="10"/>
        <v>26.666666666666668</v>
      </c>
      <c r="N17" s="187">
        <f t="shared" si="10"/>
        <v>41.66666666666667</v>
      </c>
      <c r="O17" s="187">
        <f t="shared" si="10"/>
        <v>43.58974358974359</v>
      </c>
      <c r="P17" s="187">
        <f t="shared" si="10"/>
        <v>42.857142857142854</v>
      </c>
      <c r="Q17" s="187">
        <f t="shared" si="10"/>
        <v>35.55555555555556</v>
      </c>
      <c r="R17" s="187">
        <f t="shared" si="10"/>
        <v>32.55813953488372</v>
      </c>
    </row>
    <row r="18" spans="1:18" ht="15.75" thickTop="1">
      <c r="A18" s="195"/>
      <c r="B18" s="196" t="s">
        <v>209</v>
      </c>
      <c r="C18" s="197">
        <f aca="true" t="shared" si="11" ref="C18:K18">SUM(C7:C17)</f>
        <v>36</v>
      </c>
      <c r="D18" s="197">
        <f t="shared" si="11"/>
        <v>28</v>
      </c>
      <c r="E18" s="197">
        <f t="shared" si="11"/>
        <v>30</v>
      </c>
      <c r="F18" s="197">
        <f>SUM(F7:F17)</f>
        <v>36</v>
      </c>
      <c r="G18" s="198">
        <f>SUM(G7:G17)</f>
        <v>39</v>
      </c>
      <c r="H18" s="198">
        <f>SUM(H7:H17)</f>
        <v>28</v>
      </c>
      <c r="I18" s="198">
        <f>SUM(I7:I17)</f>
        <v>45</v>
      </c>
      <c r="J18" s="198">
        <f>SUM(J7:J17)</f>
        <v>43</v>
      </c>
      <c r="K18" s="199">
        <f t="shared" si="11"/>
        <v>100</v>
      </c>
      <c r="L18" s="199">
        <f aca="true" t="shared" si="12" ref="L18:Q18">SUM(L7:L17)</f>
        <v>100</v>
      </c>
      <c r="M18" s="199">
        <f t="shared" si="12"/>
        <v>100</v>
      </c>
      <c r="N18" s="199">
        <f t="shared" si="12"/>
        <v>100</v>
      </c>
      <c r="O18" s="199">
        <f t="shared" si="12"/>
        <v>100</v>
      </c>
      <c r="P18" s="199">
        <f t="shared" si="12"/>
        <v>100</v>
      </c>
      <c r="Q18" s="199">
        <f t="shared" si="12"/>
        <v>100</v>
      </c>
      <c r="R18" s="199">
        <f>SUM(R7:R17)</f>
        <v>100</v>
      </c>
    </row>
    <row r="19" spans="1:17" ht="15.75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</row>
    <row r="20" spans="1:17" ht="18.75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</row>
  </sheetData>
  <sheetProtection/>
  <mergeCells count="24">
    <mergeCell ref="P4:P6"/>
    <mergeCell ref="R4:R6"/>
    <mergeCell ref="K4:K6"/>
    <mergeCell ref="L4:L6"/>
    <mergeCell ref="M4:M6"/>
    <mergeCell ref="H4:H6"/>
    <mergeCell ref="G4:G6"/>
    <mergeCell ref="E4:E6"/>
    <mergeCell ref="A1:Q1"/>
    <mergeCell ref="A2:Q2"/>
    <mergeCell ref="A3:A6"/>
    <mergeCell ref="B3:B6"/>
    <mergeCell ref="C3:J3"/>
    <mergeCell ref="K3:R3"/>
    <mergeCell ref="D4:D6"/>
    <mergeCell ref="C4:C6"/>
    <mergeCell ref="I4:I6"/>
    <mergeCell ref="J4:J6"/>
    <mergeCell ref="A19:Q19"/>
    <mergeCell ref="A20:Q20"/>
    <mergeCell ref="N4:N6"/>
    <mergeCell ref="O4:O6"/>
    <mergeCell ref="Q4:Q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7"/>
  <sheetViews>
    <sheetView zoomScale="90" zoomScaleNormal="90" zoomScalePageLayoutView="0" workbookViewId="0" topLeftCell="A1">
      <selection activeCell="X61" sqref="X61"/>
    </sheetView>
  </sheetViews>
  <sheetFormatPr defaultColWidth="8.796875" defaultRowHeight="15"/>
  <cols>
    <col min="1" max="1" width="2.69921875" style="0" customWidth="1"/>
    <col min="2" max="2" width="24" style="0" customWidth="1"/>
    <col min="3" max="9" width="4.8984375" style="0" customWidth="1"/>
    <col min="10" max="10" width="5.19921875" style="0" customWidth="1"/>
    <col min="11" max="11" width="5.59765625" style="0" customWidth="1"/>
    <col min="12" max="12" width="4.59765625" style="0" customWidth="1"/>
    <col min="13" max="13" width="4.8984375" style="0" customWidth="1"/>
    <col min="14" max="14" width="4.69921875" style="0" customWidth="1"/>
    <col min="15" max="15" width="4.8984375" style="0" customWidth="1"/>
    <col min="16" max="16" width="4.796875" style="0" customWidth="1"/>
    <col min="17" max="17" width="4.59765625" style="0" customWidth="1"/>
    <col min="18" max="18" width="4.69921875" style="0" customWidth="1"/>
    <col min="19" max="19" width="4.8984375" style="0" customWidth="1"/>
    <col min="20" max="20" width="5.69921875" style="0" customWidth="1"/>
  </cols>
  <sheetData>
    <row r="1" spans="1:20" ht="15">
      <c r="A1" s="285" t="s">
        <v>251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</row>
    <row r="2" spans="1:20" ht="31.5" customHeight="1">
      <c r="A2" s="423" t="s">
        <v>324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0" ht="15">
      <c r="A3" s="417" t="s">
        <v>33</v>
      </c>
      <c r="B3" s="377" t="s">
        <v>252</v>
      </c>
      <c r="C3" s="386" t="s">
        <v>247</v>
      </c>
      <c r="D3" s="409"/>
      <c r="E3" s="409"/>
      <c r="F3" s="409"/>
      <c r="G3" s="409"/>
      <c r="H3" s="409"/>
      <c r="I3" s="409"/>
      <c r="J3" s="409"/>
      <c r="K3" s="409"/>
      <c r="L3" s="422"/>
      <c r="M3" s="422"/>
      <c r="N3" s="422"/>
      <c r="O3" s="422"/>
      <c r="P3" s="422"/>
      <c r="Q3" s="422"/>
      <c r="R3" s="422"/>
      <c r="S3" s="422"/>
      <c r="T3" s="412"/>
    </row>
    <row r="4" spans="1:20" ht="15">
      <c r="A4" s="418"/>
      <c r="B4" s="378"/>
      <c r="C4" s="377">
        <v>2004</v>
      </c>
      <c r="D4" s="377">
        <v>2005</v>
      </c>
      <c r="E4" s="386">
        <v>2006</v>
      </c>
      <c r="F4" s="387"/>
      <c r="G4" s="377">
        <v>2007</v>
      </c>
      <c r="H4" s="377">
        <v>2008</v>
      </c>
      <c r="I4" s="377">
        <v>2009</v>
      </c>
      <c r="J4" s="377">
        <v>2010</v>
      </c>
      <c r="K4" s="377" t="s">
        <v>259</v>
      </c>
      <c r="L4" s="377">
        <v>2012</v>
      </c>
      <c r="M4" s="377">
        <v>2013</v>
      </c>
      <c r="N4" s="377">
        <v>2014</v>
      </c>
      <c r="O4" s="377">
        <v>2015</v>
      </c>
      <c r="P4" s="377">
        <v>2016</v>
      </c>
      <c r="Q4" s="377">
        <v>2017</v>
      </c>
      <c r="R4" s="377">
        <v>2018</v>
      </c>
      <c r="S4" s="377">
        <v>2019</v>
      </c>
      <c r="T4" s="377">
        <v>2020</v>
      </c>
    </row>
    <row r="5" spans="1:20" ht="15">
      <c r="A5" s="418"/>
      <c r="B5" s="378"/>
      <c r="C5" s="378"/>
      <c r="D5" s="378"/>
      <c r="E5" s="380" t="s">
        <v>212</v>
      </c>
      <c r="F5" s="380" t="s">
        <v>213</v>
      </c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</row>
    <row r="6" spans="1:20" ht="15.75" thickBot="1">
      <c r="A6" s="419"/>
      <c r="B6" s="391"/>
      <c r="C6" s="391"/>
      <c r="D6" s="391"/>
      <c r="E6" s="392"/>
      <c r="F6" s="392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</row>
    <row r="7" spans="1:20" ht="26.25" thickTop="1">
      <c r="A7" s="167" t="s">
        <v>215</v>
      </c>
      <c r="B7" s="184" t="s">
        <v>216</v>
      </c>
      <c r="C7" s="153">
        <v>91</v>
      </c>
      <c r="D7" s="153">
        <v>6</v>
      </c>
      <c r="E7" s="153">
        <v>2</v>
      </c>
      <c r="F7" s="153">
        <v>1</v>
      </c>
      <c r="G7" s="153">
        <v>11</v>
      </c>
      <c r="H7" s="153">
        <v>13</v>
      </c>
      <c r="I7" s="200">
        <v>11</v>
      </c>
      <c r="J7" s="200">
        <v>12</v>
      </c>
      <c r="K7" s="200">
        <v>4</v>
      </c>
      <c r="L7" s="200">
        <v>10</v>
      </c>
      <c r="M7" s="200">
        <v>3</v>
      </c>
      <c r="N7" s="200">
        <v>2</v>
      </c>
      <c r="O7" s="200">
        <v>3</v>
      </c>
      <c r="P7" s="200">
        <v>4</v>
      </c>
      <c r="Q7" s="200">
        <v>3</v>
      </c>
      <c r="R7" s="200">
        <v>3</v>
      </c>
      <c r="S7" s="200">
        <v>3</v>
      </c>
      <c r="T7" s="200">
        <v>8</v>
      </c>
    </row>
    <row r="8" spans="1:20" ht="27.75" customHeight="1">
      <c r="A8" s="170" t="s">
        <v>217</v>
      </c>
      <c r="B8" s="186" t="s">
        <v>218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2</v>
      </c>
      <c r="I8" s="156">
        <v>1</v>
      </c>
      <c r="J8" s="156">
        <v>0</v>
      </c>
      <c r="K8" s="156">
        <v>0</v>
      </c>
      <c r="L8" s="156">
        <v>1</v>
      </c>
      <c r="M8" s="156">
        <v>0</v>
      </c>
      <c r="N8" s="156">
        <v>0</v>
      </c>
      <c r="O8" s="156">
        <v>0</v>
      </c>
      <c r="P8" s="156">
        <v>1</v>
      </c>
      <c r="Q8" s="156">
        <v>1</v>
      </c>
      <c r="R8" s="156">
        <v>0</v>
      </c>
      <c r="S8" s="156">
        <v>0</v>
      </c>
      <c r="T8" s="156">
        <v>0</v>
      </c>
    </row>
    <row r="9" spans="1:20" ht="25.5">
      <c r="A9" s="170" t="s">
        <v>219</v>
      </c>
      <c r="B9" s="186" t="s">
        <v>220</v>
      </c>
      <c r="C9" s="156">
        <v>0</v>
      </c>
      <c r="D9" s="156">
        <v>2</v>
      </c>
      <c r="E9" s="156">
        <v>0</v>
      </c>
      <c r="F9" s="156">
        <v>0</v>
      </c>
      <c r="G9" s="156">
        <v>0</v>
      </c>
      <c r="H9" s="156">
        <v>1</v>
      </c>
      <c r="I9" s="156">
        <v>1</v>
      </c>
      <c r="J9" s="156">
        <v>1</v>
      </c>
      <c r="K9" s="156">
        <v>0</v>
      </c>
      <c r="L9" s="156">
        <v>1</v>
      </c>
      <c r="M9" s="156">
        <v>2</v>
      </c>
      <c r="N9" s="156">
        <v>2</v>
      </c>
      <c r="O9" s="156">
        <v>1</v>
      </c>
      <c r="P9" s="156">
        <v>3</v>
      </c>
      <c r="Q9" s="156">
        <v>0</v>
      </c>
      <c r="R9" s="156">
        <v>1</v>
      </c>
      <c r="S9" s="156">
        <v>0</v>
      </c>
      <c r="T9" s="156">
        <v>0</v>
      </c>
    </row>
    <row r="10" spans="1:20" ht="39.75" customHeight="1">
      <c r="A10" s="170" t="s">
        <v>221</v>
      </c>
      <c r="B10" s="186" t="s">
        <v>222</v>
      </c>
      <c r="C10" s="156">
        <v>11</v>
      </c>
      <c r="D10" s="156">
        <v>5</v>
      </c>
      <c r="E10" s="156">
        <v>3</v>
      </c>
      <c r="F10" s="156">
        <v>0</v>
      </c>
      <c r="G10" s="156">
        <v>5</v>
      </c>
      <c r="H10" s="156">
        <v>4</v>
      </c>
      <c r="I10" s="156">
        <v>4</v>
      </c>
      <c r="J10" s="156">
        <v>10</v>
      </c>
      <c r="K10" s="156">
        <v>3</v>
      </c>
      <c r="L10" s="156">
        <v>2</v>
      </c>
      <c r="M10" s="156">
        <v>3</v>
      </c>
      <c r="N10" s="156">
        <v>1</v>
      </c>
      <c r="O10" s="156">
        <v>3</v>
      </c>
      <c r="P10" s="156">
        <v>4</v>
      </c>
      <c r="Q10" s="156">
        <v>1</v>
      </c>
      <c r="R10" s="156">
        <v>1</v>
      </c>
      <c r="S10" s="156">
        <v>6</v>
      </c>
      <c r="T10" s="156">
        <v>0</v>
      </c>
    </row>
    <row r="11" spans="1:20" ht="38.25">
      <c r="A11" s="170" t="s">
        <v>223</v>
      </c>
      <c r="B11" s="186" t="s">
        <v>224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1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</row>
    <row r="12" spans="1:20" ht="15">
      <c r="A12" s="170" t="s">
        <v>225</v>
      </c>
      <c r="B12" s="186" t="s">
        <v>226</v>
      </c>
      <c r="C12" s="156">
        <v>0</v>
      </c>
      <c r="D12" s="156">
        <v>2</v>
      </c>
      <c r="E12" s="156">
        <v>4</v>
      </c>
      <c r="F12" s="156">
        <v>2</v>
      </c>
      <c r="G12" s="156">
        <v>1</v>
      </c>
      <c r="H12" s="156">
        <v>2</v>
      </c>
      <c r="I12" s="202">
        <v>2</v>
      </c>
      <c r="J12" s="202">
        <v>6</v>
      </c>
      <c r="K12" s="202">
        <v>2</v>
      </c>
      <c r="L12" s="202">
        <v>1</v>
      </c>
      <c r="M12" s="202">
        <v>3</v>
      </c>
      <c r="N12" s="202">
        <v>0</v>
      </c>
      <c r="O12" s="202">
        <v>4</v>
      </c>
      <c r="P12" s="202">
        <v>17</v>
      </c>
      <c r="Q12" s="202">
        <v>13</v>
      </c>
      <c r="R12" s="202">
        <v>7</v>
      </c>
      <c r="S12" s="202">
        <v>5</v>
      </c>
      <c r="T12" s="202">
        <v>0</v>
      </c>
    </row>
    <row r="13" spans="1:20" ht="39.75" customHeight="1">
      <c r="A13" s="170" t="s">
        <v>227</v>
      </c>
      <c r="B13" s="186" t="s">
        <v>228</v>
      </c>
      <c r="C13" s="156">
        <v>0</v>
      </c>
      <c r="D13" s="156">
        <v>2</v>
      </c>
      <c r="E13" s="156">
        <v>2</v>
      </c>
      <c r="F13" s="156">
        <v>0</v>
      </c>
      <c r="G13" s="156">
        <v>0</v>
      </c>
      <c r="H13" s="156">
        <v>0</v>
      </c>
      <c r="I13" s="156">
        <v>2</v>
      </c>
      <c r="J13" s="156">
        <v>1</v>
      </c>
      <c r="K13" s="156">
        <v>1</v>
      </c>
      <c r="L13" s="156">
        <v>0</v>
      </c>
      <c r="M13" s="156">
        <v>0</v>
      </c>
      <c r="N13" s="156">
        <v>0</v>
      </c>
      <c r="O13" s="156">
        <v>0</v>
      </c>
      <c r="P13" s="156">
        <v>1</v>
      </c>
      <c r="Q13" s="156">
        <v>1</v>
      </c>
      <c r="R13" s="156">
        <v>0</v>
      </c>
      <c r="S13" s="156">
        <v>0</v>
      </c>
      <c r="T13" s="156">
        <v>0</v>
      </c>
    </row>
    <row r="14" spans="1:20" ht="39" customHeight="1">
      <c r="A14" s="164"/>
      <c r="B14" s="164" t="s">
        <v>253</v>
      </c>
      <c r="C14" s="203">
        <f aca="true" t="shared" si="0" ref="C14:H14">SUM(C7:C13)</f>
        <v>102</v>
      </c>
      <c r="D14" s="203">
        <f t="shared" si="0"/>
        <v>17</v>
      </c>
      <c r="E14" s="203">
        <f t="shared" si="0"/>
        <v>11</v>
      </c>
      <c r="F14" s="203">
        <f t="shared" si="0"/>
        <v>3</v>
      </c>
      <c r="G14" s="203">
        <f t="shared" si="0"/>
        <v>17</v>
      </c>
      <c r="H14" s="203">
        <f t="shared" si="0"/>
        <v>22</v>
      </c>
      <c r="I14" s="204">
        <f aca="true" t="shared" si="1" ref="I14:N14">SUM(I7:I13)</f>
        <v>22</v>
      </c>
      <c r="J14" s="204">
        <f t="shared" si="1"/>
        <v>30</v>
      </c>
      <c r="K14" s="204">
        <f t="shared" si="1"/>
        <v>10</v>
      </c>
      <c r="L14" s="204">
        <f t="shared" si="1"/>
        <v>15</v>
      </c>
      <c r="M14" s="204">
        <f t="shared" si="1"/>
        <v>11</v>
      </c>
      <c r="N14" s="204">
        <f t="shared" si="1"/>
        <v>5</v>
      </c>
      <c r="O14" s="204">
        <f aca="true" t="shared" si="2" ref="O14:T14">SUM(O7:O13)</f>
        <v>11</v>
      </c>
      <c r="P14" s="204">
        <f t="shared" si="2"/>
        <v>30</v>
      </c>
      <c r="Q14" s="204">
        <f t="shared" si="2"/>
        <v>19</v>
      </c>
      <c r="R14" s="204">
        <f t="shared" si="2"/>
        <v>12</v>
      </c>
      <c r="S14" s="204">
        <f t="shared" si="2"/>
        <v>14</v>
      </c>
      <c r="T14" s="204">
        <f t="shared" si="2"/>
        <v>8</v>
      </c>
    </row>
    <row r="15" spans="1:20" ht="38.25">
      <c r="A15" s="170" t="s">
        <v>229</v>
      </c>
      <c r="B15" s="186" t="s">
        <v>230</v>
      </c>
      <c r="C15" s="206">
        <v>0</v>
      </c>
      <c r="D15" s="206">
        <v>24</v>
      </c>
      <c r="E15" s="206">
        <v>8</v>
      </c>
      <c r="F15" s="206">
        <v>3</v>
      </c>
      <c r="G15" s="206">
        <v>17</v>
      </c>
      <c r="H15" s="206">
        <v>14</v>
      </c>
      <c r="I15" s="206">
        <v>26</v>
      </c>
      <c r="J15" s="206">
        <v>22</v>
      </c>
      <c r="K15" s="206">
        <v>14</v>
      </c>
      <c r="L15" s="206">
        <v>10</v>
      </c>
      <c r="M15" s="206">
        <v>14</v>
      </c>
      <c r="N15" s="206">
        <v>20</v>
      </c>
      <c r="O15" s="206">
        <v>21</v>
      </c>
      <c r="P15" s="206">
        <v>12</v>
      </c>
      <c r="Q15" s="206">
        <v>25</v>
      </c>
      <c r="R15" s="206">
        <v>29</v>
      </c>
      <c r="S15" s="206">
        <v>50</v>
      </c>
      <c r="T15" s="206">
        <v>32</v>
      </c>
    </row>
    <row r="16" spans="1:20" ht="38.25">
      <c r="A16" s="170" t="s">
        <v>231</v>
      </c>
      <c r="B16" s="186" t="s">
        <v>232</v>
      </c>
      <c r="C16" s="156">
        <v>35</v>
      </c>
      <c r="D16" s="156">
        <v>10</v>
      </c>
      <c r="E16" s="156">
        <v>0</v>
      </c>
      <c r="F16" s="156">
        <v>1</v>
      </c>
      <c r="G16" s="156">
        <v>0</v>
      </c>
      <c r="H16" s="156">
        <v>1</v>
      </c>
      <c r="I16" s="156">
        <v>1</v>
      </c>
      <c r="J16" s="156">
        <v>0</v>
      </c>
      <c r="K16" s="156">
        <v>0</v>
      </c>
      <c r="L16" s="156">
        <v>0</v>
      </c>
      <c r="M16" s="156">
        <v>1</v>
      </c>
      <c r="N16" s="156">
        <v>2</v>
      </c>
      <c r="O16" s="156">
        <v>1</v>
      </c>
      <c r="P16" s="156">
        <v>1</v>
      </c>
      <c r="Q16" s="156">
        <v>2</v>
      </c>
      <c r="R16" s="156">
        <v>2</v>
      </c>
      <c r="S16" s="156">
        <v>2</v>
      </c>
      <c r="T16" s="156">
        <v>0</v>
      </c>
    </row>
    <row r="18" spans="1:20" ht="15">
      <c r="A18" s="285" t="s">
        <v>251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</row>
    <row r="19" spans="1:20" ht="31.5" customHeight="1">
      <c r="A19" s="423" t="s">
        <v>326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</row>
    <row r="20" spans="1:20" ht="15" customHeight="1">
      <c r="A20" s="417" t="s">
        <v>33</v>
      </c>
      <c r="B20" s="377" t="s">
        <v>252</v>
      </c>
      <c r="C20" s="386" t="s">
        <v>248</v>
      </c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10"/>
    </row>
    <row r="21" spans="1:20" ht="15">
      <c r="A21" s="418"/>
      <c r="B21" s="378"/>
      <c r="C21" s="377">
        <v>2004</v>
      </c>
      <c r="D21" s="377">
        <v>2005</v>
      </c>
      <c r="E21" s="386">
        <v>2006</v>
      </c>
      <c r="F21" s="387"/>
      <c r="G21" s="377">
        <v>2007</v>
      </c>
      <c r="H21" s="377">
        <v>2008</v>
      </c>
      <c r="I21" s="377">
        <v>2009</v>
      </c>
      <c r="J21" s="377">
        <v>2010</v>
      </c>
      <c r="K21" s="377">
        <v>2011</v>
      </c>
      <c r="L21" s="377">
        <v>2012</v>
      </c>
      <c r="M21" s="377">
        <v>2013</v>
      </c>
      <c r="N21" s="377">
        <v>2014</v>
      </c>
      <c r="O21" s="377">
        <v>2015</v>
      </c>
      <c r="P21" s="377">
        <v>2016</v>
      </c>
      <c r="Q21" s="377">
        <v>2017</v>
      </c>
      <c r="R21" s="377">
        <v>2018</v>
      </c>
      <c r="S21" s="377">
        <v>2019</v>
      </c>
      <c r="T21" s="377">
        <v>2020</v>
      </c>
    </row>
    <row r="22" spans="1:20" ht="15" customHeight="1">
      <c r="A22" s="418"/>
      <c r="B22" s="378"/>
      <c r="C22" s="378"/>
      <c r="D22" s="378"/>
      <c r="E22" s="380" t="s">
        <v>212</v>
      </c>
      <c r="F22" s="380" t="s">
        <v>213</v>
      </c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</row>
    <row r="23" spans="1:20" ht="15.75" thickBot="1">
      <c r="A23" s="419"/>
      <c r="B23" s="391"/>
      <c r="C23" s="391"/>
      <c r="D23" s="391"/>
      <c r="E23" s="392"/>
      <c r="F23" s="392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</row>
    <row r="24" spans="1:20" ht="26.25" thickTop="1">
      <c r="A24" s="167" t="s">
        <v>215</v>
      </c>
      <c r="B24" s="184" t="s">
        <v>216</v>
      </c>
      <c r="C24" s="201">
        <f aca="true" t="shared" si="3" ref="C24:P24">(C7/C51)*100</f>
        <v>32.04225352112676</v>
      </c>
      <c r="D24" s="201">
        <f t="shared" si="3"/>
        <v>2.0408163265306123</v>
      </c>
      <c r="E24" s="201">
        <f t="shared" si="3"/>
        <v>1.015228426395939</v>
      </c>
      <c r="F24" s="201">
        <f t="shared" si="3"/>
        <v>0.7299270072992701</v>
      </c>
      <c r="G24" s="201">
        <f t="shared" si="3"/>
        <v>4.3999999999999995</v>
      </c>
      <c r="H24" s="201">
        <f t="shared" si="3"/>
        <v>5.098039215686274</v>
      </c>
      <c r="I24" s="201">
        <f t="shared" si="3"/>
        <v>5.092592592592593</v>
      </c>
      <c r="J24" s="201">
        <f t="shared" si="3"/>
        <v>5.741626794258373</v>
      </c>
      <c r="K24" s="201">
        <f t="shared" si="3"/>
        <v>2.0408163265306123</v>
      </c>
      <c r="L24" s="201">
        <f t="shared" si="3"/>
        <v>4.854368932038835</v>
      </c>
      <c r="M24" s="201">
        <f t="shared" si="3"/>
        <v>1.4218009478672986</v>
      </c>
      <c r="N24" s="201">
        <f t="shared" si="3"/>
        <v>1.0050251256281406</v>
      </c>
      <c r="O24" s="201">
        <f t="shared" si="3"/>
        <v>1.2195121951219512</v>
      </c>
      <c r="P24" s="201">
        <f t="shared" si="3"/>
        <v>1.593625498007968</v>
      </c>
      <c r="Q24" s="201">
        <f>(Q7/Q51)*100</f>
        <v>1.1152416356877324</v>
      </c>
      <c r="R24" s="201">
        <f>(R7/R51)*100</f>
        <v>1.2195121951219512</v>
      </c>
      <c r="S24" s="201">
        <f>(S7/S51)*100</f>
        <v>1.214574898785425</v>
      </c>
      <c r="T24" s="201">
        <f>(T7/T51)*100</f>
        <v>3.7209302325581395</v>
      </c>
    </row>
    <row r="25" spans="1:20" ht="25.5">
      <c r="A25" s="170" t="s">
        <v>217</v>
      </c>
      <c r="B25" s="186" t="s">
        <v>218</v>
      </c>
      <c r="C25" s="187">
        <f aca="true" t="shared" si="4" ref="C25:P25">(C8/C51)*100</f>
        <v>0</v>
      </c>
      <c r="D25" s="187">
        <f t="shared" si="4"/>
        <v>0</v>
      </c>
      <c r="E25" s="187">
        <f t="shared" si="4"/>
        <v>0</v>
      </c>
      <c r="F25" s="187">
        <f t="shared" si="4"/>
        <v>0</v>
      </c>
      <c r="G25" s="187">
        <f t="shared" si="4"/>
        <v>0</v>
      </c>
      <c r="H25" s="187">
        <f t="shared" si="4"/>
        <v>0.7843137254901961</v>
      </c>
      <c r="I25" s="201">
        <f t="shared" si="4"/>
        <v>0.4629629629629629</v>
      </c>
      <c r="J25" s="201">
        <f t="shared" si="4"/>
        <v>0</v>
      </c>
      <c r="K25" s="201">
        <f t="shared" si="4"/>
        <v>0</v>
      </c>
      <c r="L25" s="201">
        <f t="shared" si="4"/>
        <v>0.48543689320388345</v>
      </c>
      <c r="M25" s="201">
        <f t="shared" si="4"/>
        <v>0</v>
      </c>
      <c r="N25" s="201">
        <f t="shared" si="4"/>
        <v>0</v>
      </c>
      <c r="O25" s="201">
        <f t="shared" si="4"/>
        <v>0</v>
      </c>
      <c r="P25" s="201">
        <f t="shared" si="4"/>
        <v>0.398406374501992</v>
      </c>
      <c r="Q25" s="201">
        <f>(Q8/Q51)*100</f>
        <v>0.37174721189591076</v>
      </c>
      <c r="R25" s="201">
        <f>(R8/R51)*100</f>
        <v>0</v>
      </c>
      <c r="S25" s="201">
        <f>(S8/S51)*100</f>
        <v>0</v>
      </c>
      <c r="T25" s="201">
        <f>(T8/T51)*100</f>
        <v>0</v>
      </c>
    </row>
    <row r="26" spans="1:20" ht="25.5" customHeight="1">
      <c r="A26" s="170" t="s">
        <v>219</v>
      </c>
      <c r="B26" s="186" t="s">
        <v>220</v>
      </c>
      <c r="C26" s="187">
        <f aca="true" t="shared" si="5" ref="C26:P26">(C9/C51)*100</f>
        <v>0</v>
      </c>
      <c r="D26" s="187">
        <f t="shared" si="5"/>
        <v>0.6802721088435374</v>
      </c>
      <c r="E26" s="187">
        <f t="shared" si="5"/>
        <v>0</v>
      </c>
      <c r="F26" s="187">
        <f t="shared" si="5"/>
        <v>0</v>
      </c>
      <c r="G26" s="187">
        <f t="shared" si="5"/>
        <v>0</v>
      </c>
      <c r="H26" s="187">
        <f t="shared" si="5"/>
        <v>0.39215686274509803</v>
      </c>
      <c r="I26" s="201">
        <f t="shared" si="5"/>
        <v>0.4629629629629629</v>
      </c>
      <c r="J26" s="201">
        <f t="shared" si="5"/>
        <v>0.4784688995215311</v>
      </c>
      <c r="K26" s="201">
        <f t="shared" si="5"/>
        <v>0</v>
      </c>
      <c r="L26" s="201">
        <f t="shared" si="5"/>
        <v>0.48543689320388345</v>
      </c>
      <c r="M26" s="201">
        <f t="shared" si="5"/>
        <v>0.9478672985781991</v>
      </c>
      <c r="N26" s="201">
        <f t="shared" si="5"/>
        <v>1.0050251256281406</v>
      </c>
      <c r="O26" s="201">
        <f t="shared" si="5"/>
        <v>0.40650406504065045</v>
      </c>
      <c r="P26" s="201">
        <f t="shared" si="5"/>
        <v>1.1952191235059761</v>
      </c>
      <c r="Q26" s="201">
        <f>(Q9/Q51)*100</f>
        <v>0</v>
      </c>
      <c r="R26" s="201">
        <f>(R9/R51)*100</f>
        <v>0.40650406504065045</v>
      </c>
      <c r="S26" s="201">
        <f>(S9/S51)*100</f>
        <v>0</v>
      </c>
      <c r="T26" s="201">
        <f>(T9/T51)*100</f>
        <v>0</v>
      </c>
    </row>
    <row r="27" spans="1:20" ht="15" customHeight="1">
      <c r="A27" s="170" t="s">
        <v>221</v>
      </c>
      <c r="B27" s="186" t="s">
        <v>222</v>
      </c>
      <c r="C27" s="187">
        <f aca="true" t="shared" si="6" ref="C27:P27">(C10/C51)*100</f>
        <v>3.873239436619718</v>
      </c>
      <c r="D27" s="187">
        <f t="shared" si="6"/>
        <v>1.7006802721088436</v>
      </c>
      <c r="E27" s="187">
        <f t="shared" si="6"/>
        <v>1.5228426395939088</v>
      </c>
      <c r="F27" s="187">
        <f t="shared" si="6"/>
        <v>0</v>
      </c>
      <c r="G27" s="187">
        <f t="shared" si="6"/>
        <v>2</v>
      </c>
      <c r="H27" s="187">
        <f t="shared" si="6"/>
        <v>1.5686274509803921</v>
      </c>
      <c r="I27" s="201">
        <f t="shared" si="6"/>
        <v>1.8518518518518516</v>
      </c>
      <c r="J27" s="201">
        <f t="shared" si="6"/>
        <v>4.784688995215311</v>
      </c>
      <c r="K27" s="201">
        <f t="shared" si="6"/>
        <v>1.530612244897959</v>
      </c>
      <c r="L27" s="201">
        <f t="shared" si="6"/>
        <v>0.9708737864077669</v>
      </c>
      <c r="M27" s="201">
        <f t="shared" si="6"/>
        <v>1.4218009478672986</v>
      </c>
      <c r="N27" s="201">
        <f t="shared" si="6"/>
        <v>0.5025125628140703</v>
      </c>
      <c r="O27" s="201">
        <f t="shared" si="6"/>
        <v>1.2195121951219512</v>
      </c>
      <c r="P27" s="201">
        <f t="shared" si="6"/>
        <v>1.593625498007968</v>
      </c>
      <c r="Q27" s="201">
        <f>(Q10/Q51)*100</f>
        <v>0.37174721189591076</v>
      </c>
      <c r="R27" s="201">
        <f>(R10/R51)*100</f>
        <v>0.40650406504065045</v>
      </c>
      <c r="S27" s="201">
        <f>(S10/S51)*100</f>
        <v>2.42914979757085</v>
      </c>
      <c r="T27" s="201">
        <f>(T10/T51)*100</f>
        <v>0</v>
      </c>
    </row>
    <row r="28" spans="1:20" ht="38.25">
      <c r="A28" s="170" t="s">
        <v>223</v>
      </c>
      <c r="B28" s="186" t="s">
        <v>224</v>
      </c>
      <c r="C28" s="187">
        <f aca="true" t="shared" si="7" ref="C28:P28">(C11/C51)*100</f>
        <v>0</v>
      </c>
      <c r="D28" s="187">
        <f t="shared" si="7"/>
        <v>0</v>
      </c>
      <c r="E28" s="187">
        <f t="shared" si="7"/>
        <v>0</v>
      </c>
      <c r="F28" s="187">
        <f t="shared" si="7"/>
        <v>0</v>
      </c>
      <c r="G28" s="187">
        <f t="shared" si="7"/>
        <v>0</v>
      </c>
      <c r="H28" s="187">
        <f t="shared" si="7"/>
        <v>0</v>
      </c>
      <c r="I28" s="201">
        <f t="shared" si="7"/>
        <v>0.4629629629629629</v>
      </c>
      <c r="J28" s="201">
        <f t="shared" si="7"/>
        <v>0</v>
      </c>
      <c r="K28" s="201">
        <f t="shared" si="7"/>
        <v>0</v>
      </c>
      <c r="L28" s="201">
        <f t="shared" si="7"/>
        <v>0</v>
      </c>
      <c r="M28" s="201">
        <f t="shared" si="7"/>
        <v>0</v>
      </c>
      <c r="N28" s="201">
        <f t="shared" si="7"/>
        <v>0</v>
      </c>
      <c r="O28" s="201">
        <f t="shared" si="7"/>
        <v>0</v>
      </c>
      <c r="P28" s="201">
        <f t="shared" si="7"/>
        <v>0</v>
      </c>
      <c r="Q28" s="201">
        <f>(Q11/Q51)*100</f>
        <v>0</v>
      </c>
      <c r="R28" s="201">
        <f>(R11/R51)*100</f>
        <v>0</v>
      </c>
      <c r="S28" s="201">
        <f>(S11/S51)*100</f>
        <v>0</v>
      </c>
      <c r="T28" s="201">
        <f>(T11/T51)*100</f>
        <v>0</v>
      </c>
    </row>
    <row r="29" spans="1:20" ht="15">
      <c r="A29" s="170" t="s">
        <v>225</v>
      </c>
      <c r="B29" s="186" t="s">
        <v>226</v>
      </c>
      <c r="C29" s="187">
        <f aca="true" t="shared" si="8" ref="C29:P29">(C12/C51)*100</f>
        <v>0</v>
      </c>
      <c r="D29" s="187">
        <f t="shared" si="8"/>
        <v>0.6802721088435374</v>
      </c>
      <c r="E29" s="187">
        <f t="shared" si="8"/>
        <v>2.030456852791878</v>
      </c>
      <c r="F29" s="187">
        <f t="shared" si="8"/>
        <v>1.4598540145985401</v>
      </c>
      <c r="G29" s="187">
        <f t="shared" si="8"/>
        <v>0.4</v>
      </c>
      <c r="H29" s="187">
        <f t="shared" si="8"/>
        <v>0.7843137254901961</v>
      </c>
      <c r="I29" s="201">
        <f t="shared" si="8"/>
        <v>0.9259259259259258</v>
      </c>
      <c r="J29" s="201">
        <f t="shared" si="8"/>
        <v>2.8708133971291865</v>
      </c>
      <c r="K29" s="201">
        <f t="shared" si="8"/>
        <v>1.0204081632653061</v>
      </c>
      <c r="L29" s="201">
        <f t="shared" si="8"/>
        <v>0.48543689320388345</v>
      </c>
      <c r="M29" s="201">
        <f t="shared" si="8"/>
        <v>1.4218009478672986</v>
      </c>
      <c r="N29" s="201">
        <f t="shared" si="8"/>
        <v>0</v>
      </c>
      <c r="O29" s="201">
        <f t="shared" si="8"/>
        <v>1.6260162601626018</v>
      </c>
      <c r="P29" s="201">
        <f t="shared" si="8"/>
        <v>6.772908366533864</v>
      </c>
      <c r="Q29" s="201">
        <f>(Q12/Q51)*100</f>
        <v>4.83271375464684</v>
      </c>
      <c r="R29" s="201">
        <f>(R12/R51)*100</f>
        <v>2.8455284552845526</v>
      </c>
      <c r="S29" s="201">
        <f>(S12/S51)*100</f>
        <v>2.0242914979757085</v>
      </c>
      <c r="T29" s="201">
        <f>(T12/T51)*100</f>
        <v>0</v>
      </c>
    </row>
    <row r="30" spans="1:20" ht="38.25">
      <c r="A30" s="170" t="s">
        <v>227</v>
      </c>
      <c r="B30" s="186" t="s">
        <v>228</v>
      </c>
      <c r="C30" s="187">
        <f aca="true" t="shared" si="9" ref="C30:P30">(C13/C51)*100</f>
        <v>0</v>
      </c>
      <c r="D30" s="187">
        <f t="shared" si="9"/>
        <v>0.6802721088435374</v>
      </c>
      <c r="E30" s="187">
        <f t="shared" si="9"/>
        <v>1.015228426395939</v>
      </c>
      <c r="F30" s="187">
        <f t="shared" si="9"/>
        <v>0</v>
      </c>
      <c r="G30" s="187">
        <f t="shared" si="9"/>
        <v>0</v>
      </c>
      <c r="H30" s="187">
        <f t="shared" si="9"/>
        <v>0</v>
      </c>
      <c r="I30" s="201">
        <f t="shared" si="9"/>
        <v>0.9259259259259258</v>
      </c>
      <c r="J30" s="201">
        <f t="shared" si="9"/>
        <v>0.4784688995215311</v>
      </c>
      <c r="K30" s="201">
        <f t="shared" si="9"/>
        <v>0.5102040816326531</v>
      </c>
      <c r="L30" s="201">
        <f t="shared" si="9"/>
        <v>0</v>
      </c>
      <c r="M30" s="201">
        <f t="shared" si="9"/>
        <v>0</v>
      </c>
      <c r="N30" s="201">
        <f t="shared" si="9"/>
        <v>0</v>
      </c>
      <c r="O30" s="201">
        <f t="shared" si="9"/>
        <v>0</v>
      </c>
      <c r="P30" s="201">
        <f t="shared" si="9"/>
        <v>0.398406374501992</v>
      </c>
      <c r="Q30" s="201">
        <f>(Q13/Q51)*100</f>
        <v>0.37174721189591076</v>
      </c>
      <c r="R30" s="201">
        <f>(R13/R51)*100</f>
        <v>0</v>
      </c>
      <c r="S30" s="201">
        <f>(S13/S51)*100</f>
        <v>0</v>
      </c>
      <c r="T30" s="201">
        <f>(T13/T51)*100</f>
        <v>0</v>
      </c>
    </row>
    <row r="31" spans="1:20" ht="38.25">
      <c r="A31" s="164"/>
      <c r="B31" s="164" t="s">
        <v>253</v>
      </c>
      <c r="C31" s="205">
        <f aca="true" t="shared" si="10" ref="C31:H31">SUM(C24:C30)</f>
        <v>35.91549295774648</v>
      </c>
      <c r="D31" s="205">
        <f t="shared" si="10"/>
        <v>5.782312925170068</v>
      </c>
      <c r="E31" s="205">
        <f t="shared" si="10"/>
        <v>5.583756345177665</v>
      </c>
      <c r="F31" s="205">
        <f t="shared" si="10"/>
        <v>2.18978102189781</v>
      </c>
      <c r="G31" s="205">
        <f t="shared" si="10"/>
        <v>6.8</v>
      </c>
      <c r="H31" s="205">
        <f t="shared" si="10"/>
        <v>8.627450980392156</v>
      </c>
      <c r="I31" s="205">
        <f aca="true" t="shared" si="11" ref="I31:O31">SUM(I24:I30)</f>
        <v>10.185185185185185</v>
      </c>
      <c r="J31" s="205">
        <f t="shared" si="11"/>
        <v>14.354066985645932</v>
      </c>
      <c r="K31" s="205">
        <f t="shared" si="11"/>
        <v>5.1020408163265305</v>
      </c>
      <c r="L31" s="205">
        <f t="shared" si="11"/>
        <v>7.281553398058251</v>
      </c>
      <c r="M31" s="205">
        <f t="shared" si="11"/>
        <v>5.213270142180095</v>
      </c>
      <c r="N31" s="205">
        <f t="shared" si="11"/>
        <v>2.5125628140703515</v>
      </c>
      <c r="O31" s="205">
        <f t="shared" si="11"/>
        <v>4.471544715447155</v>
      </c>
      <c r="P31" s="205">
        <f>SUM(P24:P30)</f>
        <v>11.95219123505976</v>
      </c>
      <c r="Q31" s="205">
        <f>SUM(Q24:Q30)</f>
        <v>7.063197026022304</v>
      </c>
      <c r="R31" s="205">
        <f>SUM(R24:R30)</f>
        <v>4.878048780487805</v>
      </c>
      <c r="S31" s="205">
        <f>SUM(S24:S30)</f>
        <v>5.668016194331983</v>
      </c>
      <c r="T31" s="205">
        <f>SUM(T24:T30)</f>
        <v>3.7209302325581395</v>
      </c>
    </row>
    <row r="32" spans="1:20" ht="38.25">
      <c r="A32" s="170" t="s">
        <v>229</v>
      </c>
      <c r="B32" s="186" t="s">
        <v>230</v>
      </c>
      <c r="C32" s="187">
        <f aca="true" t="shared" si="12" ref="C32:P32">(C15/C51)*100</f>
        <v>0</v>
      </c>
      <c r="D32" s="187">
        <f t="shared" si="12"/>
        <v>8.16326530612245</v>
      </c>
      <c r="E32" s="187">
        <f t="shared" si="12"/>
        <v>4.060913705583756</v>
      </c>
      <c r="F32" s="187">
        <f t="shared" si="12"/>
        <v>2.18978102189781</v>
      </c>
      <c r="G32" s="187">
        <f t="shared" si="12"/>
        <v>6.800000000000001</v>
      </c>
      <c r="H32" s="187">
        <f t="shared" si="12"/>
        <v>5.490196078431373</v>
      </c>
      <c r="I32" s="187">
        <f t="shared" si="12"/>
        <v>12.037037037037036</v>
      </c>
      <c r="J32" s="187">
        <f t="shared" si="12"/>
        <v>10.526315789473683</v>
      </c>
      <c r="K32" s="187">
        <f t="shared" si="12"/>
        <v>7.142857142857142</v>
      </c>
      <c r="L32" s="187">
        <f t="shared" si="12"/>
        <v>4.854368932038835</v>
      </c>
      <c r="M32" s="201">
        <f t="shared" si="12"/>
        <v>6.6350710900473935</v>
      </c>
      <c r="N32" s="201">
        <f t="shared" si="12"/>
        <v>10.050251256281408</v>
      </c>
      <c r="O32" s="201">
        <f t="shared" si="12"/>
        <v>8.536585365853659</v>
      </c>
      <c r="P32" s="201">
        <f t="shared" si="12"/>
        <v>4.780876494023905</v>
      </c>
      <c r="Q32" s="201">
        <f>(Q15/Q51)*100</f>
        <v>9.293680297397769</v>
      </c>
      <c r="R32" s="201">
        <f>(R15/R51)*100</f>
        <v>11.788617886178862</v>
      </c>
      <c r="S32" s="201">
        <f>(S15/S51)*100</f>
        <v>20.242914979757085</v>
      </c>
      <c r="T32" s="201">
        <f>(T15/T51)*100</f>
        <v>14.883720930232558</v>
      </c>
    </row>
    <row r="33" spans="1:20" ht="38.25">
      <c r="A33" s="170" t="s">
        <v>231</v>
      </c>
      <c r="B33" s="186" t="s">
        <v>232</v>
      </c>
      <c r="C33" s="187">
        <f aca="true" t="shared" si="13" ref="C33:P33">(C16/C51)*100</f>
        <v>12.323943661971832</v>
      </c>
      <c r="D33" s="187">
        <f t="shared" si="13"/>
        <v>3.4013605442176873</v>
      </c>
      <c r="E33" s="187">
        <f t="shared" si="13"/>
        <v>0</v>
      </c>
      <c r="F33" s="187">
        <f t="shared" si="13"/>
        <v>0.7299270072992701</v>
      </c>
      <c r="G33" s="187">
        <f t="shared" si="13"/>
        <v>0</v>
      </c>
      <c r="H33" s="187">
        <f t="shared" si="13"/>
        <v>0.39215686274509803</v>
      </c>
      <c r="I33" s="187">
        <f t="shared" si="13"/>
        <v>0.4629629629629629</v>
      </c>
      <c r="J33" s="187">
        <f t="shared" si="13"/>
        <v>0</v>
      </c>
      <c r="K33" s="187">
        <f t="shared" si="13"/>
        <v>0</v>
      </c>
      <c r="L33" s="187">
        <f t="shared" si="13"/>
        <v>0</v>
      </c>
      <c r="M33" s="201">
        <f t="shared" si="13"/>
        <v>0.47393364928909953</v>
      </c>
      <c r="N33" s="201">
        <f t="shared" si="13"/>
        <v>1.0050251256281406</v>
      </c>
      <c r="O33" s="201">
        <f t="shared" si="13"/>
        <v>0.40650406504065045</v>
      </c>
      <c r="P33" s="201">
        <f t="shared" si="13"/>
        <v>0.398406374501992</v>
      </c>
      <c r="Q33" s="201">
        <f>(Q16/Q51)*100</f>
        <v>0.7434944237918215</v>
      </c>
      <c r="R33" s="201">
        <f>(R16/R51)*100</f>
        <v>0.8130081300813009</v>
      </c>
      <c r="S33" s="201">
        <f>(S16/S51)*100</f>
        <v>0.8097165991902834</v>
      </c>
      <c r="T33" s="201">
        <f>(T16/T51)*100</f>
        <v>0</v>
      </c>
    </row>
    <row r="37" spans="1:20" ht="15">
      <c r="A37" s="285" t="s">
        <v>251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</row>
    <row r="38" spans="1:20" ht="15.75" customHeight="1">
      <c r="A38" s="420" t="s">
        <v>327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</row>
    <row r="39" spans="1:20" ht="15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</row>
    <row r="40" spans="1:20" ht="15">
      <c r="A40" s="417" t="s">
        <v>33</v>
      </c>
      <c r="B40" s="377" t="s">
        <v>252</v>
      </c>
      <c r="C40" s="386" t="s">
        <v>247</v>
      </c>
      <c r="D40" s="409"/>
      <c r="E40" s="409"/>
      <c r="F40" s="409"/>
      <c r="G40" s="409"/>
      <c r="H40" s="409"/>
      <c r="I40" s="409"/>
      <c r="J40" s="409"/>
      <c r="K40" s="409"/>
      <c r="L40" s="422"/>
      <c r="M40" s="422"/>
      <c r="N40" s="422"/>
      <c r="O40" s="422"/>
      <c r="P40" s="422"/>
      <c r="Q40" s="422"/>
      <c r="R40" s="422"/>
      <c r="S40" s="422"/>
      <c r="T40" s="412"/>
    </row>
    <row r="41" spans="1:20" ht="15">
      <c r="A41" s="418"/>
      <c r="B41" s="378"/>
      <c r="C41" s="377">
        <v>2004</v>
      </c>
      <c r="D41" s="377">
        <v>2005</v>
      </c>
      <c r="E41" s="386">
        <v>2006</v>
      </c>
      <c r="F41" s="387"/>
      <c r="G41" s="377">
        <v>2007</v>
      </c>
      <c r="H41" s="377">
        <v>2008</v>
      </c>
      <c r="I41" s="377">
        <v>2009</v>
      </c>
      <c r="J41" s="377">
        <v>2010</v>
      </c>
      <c r="K41" s="377" t="s">
        <v>259</v>
      </c>
      <c r="L41" s="377">
        <v>2012</v>
      </c>
      <c r="M41" s="377">
        <v>2013</v>
      </c>
      <c r="N41" s="377">
        <v>2014</v>
      </c>
      <c r="O41" s="377">
        <v>2015</v>
      </c>
      <c r="P41" s="377">
        <v>2016</v>
      </c>
      <c r="Q41" s="377">
        <v>2017</v>
      </c>
      <c r="R41" s="377">
        <v>2018</v>
      </c>
      <c r="S41" s="377">
        <v>2019</v>
      </c>
      <c r="T41" s="377">
        <v>2020</v>
      </c>
    </row>
    <row r="42" spans="1:20" ht="15">
      <c r="A42" s="418"/>
      <c r="B42" s="378"/>
      <c r="C42" s="378"/>
      <c r="D42" s="378"/>
      <c r="E42" s="380" t="s">
        <v>212</v>
      </c>
      <c r="F42" s="380" t="s">
        <v>213</v>
      </c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</row>
    <row r="43" spans="1:20" ht="15.75" thickBot="1">
      <c r="A43" s="419"/>
      <c r="B43" s="391"/>
      <c r="C43" s="391"/>
      <c r="D43" s="391"/>
      <c r="E43" s="392"/>
      <c r="F43" s="392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</row>
    <row r="44" spans="1:20" ht="39" thickTop="1">
      <c r="A44" s="170" t="s">
        <v>233</v>
      </c>
      <c r="B44" s="186" t="s">
        <v>261</v>
      </c>
      <c r="C44" s="153">
        <v>10</v>
      </c>
      <c r="D44" s="153">
        <v>11</v>
      </c>
      <c r="E44" s="153">
        <v>1</v>
      </c>
      <c r="F44" s="153">
        <v>6</v>
      </c>
      <c r="G44" s="153">
        <v>5</v>
      </c>
      <c r="H44" s="153">
        <v>2</v>
      </c>
      <c r="I44" s="156">
        <v>7</v>
      </c>
      <c r="J44" s="156">
        <v>5</v>
      </c>
      <c r="K44" s="156">
        <v>6</v>
      </c>
      <c r="L44" s="156">
        <v>7</v>
      </c>
      <c r="M44" s="156">
        <v>6</v>
      </c>
      <c r="N44" s="156">
        <v>2</v>
      </c>
      <c r="O44" s="156">
        <v>3</v>
      </c>
      <c r="P44" s="156">
        <v>3</v>
      </c>
      <c r="Q44" s="156">
        <v>6</v>
      </c>
      <c r="R44" s="156">
        <v>10</v>
      </c>
      <c r="S44" s="156">
        <v>6</v>
      </c>
      <c r="T44" s="156">
        <v>2</v>
      </c>
    </row>
    <row r="45" spans="1:20" ht="38.25">
      <c r="A45" s="164"/>
      <c r="B45" s="164" t="s">
        <v>254</v>
      </c>
      <c r="C45" s="173">
        <f aca="true" t="shared" si="14" ref="C45:P45">C15+C16+C44</f>
        <v>45</v>
      </c>
      <c r="D45" s="173">
        <f t="shared" si="14"/>
        <v>45</v>
      </c>
      <c r="E45" s="173">
        <f t="shared" si="14"/>
        <v>9</v>
      </c>
      <c r="F45" s="173">
        <f t="shared" si="14"/>
        <v>10</v>
      </c>
      <c r="G45" s="173">
        <f t="shared" si="14"/>
        <v>22</v>
      </c>
      <c r="H45" s="173">
        <f t="shared" si="14"/>
        <v>17</v>
      </c>
      <c r="I45" s="173">
        <f t="shared" si="14"/>
        <v>34</v>
      </c>
      <c r="J45" s="173">
        <f t="shared" si="14"/>
        <v>27</v>
      </c>
      <c r="K45" s="173">
        <f t="shared" si="14"/>
        <v>20</v>
      </c>
      <c r="L45" s="173">
        <f t="shared" si="14"/>
        <v>17</v>
      </c>
      <c r="M45" s="173">
        <f t="shared" si="14"/>
        <v>21</v>
      </c>
      <c r="N45" s="173">
        <f t="shared" si="14"/>
        <v>24</v>
      </c>
      <c r="O45" s="173">
        <f t="shared" si="14"/>
        <v>25</v>
      </c>
      <c r="P45" s="173">
        <f t="shared" si="14"/>
        <v>16</v>
      </c>
      <c r="Q45" s="173">
        <f>Q15+Q16+Q44</f>
        <v>33</v>
      </c>
      <c r="R45" s="173">
        <f>R15+R16+R44</f>
        <v>41</v>
      </c>
      <c r="S45" s="173">
        <f>S15+S16+S44</f>
        <v>58</v>
      </c>
      <c r="T45" s="173">
        <f>T15+T16+T44</f>
        <v>34</v>
      </c>
    </row>
    <row r="46" spans="1:20" ht="38.25">
      <c r="A46" s="170" t="s">
        <v>236</v>
      </c>
      <c r="B46" s="186" t="s">
        <v>237</v>
      </c>
      <c r="C46" s="156">
        <v>22</v>
      </c>
      <c r="D46" s="156">
        <v>15</v>
      </c>
      <c r="E46" s="156">
        <v>13</v>
      </c>
      <c r="F46" s="156">
        <v>11</v>
      </c>
      <c r="G46" s="156">
        <v>13</v>
      </c>
      <c r="H46" s="156">
        <v>17</v>
      </c>
      <c r="I46" s="156">
        <v>3</v>
      </c>
      <c r="J46" s="156">
        <v>5</v>
      </c>
      <c r="K46" s="156">
        <v>0</v>
      </c>
      <c r="L46" s="156">
        <v>2</v>
      </c>
      <c r="M46" s="156">
        <v>0</v>
      </c>
      <c r="N46" s="156">
        <v>2</v>
      </c>
      <c r="O46" s="156">
        <v>3</v>
      </c>
      <c r="P46" s="156">
        <v>1</v>
      </c>
      <c r="Q46" s="156">
        <v>5</v>
      </c>
      <c r="R46" s="156">
        <v>4</v>
      </c>
      <c r="S46" s="156">
        <v>6</v>
      </c>
      <c r="T46" s="156">
        <v>2</v>
      </c>
    </row>
    <row r="47" spans="1:20" ht="25.5">
      <c r="A47" s="170" t="s">
        <v>238</v>
      </c>
      <c r="B47" s="186" t="s">
        <v>239</v>
      </c>
      <c r="C47" s="156">
        <v>41</v>
      </c>
      <c r="D47" s="156">
        <v>191</v>
      </c>
      <c r="E47" s="156">
        <v>148</v>
      </c>
      <c r="F47" s="156">
        <v>103</v>
      </c>
      <c r="G47" s="156">
        <v>183</v>
      </c>
      <c r="H47" s="156">
        <v>178</v>
      </c>
      <c r="I47" s="156">
        <v>144</v>
      </c>
      <c r="J47" s="156">
        <v>130</v>
      </c>
      <c r="K47" s="156">
        <v>163</v>
      </c>
      <c r="L47" s="156">
        <v>163</v>
      </c>
      <c r="M47" s="156">
        <v>179</v>
      </c>
      <c r="N47" s="156">
        <v>159</v>
      </c>
      <c r="O47" s="156">
        <v>197</v>
      </c>
      <c r="P47" s="156">
        <v>199</v>
      </c>
      <c r="Q47" s="156">
        <v>209</v>
      </c>
      <c r="R47" s="156">
        <v>186</v>
      </c>
      <c r="S47" s="156">
        <v>167</v>
      </c>
      <c r="T47" s="156">
        <v>171</v>
      </c>
    </row>
    <row r="48" spans="1:20" ht="25.5">
      <c r="A48" s="170" t="s">
        <v>240</v>
      </c>
      <c r="B48" s="186" t="s">
        <v>241</v>
      </c>
      <c r="C48" s="156">
        <v>25</v>
      </c>
      <c r="D48" s="156">
        <v>2</v>
      </c>
      <c r="E48" s="156">
        <v>0</v>
      </c>
      <c r="F48" s="156">
        <v>0</v>
      </c>
      <c r="G48" s="156">
        <v>3</v>
      </c>
      <c r="H48" s="156">
        <v>6</v>
      </c>
      <c r="I48" s="202">
        <v>3</v>
      </c>
      <c r="J48" s="202">
        <v>2</v>
      </c>
      <c r="K48" s="202">
        <v>3</v>
      </c>
      <c r="L48" s="202">
        <v>3</v>
      </c>
      <c r="M48" s="202">
        <v>0</v>
      </c>
      <c r="N48" s="202">
        <v>3</v>
      </c>
      <c r="O48" s="202">
        <v>1</v>
      </c>
      <c r="P48" s="202">
        <v>1</v>
      </c>
      <c r="Q48" s="202">
        <v>0</v>
      </c>
      <c r="R48" s="202">
        <v>0</v>
      </c>
      <c r="S48" s="202">
        <v>0</v>
      </c>
      <c r="T48" s="202">
        <v>0</v>
      </c>
    </row>
    <row r="49" spans="1:20" ht="15">
      <c r="A49" s="170" t="s">
        <v>242</v>
      </c>
      <c r="B49" s="186" t="s">
        <v>243</v>
      </c>
      <c r="C49" s="156">
        <v>49</v>
      </c>
      <c r="D49" s="156">
        <v>24</v>
      </c>
      <c r="E49" s="156">
        <v>16</v>
      </c>
      <c r="F49" s="156">
        <v>10</v>
      </c>
      <c r="G49" s="156">
        <v>12</v>
      </c>
      <c r="H49" s="156">
        <v>15</v>
      </c>
      <c r="I49" s="202">
        <v>10</v>
      </c>
      <c r="J49" s="202">
        <v>15</v>
      </c>
      <c r="K49" s="202">
        <v>0</v>
      </c>
      <c r="L49" s="202">
        <v>6</v>
      </c>
      <c r="M49" s="202">
        <v>0</v>
      </c>
      <c r="N49" s="202">
        <v>6</v>
      </c>
      <c r="O49" s="202">
        <v>9</v>
      </c>
      <c r="P49" s="202">
        <v>4</v>
      </c>
      <c r="Q49" s="202">
        <v>3</v>
      </c>
      <c r="R49" s="202">
        <v>3</v>
      </c>
      <c r="S49" s="202">
        <v>2</v>
      </c>
      <c r="T49" s="202">
        <v>0</v>
      </c>
    </row>
    <row r="50" spans="1:20" ht="15.75" thickBot="1">
      <c r="A50" s="174"/>
      <c r="B50" s="174" t="s">
        <v>255</v>
      </c>
      <c r="C50" s="203">
        <f aca="true" t="shared" si="15" ref="C50:H50">SUM(C46:C49)</f>
        <v>137</v>
      </c>
      <c r="D50" s="203">
        <f t="shared" si="15"/>
        <v>232</v>
      </c>
      <c r="E50" s="203">
        <f t="shared" si="15"/>
        <v>177</v>
      </c>
      <c r="F50" s="203">
        <f t="shared" si="15"/>
        <v>124</v>
      </c>
      <c r="G50" s="203">
        <f t="shared" si="15"/>
        <v>211</v>
      </c>
      <c r="H50" s="203">
        <f t="shared" si="15"/>
        <v>216</v>
      </c>
      <c r="I50" s="207">
        <f aca="true" t="shared" si="16" ref="I50:T50">SUM(I46:I49)</f>
        <v>160</v>
      </c>
      <c r="J50" s="207">
        <f t="shared" si="16"/>
        <v>152</v>
      </c>
      <c r="K50" s="207">
        <f t="shared" si="16"/>
        <v>166</v>
      </c>
      <c r="L50" s="207">
        <f t="shared" si="16"/>
        <v>174</v>
      </c>
      <c r="M50" s="207">
        <f t="shared" si="16"/>
        <v>179</v>
      </c>
      <c r="N50" s="207">
        <f t="shared" si="16"/>
        <v>170</v>
      </c>
      <c r="O50" s="207">
        <f t="shared" si="16"/>
        <v>210</v>
      </c>
      <c r="P50" s="207">
        <f t="shared" si="16"/>
        <v>205</v>
      </c>
      <c r="Q50" s="207">
        <f t="shared" si="16"/>
        <v>217</v>
      </c>
      <c r="R50" s="207">
        <f t="shared" si="16"/>
        <v>193</v>
      </c>
      <c r="S50" s="207">
        <f t="shared" si="16"/>
        <v>175</v>
      </c>
      <c r="T50" s="207">
        <f t="shared" si="16"/>
        <v>173</v>
      </c>
    </row>
    <row r="51" spans="1:20" ht="15.75" thickTop="1">
      <c r="A51" s="160"/>
      <c r="B51" s="160" t="s">
        <v>209</v>
      </c>
      <c r="C51" s="209">
        <f aca="true" t="shared" si="17" ref="C51:P51">SUM(C50,C45,C14)</f>
        <v>284</v>
      </c>
      <c r="D51" s="209">
        <f t="shared" si="17"/>
        <v>294</v>
      </c>
      <c r="E51" s="209">
        <f t="shared" si="17"/>
        <v>197</v>
      </c>
      <c r="F51" s="209">
        <f t="shared" si="17"/>
        <v>137</v>
      </c>
      <c r="G51" s="209">
        <f t="shared" si="17"/>
        <v>250</v>
      </c>
      <c r="H51" s="209">
        <f t="shared" si="17"/>
        <v>255</v>
      </c>
      <c r="I51" s="209">
        <f t="shared" si="17"/>
        <v>216</v>
      </c>
      <c r="J51" s="209">
        <f t="shared" si="17"/>
        <v>209</v>
      </c>
      <c r="K51" s="209">
        <f t="shared" si="17"/>
        <v>196</v>
      </c>
      <c r="L51" s="209">
        <f t="shared" si="17"/>
        <v>206</v>
      </c>
      <c r="M51" s="209">
        <f t="shared" si="17"/>
        <v>211</v>
      </c>
      <c r="N51" s="209">
        <f t="shared" si="17"/>
        <v>199</v>
      </c>
      <c r="O51" s="209">
        <f t="shared" si="17"/>
        <v>246</v>
      </c>
      <c r="P51" s="209">
        <f t="shared" si="17"/>
        <v>251</v>
      </c>
      <c r="Q51" s="209">
        <f>SUM(Q50,Q45,Q14)</f>
        <v>269</v>
      </c>
      <c r="R51" s="209">
        <f>SUM(R50,R45,R14)</f>
        <v>246</v>
      </c>
      <c r="S51" s="209">
        <f>SUM(S50,S45,S14)</f>
        <v>247</v>
      </c>
      <c r="T51" s="209">
        <f>SUM(T50,T45,T14)</f>
        <v>215</v>
      </c>
    </row>
    <row r="52" spans="1:20" ht="15.75">
      <c r="A52" s="404" t="s">
        <v>263</v>
      </c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</row>
    <row r="53" spans="1:20" ht="18.75">
      <c r="A53" s="405" t="s">
        <v>291</v>
      </c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</row>
    <row r="61" spans="1:20" ht="15">
      <c r="A61" s="285" t="s">
        <v>251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</row>
    <row r="62" spans="1:20" ht="15">
      <c r="A62" s="420" t="s">
        <v>326</v>
      </c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</row>
    <row r="63" spans="1:20" ht="15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</row>
    <row r="64" spans="1:20" ht="15" customHeight="1">
      <c r="A64" s="417" t="s">
        <v>33</v>
      </c>
      <c r="B64" s="377" t="s">
        <v>252</v>
      </c>
      <c r="C64" s="386" t="s">
        <v>248</v>
      </c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10"/>
    </row>
    <row r="65" spans="1:20" ht="15">
      <c r="A65" s="418"/>
      <c r="B65" s="378"/>
      <c r="C65" s="377">
        <v>2004</v>
      </c>
      <c r="D65" s="377">
        <v>2005</v>
      </c>
      <c r="E65" s="386">
        <v>2006</v>
      </c>
      <c r="F65" s="387"/>
      <c r="G65" s="377">
        <v>2007</v>
      </c>
      <c r="H65" s="377">
        <v>2008</v>
      </c>
      <c r="I65" s="377">
        <v>2009</v>
      </c>
      <c r="J65" s="377">
        <v>2010</v>
      </c>
      <c r="K65" s="377">
        <v>2011</v>
      </c>
      <c r="L65" s="377">
        <v>2012</v>
      </c>
      <c r="M65" s="377">
        <v>2013</v>
      </c>
      <c r="N65" s="377">
        <v>2014</v>
      </c>
      <c r="O65" s="377">
        <v>2015</v>
      </c>
      <c r="P65" s="377">
        <v>2016</v>
      </c>
      <c r="Q65" s="377">
        <v>2017</v>
      </c>
      <c r="R65" s="377">
        <v>2018</v>
      </c>
      <c r="S65" s="377">
        <v>2019</v>
      </c>
      <c r="T65" s="377">
        <v>2020</v>
      </c>
    </row>
    <row r="66" spans="1:20" ht="15" customHeight="1">
      <c r="A66" s="418"/>
      <c r="B66" s="378"/>
      <c r="C66" s="378"/>
      <c r="D66" s="378"/>
      <c r="E66" s="380" t="s">
        <v>212</v>
      </c>
      <c r="F66" s="380" t="s">
        <v>213</v>
      </c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</row>
    <row r="67" spans="1:20" ht="15.75" thickBot="1">
      <c r="A67" s="419"/>
      <c r="B67" s="391"/>
      <c r="C67" s="391"/>
      <c r="D67" s="391"/>
      <c r="E67" s="392"/>
      <c r="F67" s="392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</row>
    <row r="68" spans="1:20" ht="39" thickTop="1">
      <c r="A68" s="170" t="s">
        <v>233</v>
      </c>
      <c r="B68" s="186" t="s">
        <v>261</v>
      </c>
      <c r="C68" s="187">
        <f aca="true" t="shared" si="18" ref="C68:P68">(C44/C51)*100</f>
        <v>3.5211267605633805</v>
      </c>
      <c r="D68" s="187">
        <f t="shared" si="18"/>
        <v>3.741496598639456</v>
      </c>
      <c r="E68" s="187">
        <f t="shared" si="18"/>
        <v>0.5076142131979695</v>
      </c>
      <c r="F68" s="187">
        <f t="shared" si="18"/>
        <v>4.37956204379562</v>
      </c>
      <c r="G68" s="187">
        <f t="shared" si="18"/>
        <v>2</v>
      </c>
      <c r="H68" s="187">
        <f t="shared" si="18"/>
        <v>0.7843137254901961</v>
      </c>
      <c r="I68" s="187">
        <f t="shared" si="18"/>
        <v>3.2407407407407405</v>
      </c>
      <c r="J68" s="187">
        <f t="shared" si="18"/>
        <v>2.3923444976076556</v>
      </c>
      <c r="K68" s="187">
        <f t="shared" si="18"/>
        <v>3.061224489795918</v>
      </c>
      <c r="L68" s="187">
        <f t="shared" si="18"/>
        <v>3.3980582524271843</v>
      </c>
      <c r="M68" s="201">
        <f t="shared" si="18"/>
        <v>2.843601895734597</v>
      </c>
      <c r="N68" s="201">
        <f t="shared" si="18"/>
        <v>1.0050251256281406</v>
      </c>
      <c r="O68" s="201">
        <f t="shared" si="18"/>
        <v>1.2195121951219512</v>
      </c>
      <c r="P68" s="201">
        <f t="shared" si="18"/>
        <v>1.1952191235059761</v>
      </c>
      <c r="Q68" s="201">
        <f>(Q44/Q51)*100</f>
        <v>2.2304832713754648</v>
      </c>
      <c r="R68" s="201">
        <f>(R44/R51)*100</f>
        <v>4.0650406504065035</v>
      </c>
      <c r="S68" s="201">
        <f>(S44/S51)*100</f>
        <v>2.42914979757085</v>
      </c>
      <c r="T68" s="201">
        <f>(T44/T51)*100</f>
        <v>0.9302325581395349</v>
      </c>
    </row>
    <row r="69" spans="1:20" ht="38.25">
      <c r="A69" s="164"/>
      <c r="B69" s="164" t="s">
        <v>254</v>
      </c>
      <c r="C69" s="205">
        <f aca="true" t="shared" si="19" ref="C69:P69">C32+C33+C68</f>
        <v>15.845070422535212</v>
      </c>
      <c r="D69" s="205">
        <f t="shared" si="19"/>
        <v>15.306122448979592</v>
      </c>
      <c r="E69" s="205">
        <f t="shared" si="19"/>
        <v>4.568527918781726</v>
      </c>
      <c r="F69" s="205">
        <f t="shared" si="19"/>
        <v>7.299270072992701</v>
      </c>
      <c r="G69" s="205">
        <f t="shared" si="19"/>
        <v>8.8</v>
      </c>
      <c r="H69" s="205">
        <f t="shared" si="19"/>
        <v>6.666666666666667</v>
      </c>
      <c r="I69" s="205">
        <f t="shared" si="19"/>
        <v>15.74074074074074</v>
      </c>
      <c r="J69" s="205">
        <f t="shared" si="19"/>
        <v>12.91866028708134</v>
      </c>
      <c r="K69" s="205">
        <f t="shared" si="19"/>
        <v>10.204081632653061</v>
      </c>
      <c r="L69" s="205">
        <f t="shared" si="19"/>
        <v>8.252427184466018</v>
      </c>
      <c r="M69" s="205">
        <f t="shared" si="19"/>
        <v>9.95260663507109</v>
      </c>
      <c r="N69" s="205">
        <f t="shared" si="19"/>
        <v>12.06030150753769</v>
      </c>
      <c r="O69" s="205">
        <f t="shared" si="19"/>
        <v>10.16260162601626</v>
      </c>
      <c r="P69" s="205">
        <f t="shared" si="19"/>
        <v>6.374501992031872</v>
      </c>
      <c r="Q69" s="205">
        <f>Q32+Q33+Q68</f>
        <v>12.267657992565056</v>
      </c>
      <c r="R69" s="205">
        <f>R32+R33+R68</f>
        <v>16.666666666666664</v>
      </c>
      <c r="S69" s="205">
        <f>S32+S33+S68</f>
        <v>23.48178137651822</v>
      </c>
      <c r="T69" s="205">
        <f>T32+T33+T68</f>
        <v>15.813953488372093</v>
      </c>
    </row>
    <row r="70" spans="1:20" ht="38.25">
      <c r="A70" s="170" t="s">
        <v>236</v>
      </c>
      <c r="B70" s="186" t="s">
        <v>237</v>
      </c>
      <c r="C70" s="187">
        <f aca="true" t="shared" si="20" ref="C70:P70">(C46/C51)*100</f>
        <v>7.746478873239436</v>
      </c>
      <c r="D70" s="187">
        <f t="shared" si="20"/>
        <v>5.1020408163265305</v>
      </c>
      <c r="E70" s="187">
        <f t="shared" si="20"/>
        <v>6.598984771573605</v>
      </c>
      <c r="F70" s="187">
        <f t="shared" si="20"/>
        <v>8.02919708029197</v>
      </c>
      <c r="G70" s="187">
        <f t="shared" si="20"/>
        <v>5.2</v>
      </c>
      <c r="H70" s="187">
        <f t="shared" si="20"/>
        <v>6.666666666666667</v>
      </c>
      <c r="I70" s="187">
        <f t="shared" si="20"/>
        <v>1.3888888888888888</v>
      </c>
      <c r="J70" s="187">
        <f t="shared" si="20"/>
        <v>2.3923444976076556</v>
      </c>
      <c r="K70" s="187">
        <f t="shared" si="20"/>
        <v>0</v>
      </c>
      <c r="L70" s="187">
        <f t="shared" si="20"/>
        <v>0.9708737864077669</v>
      </c>
      <c r="M70" s="201">
        <f t="shared" si="20"/>
        <v>0</v>
      </c>
      <c r="N70" s="201">
        <f t="shared" si="20"/>
        <v>1.0050251256281406</v>
      </c>
      <c r="O70" s="201">
        <f t="shared" si="20"/>
        <v>1.2195121951219512</v>
      </c>
      <c r="P70" s="201">
        <f t="shared" si="20"/>
        <v>0.398406374501992</v>
      </c>
      <c r="Q70" s="201">
        <f>(Q46/Q51)*100</f>
        <v>1.858736059479554</v>
      </c>
      <c r="R70" s="201">
        <f>(R46/R51)*100</f>
        <v>1.6260162601626018</v>
      </c>
      <c r="S70" s="201">
        <f>(S46/S51)*100</f>
        <v>2.42914979757085</v>
      </c>
      <c r="T70" s="201">
        <f>(T46/T51)*100</f>
        <v>0.9302325581395349</v>
      </c>
    </row>
    <row r="71" spans="1:20" ht="25.5">
      <c r="A71" s="170" t="s">
        <v>238</v>
      </c>
      <c r="B71" s="186" t="s">
        <v>239</v>
      </c>
      <c r="C71" s="187">
        <f aca="true" t="shared" si="21" ref="C71:P71">(C47/C51)*100</f>
        <v>14.43661971830986</v>
      </c>
      <c r="D71" s="187">
        <f t="shared" si="21"/>
        <v>64.96598639455783</v>
      </c>
      <c r="E71" s="187">
        <f t="shared" si="21"/>
        <v>75.1269035532995</v>
      </c>
      <c r="F71" s="187">
        <f t="shared" si="21"/>
        <v>75.18248175182481</v>
      </c>
      <c r="G71" s="187">
        <f t="shared" si="21"/>
        <v>73.2</v>
      </c>
      <c r="H71" s="187">
        <f t="shared" si="21"/>
        <v>69.80392156862744</v>
      </c>
      <c r="I71" s="187">
        <f t="shared" si="21"/>
        <v>66.66666666666666</v>
      </c>
      <c r="J71" s="187">
        <f t="shared" si="21"/>
        <v>62.20095693779905</v>
      </c>
      <c r="K71" s="187">
        <f t="shared" si="21"/>
        <v>83.16326530612244</v>
      </c>
      <c r="L71" s="187">
        <f t="shared" si="21"/>
        <v>79.12621359223301</v>
      </c>
      <c r="M71" s="201">
        <f t="shared" si="21"/>
        <v>84.83412322274881</v>
      </c>
      <c r="N71" s="201">
        <f t="shared" si="21"/>
        <v>79.89949748743719</v>
      </c>
      <c r="O71" s="201">
        <f t="shared" si="21"/>
        <v>80.08130081300813</v>
      </c>
      <c r="P71" s="201">
        <f t="shared" si="21"/>
        <v>79.2828685258964</v>
      </c>
      <c r="Q71" s="201">
        <f>(Q47/Q51)*100</f>
        <v>77.69516728624535</v>
      </c>
      <c r="R71" s="201">
        <f>(R47/R51)*100</f>
        <v>75.60975609756098</v>
      </c>
      <c r="S71" s="201">
        <f>(S47/S51)*100</f>
        <v>67.61133603238866</v>
      </c>
      <c r="T71" s="201">
        <f>(T47/T51)*100</f>
        <v>79.53488372093022</v>
      </c>
    </row>
    <row r="72" spans="1:20" ht="25.5">
      <c r="A72" s="170" t="s">
        <v>240</v>
      </c>
      <c r="B72" s="186" t="s">
        <v>241</v>
      </c>
      <c r="C72" s="187">
        <f aca="true" t="shared" si="22" ref="C72:P72">(C48/C51)*100</f>
        <v>8.80281690140845</v>
      </c>
      <c r="D72" s="187">
        <f t="shared" si="22"/>
        <v>0.6802721088435374</v>
      </c>
      <c r="E72" s="187">
        <f t="shared" si="22"/>
        <v>0</v>
      </c>
      <c r="F72" s="187">
        <f t="shared" si="22"/>
        <v>0</v>
      </c>
      <c r="G72" s="187">
        <f t="shared" si="22"/>
        <v>1.2</v>
      </c>
      <c r="H72" s="187">
        <f t="shared" si="22"/>
        <v>2.3529411764705883</v>
      </c>
      <c r="I72" s="187">
        <f t="shared" si="22"/>
        <v>1.3888888888888888</v>
      </c>
      <c r="J72" s="187">
        <f t="shared" si="22"/>
        <v>0.9569377990430622</v>
      </c>
      <c r="K72" s="187">
        <f t="shared" si="22"/>
        <v>1.530612244897959</v>
      </c>
      <c r="L72" s="187">
        <f t="shared" si="22"/>
        <v>1.4563106796116505</v>
      </c>
      <c r="M72" s="201">
        <f t="shared" si="22"/>
        <v>0</v>
      </c>
      <c r="N72" s="201">
        <f t="shared" si="22"/>
        <v>1.507537688442211</v>
      </c>
      <c r="O72" s="201">
        <f t="shared" si="22"/>
        <v>0.40650406504065045</v>
      </c>
      <c r="P72" s="201">
        <f t="shared" si="22"/>
        <v>0.398406374501992</v>
      </c>
      <c r="Q72" s="201">
        <f>(Q48/Q51)*100</f>
        <v>0</v>
      </c>
      <c r="R72" s="201">
        <f>(R48/R51)*100</f>
        <v>0</v>
      </c>
      <c r="S72" s="201">
        <f>(S48/S51)*100</f>
        <v>0</v>
      </c>
      <c r="T72" s="201">
        <f>(T48/T51)*100</f>
        <v>0</v>
      </c>
    </row>
    <row r="73" spans="1:20" ht="15">
      <c r="A73" s="170" t="s">
        <v>242</v>
      </c>
      <c r="B73" s="186" t="s">
        <v>243</v>
      </c>
      <c r="C73" s="187">
        <f aca="true" t="shared" si="23" ref="C73:P73">(C49/C51)*100</f>
        <v>17.253521126760564</v>
      </c>
      <c r="D73" s="187">
        <f t="shared" si="23"/>
        <v>8.16326530612245</v>
      </c>
      <c r="E73" s="187">
        <f t="shared" si="23"/>
        <v>8.121827411167512</v>
      </c>
      <c r="F73" s="187">
        <f t="shared" si="23"/>
        <v>7.2992700729927</v>
      </c>
      <c r="G73" s="187">
        <f t="shared" si="23"/>
        <v>4.8</v>
      </c>
      <c r="H73" s="187">
        <f t="shared" si="23"/>
        <v>5.88235294117647</v>
      </c>
      <c r="I73" s="187">
        <f t="shared" si="23"/>
        <v>4.62962962962963</v>
      </c>
      <c r="J73" s="187">
        <f t="shared" si="23"/>
        <v>7.177033492822966</v>
      </c>
      <c r="K73" s="187">
        <f t="shared" si="23"/>
        <v>0</v>
      </c>
      <c r="L73" s="187">
        <f t="shared" si="23"/>
        <v>2.912621359223301</v>
      </c>
      <c r="M73" s="201">
        <f t="shared" si="23"/>
        <v>0</v>
      </c>
      <c r="N73" s="201">
        <f t="shared" si="23"/>
        <v>3.015075376884422</v>
      </c>
      <c r="O73" s="201">
        <f t="shared" si="23"/>
        <v>3.6585365853658534</v>
      </c>
      <c r="P73" s="201">
        <f t="shared" si="23"/>
        <v>1.593625498007968</v>
      </c>
      <c r="Q73" s="201">
        <f>(Q49/Q51)*100</f>
        <v>1.1152416356877324</v>
      </c>
      <c r="R73" s="201">
        <f>(R49/R51)*100</f>
        <v>1.2195121951219512</v>
      </c>
      <c r="S73" s="201">
        <f>(S49/S51)*100</f>
        <v>0.8097165991902834</v>
      </c>
      <c r="T73" s="201">
        <f>(T49/T51)*100</f>
        <v>0</v>
      </c>
    </row>
    <row r="74" spans="1:20" ht="15.75" thickBot="1">
      <c r="A74" s="174"/>
      <c r="B74" s="174" t="s">
        <v>255</v>
      </c>
      <c r="C74" s="208">
        <f aca="true" t="shared" si="24" ref="C74:H74">SUM(C70:C73)</f>
        <v>48.239436619718305</v>
      </c>
      <c r="D74" s="208">
        <f t="shared" si="24"/>
        <v>78.91156462585036</v>
      </c>
      <c r="E74" s="208">
        <f t="shared" si="24"/>
        <v>89.84771573604061</v>
      </c>
      <c r="F74" s="208">
        <f t="shared" si="24"/>
        <v>90.51094890510947</v>
      </c>
      <c r="G74" s="208">
        <f t="shared" si="24"/>
        <v>84.4</v>
      </c>
      <c r="H74" s="208">
        <f t="shared" si="24"/>
        <v>84.70588235294117</v>
      </c>
      <c r="I74" s="208">
        <f aca="true" t="shared" si="25" ref="I74:T74">SUM(I70:I73)</f>
        <v>74.07407407407406</v>
      </c>
      <c r="J74" s="208">
        <f t="shared" si="25"/>
        <v>72.72727272727273</v>
      </c>
      <c r="K74" s="208">
        <f t="shared" si="25"/>
        <v>84.69387755102039</v>
      </c>
      <c r="L74" s="208">
        <f t="shared" si="25"/>
        <v>84.46601941747572</v>
      </c>
      <c r="M74" s="208">
        <f t="shared" si="25"/>
        <v>84.83412322274881</v>
      </c>
      <c r="N74" s="208">
        <f t="shared" si="25"/>
        <v>85.42713567839196</v>
      </c>
      <c r="O74" s="208">
        <f t="shared" si="25"/>
        <v>85.36585365853658</v>
      </c>
      <c r="P74" s="208">
        <f t="shared" si="25"/>
        <v>81.67330677290835</v>
      </c>
      <c r="Q74" s="208">
        <f t="shared" si="25"/>
        <v>80.66914498141264</v>
      </c>
      <c r="R74" s="208">
        <f t="shared" si="25"/>
        <v>78.45528455284553</v>
      </c>
      <c r="S74" s="208">
        <f t="shared" si="25"/>
        <v>70.85020242914979</v>
      </c>
      <c r="T74" s="208">
        <f t="shared" si="25"/>
        <v>80.46511627906976</v>
      </c>
    </row>
    <row r="75" spans="1:20" ht="15.75" thickTop="1">
      <c r="A75" s="160"/>
      <c r="B75" s="160" t="s">
        <v>209</v>
      </c>
      <c r="C75" s="210">
        <f aca="true" t="shared" si="26" ref="C75:P75">SUM(C74,C69,C31)</f>
        <v>100</v>
      </c>
      <c r="D75" s="210">
        <f t="shared" si="26"/>
        <v>100.00000000000003</v>
      </c>
      <c r="E75" s="210">
        <f t="shared" si="26"/>
        <v>100</v>
      </c>
      <c r="F75" s="210">
        <f t="shared" si="26"/>
        <v>99.99999999999999</v>
      </c>
      <c r="G75" s="210">
        <f t="shared" si="26"/>
        <v>100</v>
      </c>
      <c r="H75" s="210">
        <f t="shared" si="26"/>
        <v>100</v>
      </c>
      <c r="I75" s="210">
        <f t="shared" si="26"/>
        <v>100</v>
      </c>
      <c r="J75" s="210">
        <f t="shared" si="26"/>
        <v>100</v>
      </c>
      <c r="K75" s="210">
        <f t="shared" si="26"/>
        <v>99.99999999999999</v>
      </c>
      <c r="L75" s="210">
        <f t="shared" si="26"/>
        <v>99.99999999999999</v>
      </c>
      <c r="M75" s="210">
        <f t="shared" si="26"/>
        <v>100</v>
      </c>
      <c r="N75" s="210">
        <f t="shared" si="26"/>
        <v>100</v>
      </c>
      <c r="O75" s="210">
        <f t="shared" si="26"/>
        <v>99.99999999999999</v>
      </c>
      <c r="P75" s="210">
        <f t="shared" si="26"/>
        <v>99.99999999999997</v>
      </c>
      <c r="Q75" s="210">
        <f>SUM(Q74,Q69,Q31)</f>
        <v>100.00000000000001</v>
      </c>
      <c r="R75" s="210">
        <f>SUM(R74,R69,R31)</f>
        <v>100</v>
      </c>
      <c r="S75" s="210">
        <f>SUM(S74,S69,S31)</f>
        <v>100</v>
      </c>
      <c r="T75" s="210">
        <f>SUM(T74,T69,T31)</f>
        <v>100</v>
      </c>
    </row>
    <row r="76" spans="1:20" ht="15.75">
      <c r="A76" s="404" t="s">
        <v>263</v>
      </c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</row>
    <row r="77" spans="1:20" ht="18.75">
      <c r="A77" s="405" t="s">
        <v>291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</row>
  </sheetData>
  <sheetProtection/>
  <mergeCells count="100">
    <mergeCell ref="R4:R6"/>
    <mergeCell ref="R21:R23"/>
    <mergeCell ref="R41:R43"/>
    <mergeCell ref="R65:R67"/>
    <mergeCell ref="S4:S6"/>
    <mergeCell ref="A18:T18"/>
    <mergeCell ref="A19:T19"/>
    <mergeCell ref="A20:A23"/>
    <mergeCell ref="L4:L6"/>
    <mergeCell ref="J21:J23"/>
    <mergeCell ref="D21:D23"/>
    <mergeCell ref="M41:M43"/>
    <mergeCell ref="E5:E6"/>
    <mergeCell ref="F5:F6"/>
    <mergeCell ref="H41:H43"/>
    <mergeCell ref="D65:D67"/>
    <mergeCell ref="F42:F43"/>
    <mergeCell ref="A52:T52"/>
    <mergeCell ref="I65:I67"/>
    <mergeCell ref="J65:J67"/>
    <mergeCell ref="G41:G43"/>
    <mergeCell ref="A40:A43"/>
    <mergeCell ref="S41:S43"/>
    <mergeCell ref="G4:G6"/>
    <mergeCell ref="J41:J43"/>
    <mergeCell ref="I41:I43"/>
    <mergeCell ref="E42:E43"/>
    <mergeCell ref="K21:K23"/>
    <mergeCell ref="C4:C6"/>
    <mergeCell ref="I21:I23"/>
    <mergeCell ref="G65:G67"/>
    <mergeCell ref="K41:K43"/>
    <mergeCell ref="F66:F67"/>
    <mergeCell ref="A53:T53"/>
    <mergeCell ref="C21:C23"/>
    <mergeCell ref="A1:T1"/>
    <mergeCell ref="A2:T2"/>
    <mergeCell ref="E21:F21"/>
    <mergeCell ref="G21:G23"/>
    <mergeCell ref="E22:E23"/>
    <mergeCell ref="L21:L23"/>
    <mergeCell ref="F22:F23"/>
    <mergeCell ref="D4:D6"/>
    <mergeCell ref="A3:A6"/>
    <mergeCell ref="E41:F41"/>
    <mergeCell ref="B3:B6"/>
    <mergeCell ref="D41:D43"/>
    <mergeCell ref="C3:T3"/>
    <mergeCell ref="B40:B43"/>
    <mergeCell ref="C41:C43"/>
    <mergeCell ref="B20:B23"/>
    <mergeCell ref="M4:M6"/>
    <mergeCell ref="L41:L43"/>
    <mergeCell ref="H4:H6"/>
    <mergeCell ref="C40:T40"/>
    <mergeCell ref="C20:T20"/>
    <mergeCell ref="I4:I6"/>
    <mergeCell ref="O41:O43"/>
    <mergeCell ref="J4:J6"/>
    <mergeCell ref="P21:P23"/>
    <mergeCell ref="M65:M67"/>
    <mergeCell ref="S21:S23"/>
    <mergeCell ref="C65:C67"/>
    <mergeCell ref="E4:F4"/>
    <mergeCell ref="H65:H67"/>
    <mergeCell ref="E65:F65"/>
    <mergeCell ref="K4:K6"/>
    <mergeCell ref="L65:L67"/>
    <mergeCell ref="O4:O6"/>
    <mergeCell ref="O21:O23"/>
    <mergeCell ref="Q21:Q23"/>
    <mergeCell ref="M21:M23"/>
    <mergeCell ref="H21:H23"/>
    <mergeCell ref="N4:N6"/>
    <mergeCell ref="N21:N23"/>
    <mergeCell ref="N65:N67"/>
    <mergeCell ref="N41:N43"/>
    <mergeCell ref="P65:P67"/>
    <mergeCell ref="K65:K67"/>
    <mergeCell ref="O65:O67"/>
    <mergeCell ref="A76:T76"/>
    <mergeCell ref="A77:T77"/>
    <mergeCell ref="A37:T37"/>
    <mergeCell ref="A61:T61"/>
    <mergeCell ref="A38:T39"/>
    <mergeCell ref="A62:T63"/>
    <mergeCell ref="T65:T67"/>
    <mergeCell ref="C64:T64"/>
    <mergeCell ref="S65:S67"/>
    <mergeCell ref="P41:P43"/>
    <mergeCell ref="T4:T6"/>
    <mergeCell ref="T21:T23"/>
    <mergeCell ref="T41:T43"/>
    <mergeCell ref="A64:A67"/>
    <mergeCell ref="B64:B67"/>
    <mergeCell ref="E66:E67"/>
    <mergeCell ref="P4:P6"/>
    <mergeCell ref="Q41:Q43"/>
    <mergeCell ref="Q65:Q67"/>
    <mergeCell ref="Q4:Q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"/>
  <sheetViews>
    <sheetView zoomScale="73" zoomScaleNormal="73" zoomScalePageLayoutView="0" workbookViewId="0" topLeftCell="A1">
      <selection activeCell="U25" sqref="U25"/>
    </sheetView>
  </sheetViews>
  <sheetFormatPr defaultColWidth="8.796875" defaultRowHeight="15"/>
  <cols>
    <col min="1" max="1" width="2.69921875" style="0" customWidth="1"/>
    <col min="2" max="2" width="24" style="0" customWidth="1"/>
    <col min="3" max="8" width="4.8984375" style="0" customWidth="1"/>
    <col min="9" max="9" width="5.59765625" style="0" customWidth="1"/>
    <col min="10" max="16" width="4.19921875" style="0" customWidth="1"/>
    <col min="17" max="17" width="5.796875" style="0" customWidth="1"/>
    <col min="18" max="18" width="4.19921875" style="0" customWidth="1"/>
  </cols>
  <sheetData>
    <row r="1" spans="1:18" ht="15">
      <c r="A1" s="285" t="s">
        <v>300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33.75" customHeight="1">
      <c r="A2" s="423" t="s">
        <v>292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1:18" ht="15" customHeight="1">
      <c r="A3" s="424" t="s">
        <v>33</v>
      </c>
      <c r="B3" s="385" t="s">
        <v>266</v>
      </c>
      <c r="C3" s="385" t="s">
        <v>247</v>
      </c>
      <c r="D3" s="385"/>
      <c r="E3" s="385"/>
      <c r="F3" s="385"/>
      <c r="G3" s="385"/>
      <c r="H3" s="385"/>
      <c r="I3" s="385"/>
      <c r="J3" s="411"/>
      <c r="K3" s="385" t="s">
        <v>248</v>
      </c>
      <c r="L3" s="385"/>
      <c r="M3" s="385"/>
      <c r="N3" s="385"/>
      <c r="O3" s="385"/>
      <c r="P3" s="385"/>
      <c r="Q3" s="385"/>
      <c r="R3" s="385"/>
    </row>
    <row r="4" spans="1:18" ht="15">
      <c r="A4" s="424"/>
      <c r="B4" s="385"/>
      <c r="C4" s="385">
        <v>2013</v>
      </c>
      <c r="D4" s="385">
        <v>2014</v>
      </c>
      <c r="E4" s="385">
        <v>2015</v>
      </c>
      <c r="F4" s="385">
        <v>2016</v>
      </c>
      <c r="G4" s="385">
        <v>2017</v>
      </c>
      <c r="H4" s="385">
        <v>2018</v>
      </c>
      <c r="I4" s="385">
        <v>2019</v>
      </c>
      <c r="J4" s="385">
        <v>2020</v>
      </c>
      <c r="K4" s="385">
        <v>2013</v>
      </c>
      <c r="L4" s="385">
        <v>2014</v>
      </c>
      <c r="M4" s="385">
        <v>2015</v>
      </c>
      <c r="N4" s="385">
        <v>2016</v>
      </c>
      <c r="O4" s="385">
        <v>2017</v>
      </c>
      <c r="P4" s="385">
        <v>2018</v>
      </c>
      <c r="Q4" s="385">
        <v>2019</v>
      </c>
      <c r="R4" s="385">
        <v>2020</v>
      </c>
    </row>
    <row r="5" spans="1:18" ht="15" customHeight="1">
      <c r="A5" s="424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</row>
    <row r="6" spans="1:18" ht="15">
      <c r="A6" s="424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</row>
    <row r="7" spans="1:18" ht="25.5">
      <c r="A7" s="170" t="s">
        <v>215</v>
      </c>
      <c r="B7" s="155" t="s">
        <v>216</v>
      </c>
      <c r="C7" s="156">
        <v>3</v>
      </c>
      <c r="D7" s="156">
        <v>0</v>
      </c>
      <c r="E7" s="156">
        <v>0</v>
      </c>
      <c r="F7" s="156">
        <v>2</v>
      </c>
      <c r="G7" s="270">
        <v>0</v>
      </c>
      <c r="H7" s="270">
        <v>0</v>
      </c>
      <c r="I7" s="270">
        <v>1</v>
      </c>
      <c r="J7" s="270">
        <v>0</v>
      </c>
      <c r="K7" s="187">
        <f aca="true" t="shared" si="0" ref="K7:R7">(C7/C31)*100</f>
        <v>8.333333333333332</v>
      </c>
      <c r="L7" s="187">
        <f t="shared" si="0"/>
        <v>0</v>
      </c>
      <c r="M7" s="187">
        <f t="shared" si="0"/>
        <v>0</v>
      </c>
      <c r="N7" s="187">
        <f t="shared" si="0"/>
        <v>5.555555555555555</v>
      </c>
      <c r="O7" s="187">
        <f t="shared" si="0"/>
        <v>0</v>
      </c>
      <c r="P7" s="187">
        <f t="shared" si="0"/>
        <v>0</v>
      </c>
      <c r="Q7" s="187">
        <f t="shared" si="0"/>
        <v>2.2222222222222223</v>
      </c>
      <c r="R7" s="187">
        <f t="shared" si="0"/>
        <v>0</v>
      </c>
    </row>
    <row r="8" spans="1:18" ht="27.75" customHeight="1">
      <c r="A8" s="170" t="s">
        <v>217</v>
      </c>
      <c r="B8" s="155" t="s">
        <v>218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87">
        <f aca="true" t="shared" si="1" ref="K8:R8">(C8/C31)*100</f>
        <v>0</v>
      </c>
      <c r="L8" s="187">
        <f t="shared" si="1"/>
        <v>0</v>
      </c>
      <c r="M8" s="187">
        <f t="shared" si="1"/>
        <v>0</v>
      </c>
      <c r="N8" s="187">
        <f t="shared" si="1"/>
        <v>0</v>
      </c>
      <c r="O8" s="187">
        <f t="shared" si="1"/>
        <v>0</v>
      </c>
      <c r="P8" s="187">
        <f t="shared" si="1"/>
        <v>0</v>
      </c>
      <c r="Q8" s="187">
        <f t="shared" si="1"/>
        <v>0</v>
      </c>
      <c r="R8" s="187">
        <f t="shared" si="1"/>
        <v>0</v>
      </c>
    </row>
    <row r="9" spans="1:18" ht="25.5">
      <c r="A9" s="170" t="s">
        <v>219</v>
      </c>
      <c r="B9" s="155" t="s">
        <v>220</v>
      </c>
      <c r="C9" s="156">
        <v>0</v>
      </c>
      <c r="D9" s="156">
        <v>0</v>
      </c>
      <c r="E9" s="156">
        <v>0</v>
      </c>
      <c r="F9" s="156">
        <v>1</v>
      </c>
      <c r="G9" s="156">
        <v>0</v>
      </c>
      <c r="H9" s="156">
        <v>0</v>
      </c>
      <c r="I9" s="156">
        <v>1</v>
      </c>
      <c r="J9" s="156">
        <v>0</v>
      </c>
      <c r="K9" s="187">
        <f aca="true" t="shared" si="2" ref="K9:P9">(C9/C31)*100</f>
        <v>0</v>
      </c>
      <c r="L9" s="187">
        <f t="shared" si="2"/>
        <v>0</v>
      </c>
      <c r="M9" s="187">
        <f t="shared" si="2"/>
        <v>0</v>
      </c>
      <c r="N9" s="187">
        <f t="shared" si="2"/>
        <v>2.7777777777777777</v>
      </c>
      <c r="O9" s="187">
        <f t="shared" si="2"/>
        <v>0</v>
      </c>
      <c r="P9" s="187">
        <f t="shared" si="2"/>
        <v>0</v>
      </c>
      <c r="Q9" s="187">
        <f>(I9/I31)*100</f>
        <v>2.2222222222222223</v>
      </c>
      <c r="R9" s="187">
        <f>(J9/J31)*100</f>
        <v>0</v>
      </c>
    </row>
    <row r="10" spans="1:18" ht="39.75" customHeight="1">
      <c r="A10" s="170" t="s">
        <v>221</v>
      </c>
      <c r="B10" s="155" t="s">
        <v>222</v>
      </c>
      <c r="C10" s="156">
        <v>1</v>
      </c>
      <c r="D10" s="156">
        <v>0</v>
      </c>
      <c r="E10" s="156">
        <v>1</v>
      </c>
      <c r="F10" s="156">
        <v>0</v>
      </c>
      <c r="G10" s="156">
        <v>1</v>
      </c>
      <c r="H10" s="156">
        <v>1</v>
      </c>
      <c r="I10" s="156">
        <v>2</v>
      </c>
      <c r="J10" s="156">
        <v>3</v>
      </c>
      <c r="K10" s="187">
        <f aca="true" t="shared" si="3" ref="K10:P10">(C10/C31)*100</f>
        <v>2.7777777777777777</v>
      </c>
      <c r="L10" s="187">
        <f t="shared" si="3"/>
        <v>0</v>
      </c>
      <c r="M10" s="187">
        <f t="shared" si="3"/>
        <v>3.3333333333333335</v>
      </c>
      <c r="N10" s="187">
        <f t="shared" si="3"/>
        <v>0</v>
      </c>
      <c r="O10" s="187">
        <f t="shared" si="3"/>
        <v>2.564102564102564</v>
      </c>
      <c r="P10" s="187">
        <f t="shared" si="3"/>
        <v>3.571428571428571</v>
      </c>
      <c r="Q10" s="187">
        <f>(I10/I31)*100</f>
        <v>4.444444444444445</v>
      </c>
      <c r="R10" s="187">
        <f>(J10/J31)*100</f>
        <v>6.976744186046512</v>
      </c>
    </row>
    <row r="11" spans="1:18" ht="38.25">
      <c r="A11" s="170" t="s">
        <v>223</v>
      </c>
      <c r="B11" s="155" t="s">
        <v>224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87">
        <f aca="true" t="shared" si="4" ref="K11:P11">(C11/C31)*100</f>
        <v>0</v>
      </c>
      <c r="L11" s="187">
        <f t="shared" si="4"/>
        <v>0</v>
      </c>
      <c r="M11" s="187">
        <f t="shared" si="4"/>
        <v>0</v>
      </c>
      <c r="N11" s="187">
        <f t="shared" si="4"/>
        <v>0</v>
      </c>
      <c r="O11" s="187">
        <f t="shared" si="4"/>
        <v>0</v>
      </c>
      <c r="P11" s="187">
        <f t="shared" si="4"/>
        <v>0</v>
      </c>
      <c r="Q11" s="187">
        <f>(I11/I31)*100</f>
        <v>0</v>
      </c>
      <c r="R11" s="187">
        <f>(J11/J31)*100</f>
        <v>0</v>
      </c>
    </row>
    <row r="12" spans="1:18" ht="15">
      <c r="A12" s="170" t="s">
        <v>225</v>
      </c>
      <c r="B12" s="155" t="s">
        <v>226</v>
      </c>
      <c r="C12" s="156">
        <v>0</v>
      </c>
      <c r="D12" s="156">
        <v>0</v>
      </c>
      <c r="E12" s="156">
        <v>0</v>
      </c>
      <c r="F12" s="156">
        <v>0</v>
      </c>
      <c r="G12" s="270">
        <v>0</v>
      </c>
      <c r="H12" s="270">
        <v>0</v>
      </c>
      <c r="I12" s="270">
        <v>0</v>
      </c>
      <c r="J12" s="270">
        <v>0</v>
      </c>
      <c r="K12" s="187">
        <f aca="true" t="shared" si="5" ref="K12:R12">(C12/C31)*100</f>
        <v>0</v>
      </c>
      <c r="L12" s="187">
        <f t="shared" si="5"/>
        <v>0</v>
      </c>
      <c r="M12" s="187">
        <f t="shared" si="5"/>
        <v>0</v>
      </c>
      <c r="N12" s="187">
        <f t="shared" si="5"/>
        <v>0</v>
      </c>
      <c r="O12" s="187">
        <f t="shared" si="5"/>
        <v>0</v>
      </c>
      <c r="P12" s="187">
        <f t="shared" si="5"/>
        <v>0</v>
      </c>
      <c r="Q12" s="187">
        <f t="shared" si="5"/>
        <v>0</v>
      </c>
      <c r="R12" s="187">
        <f t="shared" si="5"/>
        <v>0</v>
      </c>
    </row>
    <row r="13" spans="1:18" ht="39.75" customHeight="1">
      <c r="A13" s="170" t="s">
        <v>227</v>
      </c>
      <c r="B13" s="155" t="s">
        <v>228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87">
        <f aca="true" t="shared" si="6" ref="K13:P13">(C13/C31)*100</f>
        <v>0</v>
      </c>
      <c r="L13" s="187">
        <f t="shared" si="6"/>
        <v>0</v>
      </c>
      <c r="M13" s="187">
        <f t="shared" si="6"/>
        <v>0</v>
      </c>
      <c r="N13" s="187">
        <f t="shared" si="6"/>
        <v>0</v>
      </c>
      <c r="O13" s="187">
        <f t="shared" si="6"/>
        <v>0</v>
      </c>
      <c r="P13" s="187">
        <f t="shared" si="6"/>
        <v>0</v>
      </c>
      <c r="Q13" s="187">
        <f>(I13/I31)*100</f>
        <v>0</v>
      </c>
      <c r="R13" s="187">
        <f>(J13/J31)*100</f>
        <v>0</v>
      </c>
    </row>
    <row r="14" spans="1:18" ht="39" customHeight="1">
      <c r="A14" s="164"/>
      <c r="B14" s="164" t="s">
        <v>253</v>
      </c>
      <c r="C14" s="204">
        <f aca="true" t="shared" si="7" ref="C14:J14">SUM(C7:C13)</f>
        <v>4</v>
      </c>
      <c r="D14" s="204">
        <f t="shared" si="7"/>
        <v>0</v>
      </c>
      <c r="E14" s="204">
        <f t="shared" si="7"/>
        <v>1</v>
      </c>
      <c r="F14" s="204">
        <f t="shared" si="7"/>
        <v>3</v>
      </c>
      <c r="G14" s="204">
        <f t="shared" si="7"/>
        <v>1</v>
      </c>
      <c r="H14" s="204">
        <f t="shared" si="7"/>
        <v>1</v>
      </c>
      <c r="I14" s="204">
        <f t="shared" si="7"/>
        <v>4</v>
      </c>
      <c r="J14" s="204">
        <f t="shared" si="7"/>
        <v>3</v>
      </c>
      <c r="K14" s="205">
        <f aca="true" t="shared" si="8" ref="K14:R14">SUM(K7:K13)</f>
        <v>11.11111111111111</v>
      </c>
      <c r="L14" s="205">
        <f t="shared" si="8"/>
        <v>0</v>
      </c>
      <c r="M14" s="205">
        <f t="shared" si="8"/>
        <v>3.3333333333333335</v>
      </c>
      <c r="N14" s="205">
        <f t="shared" si="8"/>
        <v>8.333333333333332</v>
      </c>
      <c r="O14" s="205">
        <f t="shared" si="8"/>
        <v>2.564102564102564</v>
      </c>
      <c r="P14" s="205">
        <f t="shared" si="8"/>
        <v>3.571428571428571</v>
      </c>
      <c r="Q14" s="205">
        <f t="shared" si="8"/>
        <v>8.88888888888889</v>
      </c>
      <c r="R14" s="205">
        <f t="shared" si="8"/>
        <v>6.976744186046512</v>
      </c>
    </row>
    <row r="15" spans="1:18" ht="38.25">
      <c r="A15" s="170" t="s">
        <v>229</v>
      </c>
      <c r="B15" s="155" t="s">
        <v>230</v>
      </c>
      <c r="C15" s="156">
        <v>0</v>
      </c>
      <c r="D15" s="156">
        <v>1</v>
      </c>
      <c r="E15" s="156">
        <v>0</v>
      </c>
      <c r="F15" s="156">
        <v>0</v>
      </c>
      <c r="G15" s="156">
        <v>0</v>
      </c>
      <c r="H15" s="156">
        <v>0</v>
      </c>
      <c r="I15" s="156">
        <v>1</v>
      </c>
      <c r="J15" s="156">
        <v>0</v>
      </c>
      <c r="K15" s="187">
        <f aca="true" t="shared" si="9" ref="K15:P15">(C15/C31)*100</f>
        <v>0</v>
      </c>
      <c r="L15" s="187">
        <f t="shared" si="9"/>
        <v>3.571428571428571</v>
      </c>
      <c r="M15" s="187">
        <f t="shared" si="9"/>
        <v>0</v>
      </c>
      <c r="N15" s="187">
        <f t="shared" si="9"/>
        <v>0</v>
      </c>
      <c r="O15" s="187">
        <f t="shared" si="9"/>
        <v>0</v>
      </c>
      <c r="P15" s="187">
        <f t="shared" si="9"/>
        <v>0</v>
      </c>
      <c r="Q15" s="187">
        <f>(I15/I31)*100</f>
        <v>2.2222222222222223</v>
      </c>
      <c r="R15" s="187">
        <f>(J15/J31)*100</f>
        <v>0</v>
      </c>
    </row>
    <row r="16" spans="1:18" ht="38.25">
      <c r="A16" s="170" t="s">
        <v>231</v>
      </c>
      <c r="B16" s="155" t="s">
        <v>232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87">
        <f aca="true" t="shared" si="10" ref="K16:P16">(C16/C31)*100</f>
        <v>0</v>
      </c>
      <c r="L16" s="187">
        <f t="shared" si="10"/>
        <v>0</v>
      </c>
      <c r="M16" s="187">
        <f t="shared" si="10"/>
        <v>0</v>
      </c>
      <c r="N16" s="187">
        <f t="shared" si="10"/>
        <v>0</v>
      </c>
      <c r="O16" s="187">
        <f t="shared" si="10"/>
        <v>0</v>
      </c>
      <c r="P16" s="187">
        <f t="shared" si="10"/>
        <v>0</v>
      </c>
      <c r="Q16" s="187">
        <f>(I16/I31)*100</f>
        <v>0</v>
      </c>
      <c r="R16" s="187">
        <f>(J16/J31)*100</f>
        <v>0</v>
      </c>
    </row>
    <row r="17" spans="1:18" ht="42.75" customHeight="1">
      <c r="A17" s="170" t="s">
        <v>233</v>
      </c>
      <c r="B17" s="155" t="s">
        <v>261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87">
        <f aca="true" t="shared" si="11" ref="K17:P17">(C17/C31)*100</f>
        <v>0</v>
      </c>
      <c r="L17" s="187">
        <f t="shared" si="11"/>
        <v>0</v>
      </c>
      <c r="M17" s="187">
        <f t="shared" si="11"/>
        <v>0</v>
      </c>
      <c r="N17" s="187">
        <f t="shared" si="11"/>
        <v>0</v>
      </c>
      <c r="O17" s="187">
        <f t="shared" si="11"/>
        <v>0</v>
      </c>
      <c r="P17" s="187">
        <f t="shared" si="11"/>
        <v>0</v>
      </c>
      <c r="Q17" s="187">
        <f>(I17/I31)*100</f>
        <v>0</v>
      </c>
      <c r="R17" s="187">
        <f>(J17/J31)*100</f>
        <v>0</v>
      </c>
    </row>
    <row r="18" spans="1:18" ht="15" customHeight="1">
      <c r="A18" s="285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</row>
    <row r="19" spans="1:18" ht="15" customHeight="1">
      <c r="A19" s="285" t="s">
        <v>300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</row>
    <row r="20" spans="1:18" ht="33.75" customHeight="1">
      <c r="A20" s="420" t="s">
        <v>308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</row>
    <row r="21" spans="1:18" ht="15" customHeight="1">
      <c r="A21" s="424" t="s">
        <v>33</v>
      </c>
      <c r="B21" s="385" t="s">
        <v>266</v>
      </c>
      <c r="C21" s="385" t="s">
        <v>247</v>
      </c>
      <c r="D21" s="385"/>
      <c r="E21" s="385"/>
      <c r="F21" s="385"/>
      <c r="G21" s="385"/>
      <c r="H21" s="385"/>
      <c r="I21" s="385"/>
      <c r="J21" s="411"/>
      <c r="K21" s="385" t="s">
        <v>248</v>
      </c>
      <c r="L21" s="385"/>
      <c r="M21" s="385"/>
      <c r="N21" s="385"/>
      <c r="O21" s="385"/>
      <c r="P21" s="385"/>
      <c r="Q21" s="385"/>
      <c r="R21" s="385"/>
    </row>
    <row r="22" spans="1:18" ht="15" customHeight="1">
      <c r="A22" s="424"/>
      <c r="B22" s="385"/>
      <c r="C22" s="385">
        <v>2013</v>
      </c>
      <c r="D22" s="385">
        <v>2014</v>
      </c>
      <c r="E22" s="385">
        <v>2015</v>
      </c>
      <c r="F22" s="385">
        <v>2016</v>
      </c>
      <c r="G22" s="385">
        <v>2017</v>
      </c>
      <c r="H22" s="385">
        <v>2018</v>
      </c>
      <c r="I22" s="385">
        <v>2019</v>
      </c>
      <c r="J22" s="385">
        <v>2020</v>
      </c>
      <c r="K22" s="385">
        <v>2013</v>
      </c>
      <c r="L22" s="385">
        <v>2014</v>
      </c>
      <c r="M22" s="385">
        <v>2015</v>
      </c>
      <c r="N22" s="385">
        <v>2016</v>
      </c>
      <c r="O22" s="385">
        <v>2017</v>
      </c>
      <c r="P22" s="385">
        <v>2018</v>
      </c>
      <c r="Q22" s="385">
        <v>2019</v>
      </c>
      <c r="R22" s="385">
        <v>2020</v>
      </c>
    </row>
    <row r="23" spans="1:18" ht="15" customHeight="1">
      <c r="A23" s="424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</row>
    <row r="24" spans="1:18" ht="15" customHeight="1">
      <c r="A24" s="424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</row>
    <row r="25" spans="1:18" ht="38.25">
      <c r="A25" s="164"/>
      <c r="B25" s="164" t="s">
        <v>254</v>
      </c>
      <c r="C25" s="173">
        <f>C15+C16+C17</f>
        <v>0</v>
      </c>
      <c r="D25" s="173">
        <f>D15+D16+D17</f>
        <v>1</v>
      </c>
      <c r="E25" s="173">
        <f>E15+E16+E17</f>
        <v>0</v>
      </c>
      <c r="F25" s="173">
        <f aca="true" t="shared" si="12" ref="F25:K25">SUM(F15:F17)</f>
        <v>0</v>
      </c>
      <c r="G25" s="173">
        <f t="shared" si="12"/>
        <v>0</v>
      </c>
      <c r="H25" s="173">
        <f t="shared" si="12"/>
        <v>0</v>
      </c>
      <c r="I25" s="173">
        <f t="shared" si="12"/>
        <v>1</v>
      </c>
      <c r="J25" s="173">
        <f t="shared" si="12"/>
        <v>0</v>
      </c>
      <c r="K25" s="205">
        <f t="shared" si="12"/>
        <v>0</v>
      </c>
      <c r="L25" s="205">
        <f>L15+L16+L17</f>
        <v>3.571428571428571</v>
      </c>
      <c r="M25" s="205">
        <f>M15+M16+M17</f>
        <v>0</v>
      </c>
      <c r="N25" s="205">
        <f>SUM(N15:N17)</f>
        <v>0</v>
      </c>
      <c r="O25" s="205">
        <f>SUM(O15:O17)</f>
        <v>0</v>
      </c>
      <c r="P25" s="205">
        <f>SUM(P15:P17)</f>
        <v>0</v>
      </c>
      <c r="Q25" s="205">
        <f>SUM(Q15:Q17)</f>
        <v>2.2222222222222223</v>
      </c>
      <c r="R25" s="205">
        <f>SUM(R15:R17)</f>
        <v>0</v>
      </c>
    </row>
    <row r="26" spans="1:18" ht="38.25">
      <c r="A26" s="170" t="s">
        <v>236</v>
      </c>
      <c r="B26" s="186" t="s">
        <v>237</v>
      </c>
      <c r="C26" s="156">
        <v>3</v>
      </c>
      <c r="D26" s="156">
        <v>0</v>
      </c>
      <c r="E26" s="156">
        <v>2</v>
      </c>
      <c r="F26" s="156">
        <v>2</v>
      </c>
      <c r="G26" s="156">
        <v>1</v>
      </c>
      <c r="H26" s="156">
        <v>1</v>
      </c>
      <c r="I26" s="156">
        <v>3</v>
      </c>
      <c r="J26" s="156">
        <v>2</v>
      </c>
      <c r="K26" s="187">
        <f aca="true" t="shared" si="13" ref="K26:P26">(C26/C31)*100</f>
        <v>8.333333333333332</v>
      </c>
      <c r="L26" s="187">
        <f t="shared" si="13"/>
        <v>0</v>
      </c>
      <c r="M26" s="187">
        <f t="shared" si="13"/>
        <v>6.666666666666667</v>
      </c>
      <c r="N26" s="187">
        <f t="shared" si="13"/>
        <v>5.555555555555555</v>
      </c>
      <c r="O26" s="187">
        <f t="shared" si="13"/>
        <v>2.564102564102564</v>
      </c>
      <c r="P26" s="187">
        <f t="shared" si="13"/>
        <v>3.571428571428571</v>
      </c>
      <c r="Q26" s="187">
        <f>(I26/I31)*100</f>
        <v>6.666666666666667</v>
      </c>
      <c r="R26" s="187">
        <f>(J26/J31)*100</f>
        <v>4.651162790697675</v>
      </c>
    </row>
    <row r="27" spans="1:18" ht="25.5">
      <c r="A27" s="170" t="s">
        <v>238</v>
      </c>
      <c r="B27" s="186" t="s">
        <v>239</v>
      </c>
      <c r="C27" s="156">
        <v>22</v>
      </c>
      <c r="D27" s="156">
        <v>22</v>
      </c>
      <c r="E27" s="156">
        <v>20</v>
      </c>
      <c r="F27" s="156">
        <v>26</v>
      </c>
      <c r="G27" s="156">
        <v>27</v>
      </c>
      <c r="H27" s="156">
        <v>23</v>
      </c>
      <c r="I27" s="156">
        <v>33</v>
      </c>
      <c r="J27" s="156">
        <v>32</v>
      </c>
      <c r="K27" s="187">
        <f aca="true" t="shared" si="14" ref="K27:P27">(C27/C31)*100</f>
        <v>61.111111111111114</v>
      </c>
      <c r="L27" s="187">
        <f t="shared" si="14"/>
        <v>78.57142857142857</v>
      </c>
      <c r="M27" s="187">
        <f t="shared" si="14"/>
        <v>66.66666666666666</v>
      </c>
      <c r="N27" s="187">
        <f t="shared" si="14"/>
        <v>72.22222222222221</v>
      </c>
      <c r="O27" s="187">
        <f t="shared" si="14"/>
        <v>69.23076923076923</v>
      </c>
      <c r="P27" s="187">
        <f t="shared" si="14"/>
        <v>82.14285714285714</v>
      </c>
      <c r="Q27" s="187">
        <f>(I27/I31)*100</f>
        <v>73.33333333333333</v>
      </c>
      <c r="R27" s="187">
        <f>(J27/J31)*100</f>
        <v>74.4186046511628</v>
      </c>
    </row>
    <row r="28" spans="1:18" ht="25.5">
      <c r="A28" s="170" t="s">
        <v>240</v>
      </c>
      <c r="B28" s="186" t="s">
        <v>241</v>
      </c>
      <c r="C28" s="156">
        <v>3</v>
      </c>
      <c r="D28" s="156">
        <v>1</v>
      </c>
      <c r="E28" s="156">
        <v>3</v>
      </c>
      <c r="F28" s="156">
        <v>2</v>
      </c>
      <c r="G28" s="202">
        <v>4</v>
      </c>
      <c r="H28" s="202">
        <v>1</v>
      </c>
      <c r="I28" s="202">
        <v>2</v>
      </c>
      <c r="J28" s="202">
        <v>3</v>
      </c>
      <c r="K28" s="187">
        <f aca="true" t="shared" si="15" ref="K28:P28">(C28/C31)*100</f>
        <v>8.333333333333332</v>
      </c>
      <c r="L28" s="187">
        <f t="shared" si="15"/>
        <v>3.571428571428571</v>
      </c>
      <c r="M28" s="187">
        <f t="shared" si="15"/>
        <v>10</v>
      </c>
      <c r="N28" s="187">
        <f t="shared" si="15"/>
        <v>5.555555555555555</v>
      </c>
      <c r="O28" s="187">
        <f t="shared" si="15"/>
        <v>10.256410256410255</v>
      </c>
      <c r="P28" s="187">
        <f t="shared" si="15"/>
        <v>3.571428571428571</v>
      </c>
      <c r="Q28" s="187">
        <f>(I28/I31)*100</f>
        <v>4.444444444444445</v>
      </c>
      <c r="R28" s="187">
        <f>(J28/J31)*100</f>
        <v>6.976744186046512</v>
      </c>
    </row>
    <row r="29" spans="1:18" ht="15">
      <c r="A29" s="170" t="s">
        <v>242</v>
      </c>
      <c r="B29" s="186" t="s">
        <v>243</v>
      </c>
      <c r="C29" s="156">
        <v>4</v>
      </c>
      <c r="D29" s="156">
        <v>4</v>
      </c>
      <c r="E29" s="156">
        <v>4</v>
      </c>
      <c r="F29" s="156">
        <v>3</v>
      </c>
      <c r="G29" s="202">
        <v>6</v>
      </c>
      <c r="H29" s="202">
        <v>2</v>
      </c>
      <c r="I29" s="202">
        <v>2</v>
      </c>
      <c r="J29" s="202">
        <v>3</v>
      </c>
      <c r="K29" s="187">
        <f aca="true" t="shared" si="16" ref="K29:P29">(C29/C31)*100</f>
        <v>11.11111111111111</v>
      </c>
      <c r="L29" s="187">
        <f t="shared" si="16"/>
        <v>14.285714285714285</v>
      </c>
      <c r="M29" s="187">
        <f t="shared" si="16"/>
        <v>13.333333333333334</v>
      </c>
      <c r="N29" s="187">
        <f t="shared" si="16"/>
        <v>8.333333333333332</v>
      </c>
      <c r="O29" s="187">
        <f t="shared" si="16"/>
        <v>15.384615384615385</v>
      </c>
      <c r="P29" s="187">
        <f t="shared" si="16"/>
        <v>7.142857142857142</v>
      </c>
      <c r="Q29" s="187">
        <f>(I29/I31)*100</f>
        <v>4.444444444444445</v>
      </c>
      <c r="R29" s="187">
        <f>(J29/J31)*100</f>
        <v>6.976744186046512</v>
      </c>
    </row>
    <row r="30" spans="1:18" ht="15.75" thickBot="1">
      <c r="A30" s="174"/>
      <c r="B30" s="174" t="s">
        <v>255</v>
      </c>
      <c r="C30" s="203">
        <f aca="true" t="shared" si="17" ref="C30:J30">SUM(C26:C29)</f>
        <v>32</v>
      </c>
      <c r="D30" s="203">
        <f t="shared" si="17"/>
        <v>27</v>
      </c>
      <c r="E30" s="203">
        <f t="shared" si="17"/>
        <v>29</v>
      </c>
      <c r="F30" s="203">
        <f t="shared" si="17"/>
        <v>33</v>
      </c>
      <c r="G30" s="207">
        <f t="shared" si="17"/>
        <v>38</v>
      </c>
      <c r="H30" s="207">
        <f t="shared" si="17"/>
        <v>27</v>
      </c>
      <c r="I30" s="207">
        <f t="shared" si="17"/>
        <v>40</v>
      </c>
      <c r="J30" s="207">
        <f t="shared" si="17"/>
        <v>40</v>
      </c>
      <c r="K30" s="208">
        <f aca="true" t="shared" si="18" ref="K30:R30">SUM(K26:K29)</f>
        <v>88.88888888888889</v>
      </c>
      <c r="L30" s="208">
        <f t="shared" si="18"/>
        <v>96.42857142857142</v>
      </c>
      <c r="M30" s="208">
        <f t="shared" si="18"/>
        <v>96.66666666666666</v>
      </c>
      <c r="N30" s="208">
        <f t="shared" si="18"/>
        <v>91.66666666666666</v>
      </c>
      <c r="O30" s="208">
        <f t="shared" si="18"/>
        <v>97.43589743589743</v>
      </c>
      <c r="P30" s="208">
        <f t="shared" si="18"/>
        <v>96.42857142857142</v>
      </c>
      <c r="Q30" s="208">
        <f t="shared" si="18"/>
        <v>88.88888888888889</v>
      </c>
      <c r="R30" s="208">
        <f t="shared" si="18"/>
        <v>93.0232558139535</v>
      </c>
    </row>
    <row r="31" spans="1:18" ht="15.75" thickTop="1">
      <c r="A31" s="160"/>
      <c r="B31" s="160" t="s">
        <v>209</v>
      </c>
      <c r="C31" s="209">
        <f aca="true" t="shared" si="19" ref="C31:J31">SUM(C30,C25,C14)</f>
        <v>36</v>
      </c>
      <c r="D31" s="209">
        <f t="shared" si="19"/>
        <v>28</v>
      </c>
      <c r="E31" s="209">
        <f t="shared" si="19"/>
        <v>30</v>
      </c>
      <c r="F31" s="209">
        <f t="shared" si="19"/>
        <v>36</v>
      </c>
      <c r="G31" s="209">
        <f t="shared" si="19"/>
        <v>39</v>
      </c>
      <c r="H31" s="209">
        <f t="shared" si="19"/>
        <v>28</v>
      </c>
      <c r="I31" s="209">
        <f t="shared" si="19"/>
        <v>45</v>
      </c>
      <c r="J31" s="209">
        <f t="shared" si="19"/>
        <v>43</v>
      </c>
      <c r="K31" s="210">
        <f aca="true" t="shared" si="20" ref="K31:R31">SUM(K30,K25,K14)</f>
        <v>100</v>
      </c>
      <c r="L31" s="210">
        <f t="shared" si="20"/>
        <v>99.99999999999999</v>
      </c>
      <c r="M31" s="210">
        <f t="shared" si="20"/>
        <v>99.99999999999999</v>
      </c>
      <c r="N31" s="210">
        <f t="shared" si="20"/>
        <v>99.99999999999999</v>
      </c>
      <c r="O31" s="210">
        <f t="shared" si="20"/>
        <v>100</v>
      </c>
      <c r="P31" s="210">
        <f t="shared" si="20"/>
        <v>99.99999999999999</v>
      </c>
      <c r="Q31" s="210">
        <f t="shared" si="20"/>
        <v>100</v>
      </c>
      <c r="R31" s="210">
        <f t="shared" si="20"/>
        <v>100.00000000000001</v>
      </c>
    </row>
  </sheetData>
  <sheetProtection/>
  <mergeCells count="45">
    <mergeCell ref="P22:P24"/>
    <mergeCell ref="Q22:Q24"/>
    <mergeCell ref="R22:R24"/>
    <mergeCell ref="I22:I24"/>
    <mergeCell ref="J22:J24"/>
    <mergeCell ref="K22:K24"/>
    <mergeCell ref="L22:L24"/>
    <mergeCell ref="M22:M24"/>
    <mergeCell ref="N22:N24"/>
    <mergeCell ref="D22:D24"/>
    <mergeCell ref="E22:E24"/>
    <mergeCell ref="F22:F24"/>
    <mergeCell ref="G22:G24"/>
    <mergeCell ref="H22:H24"/>
    <mergeCell ref="O22:O24"/>
    <mergeCell ref="K3:R3"/>
    <mergeCell ref="J4:J6"/>
    <mergeCell ref="Q4:Q6"/>
    <mergeCell ref="M4:M6"/>
    <mergeCell ref="N4:N6"/>
    <mergeCell ref="A21:A24"/>
    <mergeCell ref="B21:B24"/>
    <mergeCell ref="C21:J21"/>
    <mergeCell ref="K21:R21"/>
    <mergeCell ref="C22:C24"/>
    <mergeCell ref="F4:F6"/>
    <mergeCell ref="R4:R6"/>
    <mergeCell ref="K4:K6"/>
    <mergeCell ref="L4:L6"/>
    <mergeCell ref="A18:R18"/>
    <mergeCell ref="A1:R1"/>
    <mergeCell ref="A2:R2"/>
    <mergeCell ref="A3:A6"/>
    <mergeCell ref="B3:B6"/>
    <mergeCell ref="C3:J3"/>
    <mergeCell ref="A20:R20"/>
    <mergeCell ref="A19:R19"/>
    <mergeCell ref="G4:G6"/>
    <mergeCell ref="H4:H6"/>
    <mergeCell ref="I4:I6"/>
    <mergeCell ref="E4:E6"/>
    <mergeCell ref="D4:D6"/>
    <mergeCell ref="C4:C6"/>
    <mergeCell ref="P4:P6"/>
    <mergeCell ref="O4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">
      <selection activeCell="G23" sqref="G23"/>
    </sheetView>
  </sheetViews>
  <sheetFormatPr defaultColWidth="8.796875" defaultRowHeight="15"/>
  <cols>
    <col min="1" max="1" width="5.69921875" style="0" customWidth="1"/>
    <col min="2" max="2" width="40" style="0" customWidth="1"/>
    <col min="3" max="4" width="6.59765625" style="0" customWidth="1"/>
    <col min="5" max="5" width="11.796875" style="0" customWidth="1"/>
  </cols>
  <sheetData>
    <row r="1" spans="1:5" ht="15">
      <c r="A1" s="285" t="s">
        <v>257</v>
      </c>
      <c r="B1" s="285"/>
      <c r="C1" s="285"/>
      <c r="D1" s="285"/>
      <c r="E1" s="285"/>
    </row>
    <row r="2" spans="1:5" ht="15.75">
      <c r="A2" s="304" t="s">
        <v>315</v>
      </c>
      <c r="B2" s="304"/>
      <c r="C2" s="304"/>
      <c r="D2" s="304"/>
      <c r="E2" s="304"/>
    </row>
    <row r="3" spans="1:5" ht="15.75" thickBot="1">
      <c r="A3" s="21"/>
      <c r="B3" s="22"/>
      <c r="C3" s="22"/>
      <c r="D3" s="22"/>
      <c r="E3" s="22"/>
    </row>
    <row r="4" spans="1:5" ht="15">
      <c r="A4" s="296" t="s">
        <v>33</v>
      </c>
      <c r="B4" s="302" t="s">
        <v>34</v>
      </c>
      <c r="C4" s="300" t="s">
        <v>35</v>
      </c>
      <c r="D4" s="301"/>
      <c r="E4" s="23" t="s">
        <v>36</v>
      </c>
    </row>
    <row r="5" spans="1:5" ht="15.75" thickBot="1">
      <c r="A5" s="297"/>
      <c r="B5" s="303"/>
      <c r="C5" s="24" t="s">
        <v>316</v>
      </c>
      <c r="D5" s="24" t="s">
        <v>310</v>
      </c>
      <c r="E5" s="25" t="s">
        <v>317</v>
      </c>
    </row>
    <row r="6" spans="1:5" ht="15.75" thickTop="1">
      <c r="A6" s="26" t="s">
        <v>37</v>
      </c>
      <c r="B6" s="27" t="s">
        <v>38</v>
      </c>
      <c r="C6" s="28">
        <v>1</v>
      </c>
      <c r="D6" s="28">
        <v>1</v>
      </c>
      <c r="E6" s="35">
        <f>(C6-D6)/D6*100</f>
        <v>0</v>
      </c>
    </row>
    <row r="7" spans="1:5" ht="15">
      <c r="A7" s="26" t="s">
        <v>39</v>
      </c>
      <c r="B7" s="30" t="s">
        <v>40</v>
      </c>
      <c r="C7" s="31">
        <v>0</v>
      </c>
      <c r="D7" s="31">
        <v>1</v>
      </c>
      <c r="E7" s="35">
        <f>(C7-D7)/D7*100</f>
        <v>-100</v>
      </c>
    </row>
    <row r="8" spans="1:5" ht="15">
      <c r="A8" s="32" t="s">
        <v>41</v>
      </c>
      <c r="B8" s="33" t="s">
        <v>42</v>
      </c>
      <c r="C8" s="34">
        <v>0</v>
      </c>
      <c r="D8" s="34">
        <v>1</v>
      </c>
      <c r="E8" s="35">
        <f>(C8-D8)/D8*100</f>
        <v>-100</v>
      </c>
    </row>
    <row r="9" spans="1:5" ht="15">
      <c r="A9" s="26" t="s">
        <v>43</v>
      </c>
      <c r="B9" s="30" t="s">
        <v>44</v>
      </c>
      <c r="C9" s="278">
        <v>14</v>
      </c>
      <c r="D9" s="31">
        <v>7</v>
      </c>
      <c r="E9" s="35">
        <f>(C9-D9)/D9*100</f>
        <v>100</v>
      </c>
    </row>
    <row r="10" spans="1:5" ht="15">
      <c r="A10" s="26" t="s">
        <v>45</v>
      </c>
      <c r="B10" s="30" t="s">
        <v>272</v>
      </c>
      <c r="C10" s="31">
        <v>0</v>
      </c>
      <c r="D10" s="31">
        <v>0</v>
      </c>
      <c r="E10" s="35">
        <v>0</v>
      </c>
    </row>
    <row r="11" spans="1:5" ht="15">
      <c r="A11" s="36" t="s">
        <v>47</v>
      </c>
      <c r="B11" s="30" t="s">
        <v>48</v>
      </c>
      <c r="C11" s="278">
        <v>4</v>
      </c>
      <c r="D11" s="260">
        <v>3</v>
      </c>
      <c r="E11" s="35">
        <f>(C11-D11)/D11*100</f>
        <v>33.33333333333333</v>
      </c>
    </row>
    <row r="12" spans="1:5" ht="15">
      <c r="A12" s="26" t="s">
        <v>49</v>
      </c>
      <c r="B12" s="30" t="s">
        <v>50</v>
      </c>
      <c r="C12" s="34">
        <v>0</v>
      </c>
      <c r="D12" s="34">
        <v>0</v>
      </c>
      <c r="E12" s="35">
        <v>0</v>
      </c>
    </row>
    <row r="13" spans="1:5" ht="15">
      <c r="A13" s="26" t="s">
        <v>276</v>
      </c>
      <c r="B13" s="30" t="s">
        <v>277</v>
      </c>
      <c r="C13" s="34">
        <v>0</v>
      </c>
      <c r="D13" s="34">
        <v>0</v>
      </c>
      <c r="E13" s="35">
        <v>0</v>
      </c>
    </row>
    <row r="14" spans="1:5" ht="15">
      <c r="A14" s="37" t="s">
        <v>278</v>
      </c>
      <c r="B14" s="30" t="s">
        <v>279</v>
      </c>
      <c r="C14" s="31">
        <v>0</v>
      </c>
      <c r="D14" s="31">
        <v>0</v>
      </c>
      <c r="E14" s="35">
        <v>0</v>
      </c>
    </row>
    <row r="15" spans="1:5" ht="15">
      <c r="A15" s="26" t="s">
        <v>51</v>
      </c>
      <c r="B15" s="30" t="s">
        <v>52</v>
      </c>
      <c r="C15" s="31">
        <v>0</v>
      </c>
      <c r="D15" s="31">
        <v>0</v>
      </c>
      <c r="E15" s="35">
        <v>0</v>
      </c>
    </row>
    <row r="16" spans="1:5" ht="15.75" thickBot="1">
      <c r="A16" s="38" t="s">
        <v>53</v>
      </c>
      <c r="B16" s="39" t="s">
        <v>54</v>
      </c>
      <c r="C16" s="279">
        <v>492</v>
      </c>
      <c r="D16" s="40">
        <v>477</v>
      </c>
      <c r="E16" s="35">
        <f>(C16-D16)/D16*100</f>
        <v>3.1446540880503147</v>
      </c>
    </row>
    <row r="17" spans="1:5" ht="15.75" thickBot="1">
      <c r="A17" s="42"/>
      <c r="B17" s="43" t="s">
        <v>55</v>
      </c>
      <c r="C17" s="44">
        <f>SUM(C6:C16)</f>
        <v>511</v>
      </c>
      <c r="D17" s="44">
        <f>SUM(D6:D16)</f>
        <v>490</v>
      </c>
      <c r="E17" s="227">
        <f>(C17-D17)/D17*100</f>
        <v>4.285714285714286</v>
      </c>
    </row>
    <row r="18" spans="1:5" ht="15.75" thickBot="1">
      <c r="A18" s="22"/>
      <c r="B18" s="22"/>
      <c r="C18" s="22"/>
      <c r="D18" s="45"/>
      <c r="E18" s="46"/>
    </row>
    <row r="19" spans="1:5" ht="15">
      <c r="A19" s="296" t="s">
        <v>33</v>
      </c>
      <c r="B19" s="298" t="s">
        <v>56</v>
      </c>
      <c r="C19" s="300" t="s">
        <v>35</v>
      </c>
      <c r="D19" s="301"/>
      <c r="E19" s="23" t="s">
        <v>36</v>
      </c>
    </row>
    <row r="20" spans="1:5" ht="15.75" thickBot="1">
      <c r="A20" s="297"/>
      <c r="B20" s="299"/>
      <c r="C20" s="24" t="s">
        <v>316</v>
      </c>
      <c r="D20" s="24" t="s">
        <v>310</v>
      </c>
      <c r="E20" s="25" t="s">
        <v>317</v>
      </c>
    </row>
    <row r="21" spans="1:5" ht="15.75" thickTop="1">
      <c r="A21" s="26" t="s">
        <v>57</v>
      </c>
      <c r="B21" s="30" t="s">
        <v>58</v>
      </c>
      <c r="C21" s="47">
        <v>0</v>
      </c>
      <c r="D21" s="47">
        <v>0</v>
      </c>
      <c r="E21" s="29">
        <v>0</v>
      </c>
    </row>
    <row r="22" spans="1:5" ht="15">
      <c r="A22" s="26" t="s">
        <v>59</v>
      </c>
      <c r="B22" s="30" t="s">
        <v>40</v>
      </c>
      <c r="C22" s="48">
        <v>0</v>
      </c>
      <c r="D22" s="48">
        <v>0</v>
      </c>
      <c r="E22" s="29">
        <v>0</v>
      </c>
    </row>
    <row r="23" spans="1:5" ht="15">
      <c r="A23" s="32" t="s">
        <v>60</v>
      </c>
      <c r="B23" s="49" t="s">
        <v>42</v>
      </c>
      <c r="C23" s="48">
        <v>0</v>
      </c>
      <c r="D23" s="48">
        <v>0</v>
      </c>
      <c r="E23" s="35">
        <v>0</v>
      </c>
    </row>
    <row r="24" spans="1:5" ht="15">
      <c r="A24" s="32" t="s">
        <v>61</v>
      </c>
      <c r="B24" s="30" t="s">
        <v>62</v>
      </c>
      <c r="C24" s="48">
        <v>0</v>
      </c>
      <c r="D24" s="48">
        <v>0</v>
      </c>
      <c r="E24" s="35">
        <v>0</v>
      </c>
    </row>
    <row r="25" spans="1:5" ht="15">
      <c r="A25" s="36" t="s">
        <v>63</v>
      </c>
      <c r="B25" s="30" t="s">
        <v>48</v>
      </c>
      <c r="C25" s="48">
        <v>0</v>
      </c>
      <c r="D25" s="48">
        <v>0</v>
      </c>
      <c r="E25" s="35">
        <v>0</v>
      </c>
    </row>
    <row r="26" spans="1:5" ht="15">
      <c r="A26" s="26" t="s">
        <v>64</v>
      </c>
      <c r="B26" s="30" t="s">
        <v>50</v>
      </c>
      <c r="C26" s="50">
        <v>0</v>
      </c>
      <c r="D26" s="50">
        <v>0</v>
      </c>
      <c r="E26" s="35">
        <v>0</v>
      </c>
    </row>
    <row r="27" spans="1:5" ht="15">
      <c r="A27" s="232" t="s">
        <v>65</v>
      </c>
      <c r="B27" s="233" t="s">
        <v>75</v>
      </c>
      <c r="C27" s="234">
        <v>0</v>
      </c>
      <c r="D27" s="234">
        <v>0</v>
      </c>
      <c r="E27" s="35">
        <v>0</v>
      </c>
    </row>
    <row r="28" spans="1:5" ht="15.75" thickBot="1">
      <c r="A28" s="51" t="s">
        <v>65</v>
      </c>
      <c r="B28" s="52" t="s">
        <v>66</v>
      </c>
      <c r="C28" s="53">
        <v>0</v>
      </c>
      <c r="D28" s="53">
        <v>0</v>
      </c>
      <c r="E28" s="35">
        <v>0</v>
      </c>
    </row>
    <row r="29" spans="1:5" ht="15.75" thickBot="1">
      <c r="A29" s="42"/>
      <c r="B29" s="43" t="s">
        <v>67</v>
      </c>
      <c r="C29" s="54">
        <f>SUM(C21:C28)</f>
        <v>0</v>
      </c>
      <c r="D29" s="54">
        <f>SUM(D21:D28)</f>
        <v>0</v>
      </c>
      <c r="E29" s="55">
        <v>0</v>
      </c>
    </row>
    <row r="30" spans="1:5" ht="15.75" thickBot="1">
      <c r="A30" s="22"/>
      <c r="B30" s="22"/>
      <c r="C30" s="22"/>
      <c r="D30" s="22"/>
      <c r="E30" s="22"/>
    </row>
    <row r="31" spans="1:5" ht="15">
      <c r="A31" s="296" t="s">
        <v>33</v>
      </c>
      <c r="B31" s="302" t="s">
        <v>280</v>
      </c>
      <c r="C31" s="300" t="s">
        <v>35</v>
      </c>
      <c r="D31" s="301"/>
      <c r="E31" s="23" t="s">
        <v>36</v>
      </c>
    </row>
    <row r="32" spans="1:5" ht="15.75" thickBot="1">
      <c r="A32" s="297"/>
      <c r="B32" s="303"/>
      <c r="C32" s="24" t="s">
        <v>316</v>
      </c>
      <c r="D32" s="24" t="s">
        <v>310</v>
      </c>
      <c r="E32" s="25" t="s">
        <v>317</v>
      </c>
    </row>
    <row r="33" spans="1:5" ht="15.75" thickTop="1">
      <c r="A33" s="26" t="s">
        <v>68</v>
      </c>
      <c r="B33" s="30" t="s">
        <v>58</v>
      </c>
      <c r="C33" s="56">
        <v>0</v>
      </c>
      <c r="D33" s="56">
        <v>0</v>
      </c>
      <c r="E33" s="57">
        <v>0</v>
      </c>
    </row>
    <row r="34" spans="1:5" ht="15">
      <c r="A34" s="26" t="s">
        <v>69</v>
      </c>
      <c r="B34" s="33" t="s">
        <v>40</v>
      </c>
      <c r="C34" s="48">
        <v>0</v>
      </c>
      <c r="D34" s="48">
        <v>0</v>
      </c>
      <c r="E34" s="35">
        <v>0</v>
      </c>
    </row>
    <row r="35" spans="1:5" ht="15">
      <c r="A35" s="32" t="s">
        <v>70</v>
      </c>
      <c r="B35" s="58" t="s">
        <v>42</v>
      </c>
      <c r="C35" s="48">
        <v>0</v>
      </c>
      <c r="D35" s="48">
        <v>0</v>
      </c>
      <c r="E35" s="35">
        <v>0</v>
      </c>
    </row>
    <row r="36" spans="1:5" ht="15">
      <c r="A36" s="36" t="s">
        <v>71</v>
      </c>
      <c r="B36" s="33" t="s">
        <v>48</v>
      </c>
      <c r="C36" s="48">
        <v>0</v>
      </c>
      <c r="D36" s="48">
        <v>0</v>
      </c>
      <c r="E36" s="35">
        <f>C36</f>
        <v>0</v>
      </c>
    </row>
    <row r="37" spans="1:5" ht="15">
      <c r="A37" s="26" t="s">
        <v>72</v>
      </c>
      <c r="B37" s="33" t="s">
        <v>73</v>
      </c>
      <c r="C37" s="59">
        <v>0</v>
      </c>
      <c r="D37" s="59">
        <v>0</v>
      </c>
      <c r="E37" s="35">
        <v>0</v>
      </c>
    </row>
    <row r="38" spans="1:5" ht="15">
      <c r="A38" s="36" t="s">
        <v>74</v>
      </c>
      <c r="B38" s="33" t="s">
        <v>75</v>
      </c>
      <c r="C38" s="48">
        <v>0</v>
      </c>
      <c r="D38" s="48">
        <v>0</v>
      </c>
      <c r="E38" s="35">
        <v>0</v>
      </c>
    </row>
    <row r="39" spans="1:5" ht="15.75" thickBot="1">
      <c r="A39" s="51" t="s">
        <v>74</v>
      </c>
      <c r="B39" s="60" t="s">
        <v>66</v>
      </c>
      <c r="C39" s="53">
        <v>0</v>
      </c>
      <c r="D39" s="53">
        <v>0</v>
      </c>
      <c r="E39" s="41">
        <v>0</v>
      </c>
    </row>
    <row r="40" spans="1:5" ht="15.75" thickBot="1">
      <c r="A40" s="42"/>
      <c r="B40" s="61" t="s">
        <v>76</v>
      </c>
      <c r="C40" s="54">
        <f>SUM(C33:C38)</f>
        <v>0</v>
      </c>
      <c r="D40" s="54">
        <f>SUM(D33:D38)</f>
        <v>0</v>
      </c>
      <c r="E40" s="55">
        <f>SUM(E33:E39)</f>
        <v>0</v>
      </c>
    </row>
    <row r="41" spans="1:5" ht="15">
      <c r="A41" s="22"/>
      <c r="B41" s="22"/>
      <c r="C41" s="22"/>
      <c r="D41" s="22"/>
      <c r="E41" s="22"/>
    </row>
    <row r="47" spans="1:5" ht="15">
      <c r="A47" s="285" t="s">
        <v>257</v>
      </c>
      <c r="B47" s="285"/>
      <c r="C47" s="285"/>
      <c r="D47" s="285"/>
      <c r="E47" s="285"/>
    </row>
    <row r="48" spans="1:5" ht="15.75">
      <c r="A48" s="304" t="s">
        <v>328</v>
      </c>
      <c r="B48" s="304"/>
      <c r="C48" s="304"/>
      <c r="D48" s="304"/>
      <c r="E48" s="304"/>
    </row>
    <row r="49" ht="15.75" thickBot="1"/>
    <row r="50" spans="1:5" ht="15">
      <c r="A50" s="296" t="s">
        <v>33</v>
      </c>
      <c r="B50" s="298" t="s">
        <v>281</v>
      </c>
      <c r="C50" s="300" t="s">
        <v>35</v>
      </c>
      <c r="D50" s="301"/>
      <c r="E50" s="23" t="s">
        <v>36</v>
      </c>
    </row>
    <row r="51" spans="1:5" ht="15.75" thickBot="1">
      <c r="A51" s="297"/>
      <c r="B51" s="299"/>
      <c r="C51" s="24" t="s">
        <v>316</v>
      </c>
      <c r="D51" s="24" t="s">
        <v>310</v>
      </c>
      <c r="E51" s="25" t="s">
        <v>309</v>
      </c>
    </row>
    <row r="52" spans="1:5" ht="15.75" thickTop="1">
      <c r="A52" s="26" t="s">
        <v>77</v>
      </c>
      <c r="B52" s="30" t="s">
        <v>58</v>
      </c>
      <c r="C52" s="47">
        <v>0</v>
      </c>
      <c r="D52" s="47">
        <v>0</v>
      </c>
      <c r="E52" s="57">
        <v>0</v>
      </c>
    </row>
    <row r="53" spans="1:5" ht="15">
      <c r="A53" s="26" t="s">
        <v>78</v>
      </c>
      <c r="B53" s="30" t="s">
        <v>40</v>
      </c>
      <c r="C53" s="48">
        <v>0</v>
      </c>
      <c r="D53" s="48">
        <v>0</v>
      </c>
      <c r="E53" s="35">
        <v>0</v>
      </c>
    </row>
    <row r="54" spans="1:5" ht="15">
      <c r="A54" s="32" t="s">
        <v>79</v>
      </c>
      <c r="B54" s="62" t="s">
        <v>42</v>
      </c>
      <c r="C54" s="48">
        <v>0</v>
      </c>
      <c r="D54" s="48">
        <v>0</v>
      </c>
      <c r="E54" s="35">
        <v>0</v>
      </c>
    </row>
    <row r="55" spans="1:5" ht="15">
      <c r="A55" s="36" t="s">
        <v>80</v>
      </c>
      <c r="B55" s="30" t="s">
        <v>48</v>
      </c>
      <c r="C55" s="48">
        <v>0</v>
      </c>
      <c r="D55" s="48">
        <v>0</v>
      </c>
      <c r="E55" s="35">
        <v>0</v>
      </c>
    </row>
    <row r="56" spans="1:5" ht="15">
      <c r="A56" s="26" t="s">
        <v>81</v>
      </c>
      <c r="B56" s="30" t="s">
        <v>50</v>
      </c>
      <c r="C56" s="50">
        <v>0</v>
      </c>
      <c r="D56" s="50">
        <v>0</v>
      </c>
      <c r="E56" s="35">
        <v>0</v>
      </c>
    </row>
    <row r="57" spans="1:5" ht="15.75" thickBot="1">
      <c r="A57" s="51" t="s">
        <v>82</v>
      </c>
      <c r="B57" s="60" t="s">
        <v>66</v>
      </c>
      <c r="C57" s="53">
        <v>0</v>
      </c>
      <c r="D57" s="53">
        <v>0</v>
      </c>
      <c r="E57" s="41">
        <v>0</v>
      </c>
    </row>
    <row r="58" spans="1:5" ht="15.75" thickBot="1">
      <c r="A58" s="42"/>
      <c r="B58" s="43" t="s">
        <v>83</v>
      </c>
      <c r="C58" s="54">
        <f>SUM(C52:C57)</f>
        <v>0</v>
      </c>
      <c r="D58" s="54">
        <f>SUM(D52:D57)</f>
        <v>0</v>
      </c>
      <c r="E58" s="55">
        <v>0</v>
      </c>
    </row>
    <row r="59" spans="1:5" ht="15.75" thickBot="1">
      <c r="A59" s="63"/>
      <c r="B59" s="64"/>
      <c r="C59" s="45"/>
      <c r="D59" s="45"/>
      <c r="E59" s="46"/>
    </row>
    <row r="60" spans="1:5" ht="15.75" thickBot="1">
      <c r="A60" s="65"/>
      <c r="B60" s="61" t="s">
        <v>84</v>
      </c>
      <c r="C60" s="66">
        <f>C17+C40</f>
        <v>511</v>
      </c>
      <c r="D60" s="66">
        <f>D17+D40</f>
        <v>490</v>
      </c>
      <c r="E60" s="67">
        <f>(C60-D60)/D60*100</f>
        <v>4.285714285714286</v>
      </c>
    </row>
  </sheetData>
  <sheetProtection/>
  <mergeCells count="16">
    <mergeCell ref="A47:E47"/>
    <mergeCell ref="C4:D4"/>
    <mergeCell ref="A50:A51"/>
    <mergeCell ref="B50:B51"/>
    <mergeCell ref="C50:D50"/>
    <mergeCell ref="A48:E48"/>
    <mergeCell ref="A1:E1"/>
    <mergeCell ref="A19:A20"/>
    <mergeCell ref="B19:B20"/>
    <mergeCell ref="C19:D19"/>
    <mergeCell ref="A31:A32"/>
    <mergeCell ref="B31:B32"/>
    <mergeCell ref="C31:D31"/>
    <mergeCell ref="A2:E2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9.59765625" style="0" customWidth="1"/>
    <col min="2" max="2" width="32.296875" style="0" customWidth="1"/>
    <col min="3" max="4" width="8.296875" style="0" customWidth="1"/>
    <col min="5" max="5" width="10.59765625" style="0" customWidth="1"/>
    <col min="7" max="7" width="8.8984375" style="0" customWidth="1"/>
  </cols>
  <sheetData>
    <row r="1" spans="1:5" ht="15">
      <c r="A1" s="285" t="s">
        <v>0</v>
      </c>
      <c r="B1" s="285"/>
      <c r="C1" s="285"/>
      <c r="D1" s="285"/>
      <c r="E1" s="285"/>
    </row>
    <row r="2" spans="1:5" ht="15.75">
      <c r="A2" s="305" t="s">
        <v>85</v>
      </c>
      <c r="B2" s="306"/>
      <c r="C2" s="306"/>
      <c r="D2" s="306"/>
      <c r="E2" s="306"/>
    </row>
    <row r="3" spans="1:5" ht="16.5" thickBot="1">
      <c r="A3" s="68"/>
      <c r="B3" s="69"/>
      <c r="C3" s="69"/>
      <c r="D3" s="69"/>
      <c r="E3" s="70"/>
    </row>
    <row r="4" spans="1:5" ht="15">
      <c r="A4" s="307" t="s">
        <v>33</v>
      </c>
      <c r="B4" s="310" t="s">
        <v>86</v>
      </c>
      <c r="C4" s="313" t="s">
        <v>87</v>
      </c>
      <c r="D4" s="314"/>
      <c r="E4" s="317" t="s">
        <v>36</v>
      </c>
    </row>
    <row r="5" spans="1:5" ht="15">
      <c r="A5" s="308"/>
      <c r="B5" s="311"/>
      <c r="C5" s="315"/>
      <c r="D5" s="316"/>
      <c r="E5" s="318"/>
    </row>
    <row r="6" spans="1:5" ht="15.75" thickBot="1">
      <c r="A6" s="309"/>
      <c r="B6" s="312"/>
      <c r="C6" s="71" t="s">
        <v>316</v>
      </c>
      <c r="D6" s="71" t="s">
        <v>310</v>
      </c>
      <c r="E6" s="72"/>
    </row>
    <row r="7" spans="1:5" ht="16.5" thickTop="1">
      <c r="A7" s="73" t="s">
        <v>88</v>
      </c>
      <c r="B7" s="74" t="s">
        <v>89</v>
      </c>
      <c r="C7" s="75">
        <v>0</v>
      </c>
      <c r="D7" s="75">
        <v>0</v>
      </c>
      <c r="E7" s="259"/>
    </row>
    <row r="8" spans="1:5" ht="15.75">
      <c r="A8" s="73" t="s">
        <v>90</v>
      </c>
      <c r="B8" s="77" t="s">
        <v>91</v>
      </c>
      <c r="C8" s="75">
        <v>2</v>
      </c>
      <c r="D8" s="75">
        <v>0</v>
      </c>
      <c r="E8" s="259"/>
    </row>
    <row r="9" spans="1:5" ht="15.75">
      <c r="A9" s="73" t="s">
        <v>92</v>
      </c>
      <c r="B9" s="77" t="s">
        <v>93</v>
      </c>
      <c r="C9" s="78">
        <v>0</v>
      </c>
      <c r="D9" s="78">
        <v>4</v>
      </c>
      <c r="E9" s="259"/>
    </row>
    <row r="10" spans="1:5" ht="15.75">
      <c r="A10" s="73" t="s">
        <v>94</v>
      </c>
      <c r="B10" s="77" t="s">
        <v>95</v>
      </c>
      <c r="C10" s="75">
        <v>0</v>
      </c>
      <c r="D10" s="75">
        <v>0</v>
      </c>
      <c r="E10" s="259"/>
    </row>
    <row r="11" spans="1:5" ht="15.75">
      <c r="A11" s="73" t="s">
        <v>96</v>
      </c>
      <c r="B11" s="77" t="s">
        <v>97</v>
      </c>
      <c r="C11" s="75">
        <v>3</v>
      </c>
      <c r="D11" s="75">
        <v>0</v>
      </c>
      <c r="E11" s="259"/>
    </row>
    <row r="12" spans="1:5" ht="15.75">
      <c r="A12" s="73" t="s">
        <v>98</v>
      </c>
      <c r="B12" s="77" t="s">
        <v>99</v>
      </c>
      <c r="C12" s="75">
        <v>8</v>
      </c>
      <c r="D12" s="75">
        <v>0</v>
      </c>
      <c r="E12" s="259"/>
    </row>
    <row r="13" spans="1:5" ht="15.75">
      <c r="A13" s="73" t="s">
        <v>100</v>
      </c>
      <c r="B13" s="77" t="s">
        <v>101</v>
      </c>
      <c r="C13" s="75">
        <v>0</v>
      </c>
      <c r="D13" s="75">
        <v>0</v>
      </c>
      <c r="E13" s="259"/>
    </row>
    <row r="14" spans="1:5" ht="15.75">
      <c r="A14" s="73" t="s">
        <v>102</v>
      </c>
      <c r="B14" s="77" t="s">
        <v>103</v>
      </c>
      <c r="C14" s="75">
        <v>2</v>
      </c>
      <c r="D14" s="75">
        <v>0</v>
      </c>
      <c r="E14" s="259"/>
    </row>
    <row r="15" spans="1:5" ht="15.75">
      <c r="A15" s="73" t="s">
        <v>104</v>
      </c>
      <c r="B15" s="77" t="s">
        <v>105</v>
      </c>
      <c r="C15" s="75">
        <v>0</v>
      </c>
      <c r="D15" s="75">
        <v>0</v>
      </c>
      <c r="E15" s="259"/>
    </row>
    <row r="16" spans="1:5" ht="15.75">
      <c r="A16" s="73" t="s">
        <v>106</v>
      </c>
      <c r="B16" s="77" t="s">
        <v>107</v>
      </c>
      <c r="C16" s="75">
        <v>0</v>
      </c>
      <c r="D16" s="75">
        <v>0</v>
      </c>
      <c r="E16" s="76"/>
    </row>
    <row r="17" spans="1:5" ht="15.75">
      <c r="A17" s="73" t="s">
        <v>108</v>
      </c>
      <c r="B17" s="77" t="s">
        <v>109</v>
      </c>
      <c r="C17" s="75">
        <v>0</v>
      </c>
      <c r="D17" s="75">
        <v>0</v>
      </c>
      <c r="E17" s="76"/>
    </row>
    <row r="18" spans="1:5" ht="15.75">
      <c r="A18" s="73" t="s">
        <v>110</v>
      </c>
      <c r="B18" s="77" t="s">
        <v>111</v>
      </c>
      <c r="C18" s="75">
        <v>0</v>
      </c>
      <c r="D18" s="75">
        <v>0</v>
      </c>
      <c r="E18" s="76"/>
    </row>
    <row r="19" spans="1:5" ht="15.75">
      <c r="A19" s="73" t="s">
        <v>112</v>
      </c>
      <c r="B19" s="77" t="s">
        <v>113</v>
      </c>
      <c r="C19" s="75">
        <v>0</v>
      </c>
      <c r="D19" s="75">
        <v>0</v>
      </c>
      <c r="E19" s="76"/>
    </row>
    <row r="20" spans="1:5" ht="16.5" thickBot="1">
      <c r="A20" s="79" t="s">
        <v>114</v>
      </c>
      <c r="B20" s="80" t="s">
        <v>115</v>
      </c>
      <c r="C20" s="81">
        <v>3</v>
      </c>
      <c r="D20" s="81">
        <v>0</v>
      </c>
      <c r="E20" s="76"/>
    </row>
    <row r="21" spans="1:5" ht="15.75" thickBot="1">
      <c r="A21" s="82"/>
      <c r="B21" s="83" t="s">
        <v>116</v>
      </c>
      <c r="C21" s="84">
        <f>SUM(C7:C20)</f>
        <v>18</v>
      </c>
      <c r="D21" s="84">
        <f>SUM(D7:D20)</f>
        <v>4</v>
      </c>
      <c r="E21" s="85">
        <f>(C21-D21)/D21*100</f>
        <v>350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21" sqref="C21"/>
    </sheetView>
  </sheetViews>
  <sheetFormatPr defaultColWidth="8.796875" defaultRowHeight="15"/>
  <cols>
    <col min="1" max="1" width="4.09765625" style="0" customWidth="1"/>
    <col min="2" max="2" width="40.796875" style="0" customWidth="1"/>
    <col min="3" max="4" width="7.3984375" style="0" customWidth="1"/>
    <col min="5" max="5" width="10.19921875" style="0" customWidth="1"/>
  </cols>
  <sheetData>
    <row r="1" spans="1:5" ht="15">
      <c r="A1" s="285" t="s">
        <v>256</v>
      </c>
      <c r="B1" s="285"/>
      <c r="C1" s="285"/>
      <c r="D1" s="285"/>
      <c r="E1" s="285"/>
    </row>
    <row r="2" spans="1:5" ht="15.75">
      <c r="A2" s="305" t="s">
        <v>117</v>
      </c>
      <c r="B2" s="305"/>
      <c r="C2" s="305"/>
      <c r="D2" s="305"/>
      <c r="E2" s="305"/>
    </row>
    <row r="3" spans="1:5" ht="15.75" thickBot="1">
      <c r="A3" s="86"/>
      <c r="B3" s="22"/>
      <c r="C3" s="22"/>
      <c r="D3" s="22"/>
      <c r="E3" s="87"/>
    </row>
    <row r="4" spans="1:5" ht="15">
      <c r="A4" s="307" t="s">
        <v>33</v>
      </c>
      <c r="B4" s="319" t="s">
        <v>118</v>
      </c>
      <c r="C4" s="322" t="s">
        <v>87</v>
      </c>
      <c r="D4" s="323"/>
      <c r="E4" s="326" t="s">
        <v>36</v>
      </c>
    </row>
    <row r="5" spans="1:5" ht="15">
      <c r="A5" s="308"/>
      <c r="B5" s="320"/>
      <c r="C5" s="324"/>
      <c r="D5" s="325"/>
      <c r="E5" s="327"/>
    </row>
    <row r="6" spans="1:5" ht="29.25" thickBot="1">
      <c r="A6" s="309"/>
      <c r="B6" s="321"/>
      <c r="C6" s="88" t="s">
        <v>316</v>
      </c>
      <c r="D6" s="88" t="s">
        <v>310</v>
      </c>
      <c r="E6" s="89" t="s">
        <v>317</v>
      </c>
    </row>
    <row r="7" spans="1:5" ht="16.5" thickTop="1">
      <c r="A7" s="90" t="s">
        <v>119</v>
      </c>
      <c r="B7" s="91" t="s">
        <v>120</v>
      </c>
      <c r="C7" s="92">
        <v>0</v>
      </c>
      <c r="D7" s="92">
        <v>0</v>
      </c>
      <c r="E7" s="93">
        <v>0</v>
      </c>
    </row>
    <row r="8" spans="1:5" ht="15.75">
      <c r="A8" s="90" t="s">
        <v>121</v>
      </c>
      <c r="B8" s="91" t="s">
        <v>122</v>
      </c>
      <c r="C8" s="92">
        <v>0</v>
      </c>
      <c r="D8" s="92">
        <v>0</v>
      </c>
      <c r="E8" s="93">
        <v>0</v>
      </c>
    </row>
    <row r="9" spans="1:5" ht="15.75">
      <c r="A9" s="90" t="s">
        <v>123</v>
      </c>
      <c r="B9" s="91" t="s">
        <v>124</v>
      </c>
      <c r="C9" s="92">
        <v>0</v>
      </c>
      <c r="D9" s="92">
        <v>0</v>
      </c>
      <c r="E9" s="93">
        <v>0</v>
      </c>
    </row>
    <row r="10" spans="1:5" ht="15.75">
      <c r="A10" s="90" t="s">
        <v>125</v>
      </c>
      <c r="B10" s="91" t="s">
        <v>126</v>
      </c>
      <c r="C10" s="92">
        <v>0</v>
      </c>
      <c r="D10" s="92">
        <v>0</v>
      </c>
      <c r="E10" s="93">
        <v>0</v>
      </c>
    </row>
    <row r="11" spans="1:5" ht="15.75">
      <c r="A11" s="90" t="s">
        <v>127</v>
      </c>
      <c r="B11" s="91" t="s">
        <v>128</v>
      </c>
      <c r="C11" s="92">
        <v>0</v>
      </c>
      <c r="D11" s="92">
        <v>0</v>
      </c>
      <c r="E11" s="93">
        <v>0</v>
      </c>
    </row>
    <row r="12" spans="1:5" ht="15.75">
      <c r="A12" s="90" t="s">
        <v>129</v>
      </c>
      <c r="B12" s="91" t="s">
        <v>130</v>
      </c>
      <c r="C12" s="92">
        <v>0</v>
      </c>
      <c r="D12" s="92">
        <v>0</v>
      </c>
      <c r="E12" s="93">
        <v>0</v>
      </c>
    </row>
    <row r="13" spans="1:5" ht="15.75">
      <c r="A13" s="90" t="s">
        <v>131</v>
      </c>
      <c r="B13" s="91" t="s">
        <v>132</v>
      </c>
      <c r="C13" s="92">
        <v>0</v>
      </c>
      <c r="D13" s="92">
        <v>0</v>
      </c>
      <c r="E13" s="93">
        <v>0</v>
      </c>
    </row>
    <row r="14" spans="1:5" ht="15.75">
      <c r="A14" s="90" t="s">
        <v>133</v>
      </c>
      <c r="B14" s="91" t="s">
        <v>134</v>
      </c>
      <c r="C14" s="92">
        <v>0</v>
      </c>
      <c r="D14" s="92">
        <v>0</v>
      </c>
      <c r="E14" s="93">
        <v>0</v>
      </c>
    </row>
    <row r="15" spans="1:5" ht="15.75">
      <c r="A15" s="90" t="s">
        <v>135</v>
      </c>
      <c r="B15" s="91" t="s">
        <v>136</v>
      </c>
      <c r="C15" s="92">
        <v>0</v>
      </c>
      <c r="D15" s="92">
        <v>0</v>
      </c>
      <c r="E15" s="93">
        <v>0</v>
      </c>
    </row>
    <row r="16" spans="1:5" ht="15.75">
      <c r="A16" s="90" t="s">
        <v>137</v>
      </c>
      <c r="B16" s="91" t="s">
        <v>138</v>
      </c>
      <c r="C16" s="92">
        <v>0</v>
      </c>
      <c r="D16" s="92">
        <v>0</v>
      </c>
      <c r="E16" s="93">
        <v>0</v>
      </c>
    </row>
    <row r="17" spans="1:5" ht="15.75">
      <c r="A17" s="90" t="s">
        <v>139</v>
      </c>
      <c r="B17" s="91" t="s">
        <v>140</v>
      </c>
      <c r="C17" s="92">
        <v>0</v>
      </c>
      <c r="D17" s="92">
        <v>0</v>
      </c>
      <c r="E17" s="93">
        <v>0</v>
      </c>
    </row>
    <row r="18" spans="1:5" ht="15.75">
      <c r="A18" s="90" t="s">
        <v>141</v>
      </c>
      <c r="B18" s="91" t="s">
        <v>142</v>
      </c>
      <c r="C18" s="92">
        <v>0</v>
      </c>
      <c r="D18" s="92">
        <v>0</v>
      </c>
      <c r="E18" s="93">
        <v>0</v>
      </c>
    </row>
    <row r="19" spans="1:5" ht="15.75">
      <c r="A19" s="90" t="s">
        <v>143</v>
      </c>
      <c r="B19" s="91" t="s">
        <v>144</v>
      </c>
      <c r="C19" s="92">
        <v>0</v>
      </c>
      <c r="D19" s="92">
        <v>0</v>
      </c>
      <c r="E19" s="93">
        <v>0</v>
      </c>
    </row>
    <row r="20" spans="1:5" ht="15.75">
      <c r="A20" s="90" t="s">
        <v>145</v>
      </c>
      <c r="B20" s="91" t="s">
        <v>146</v>
      </c>
      <c r="C20" s="92">
        <v>0</v>
      </c>
      <c r="D20" s="92">
        <v>0</v>
      </c>
      <c r="E20" s="93">
        <v>0</v>
      </c>
    </row>
    <row r="21" spans="1:5" ht="15.75">
      <c r="A21" s="90" t="s">
        <v>147</v>
      </c>
      <c r="B21" s="91" t="s">
        <v>148</v>
      </c>
      <c r="C21" s="92">
        <v>1</v>
      </c>
      <c r="D21" s="92">
        <v>4</v>
      </c>
      <c r="E21" s="225">
        <f>((C21-D21)/D21)*100</f>
        <v>-75</v>
      </c>
    </row>
    <row r="22" spans="1:5" ht="15.75">
      <c r="A22" s="90" t="s">
        <v>149</v>
      </c>
      <c r="B22" s="91" t="s">
        <v>150</v>
      </c>
      <c r="C22" s="92">
        <v>0</v>
      </c>
      <c r="D22" s="92">
        <v>0</v>
      </c>
      <c r="E22" s="93">
        <v>0</v>
      </c>
    </row>
    <row r="23" spans="1:5" ht="15.75">
      <c r="A23" s="90" t="s">
        <v>151</v>
      </c>
      <c r="B23" s="91" t="s">
        <v>152</v>
      </c>
      <c r="C23" s="92">
        <v>0</v>
      </c>
      <c r="D23" s="92">
        <v>0</v>
      </c>
      <c r="E23" s="93">
        <v>0</v>
      </c>
    </row>
    <row r="24" spans="1:5" ht="15.75">
      <c r="A24" s="90" t="s">
        <v>153</v>
      </c>
      <c r="B24" s="91" t="s">
        <v>154</v>
      </c>
      <c r="C24" s="92">
        <v>0</v>
      </c>
      <c r="D24" s="92">
        <v>0</v>
      </c>
      <c r="E24" s="93">
        <v>0</v>
      </c>
    </row>
    <row r="25" spans="1:5" ht="16.5" thickBot="1">
      <c r="A25" s="90" t="s">
        <v>155</v>
      </c>
      <c r="B25" s="91" t="s">
        <v>156</v>
      </c>
      <c r="C25" s="92">
        <v>0</v>
      </c>
      <c r="D25" s="92">
        <v>0</v>
      </c>
      <c r="E25" s="93">
        <v>0</v>
      </c>
    </row>
    <row r="26" spans="1:5" ht="15.75" thickBot="1">
      <c r="A26" s="94"/>
      <c r="B26" s="95" t="s">
        <v>116</v>
      </c>
      <c r="C26" s="96">
        <f>SUM(C7:C25)</f>
        <v>1</v>
      </c>
      <c r="D26" s="96">
        <f>SUM(D7:D25)</f>
        <v>4</v>
      </c>
      <c r="E26" s="226">
        <f>((C26-D26)/D26)*100</f>
        <v>-75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3">
      <selection activeCell="I30" sqref="I30"/>
    </sheetView>
  </sheetViews>
  <sheetFormatPr defaultColWidth="8.796875" defaultRowHeight="15"/>
  <cols>
    <col min="1" max="1" width="31.796875" style="0" customWidth="1"/>
    <col min="2" max="3" width="4.8984375" style="0" customWidth="1"/>
    <col min="4" max="4" width="4.3984375" style="0" customWidth="1"/>
    <col min="5" max="6" width="5.8984375" style="0" customWidth="1"/>
    <col min="7" max="7" width="6.59765625" style="0" customWidth="1"/>
  </cols>
  <sheetData>
    <row r="1" spans="1:8" ht="15">
      <c r="A1" s="337" t="s">
        <v>1</v>
      </c>
      <c r="B1" s="338"/>
      <c r="C1" s="338"/>
      <c r="D1" s="338"/>
      <c r="E1" s="338"/>
      <c r="F1" s="338"/>
      <c r="G1" s="338"/>
      <c r="H1" s="211"/>
    </row>
    <row r="2" spans="1:8" ht="16.5" thickBot="1">
      <c r="A2" s="339" t="s">
        <v>269</v>
      </c>
      <c r="B2" s="339"/>
      <c r="C2" s="339"/>
      <c r="D2" s="339"/>
      <c r="E2" s="339"/>
      <c r="F2" s="339"/>
      <c r="G2" s="339"/>
      <c r="H2" s="211"/>
    </row>
    <row r="3" spans="1:7" ht="15">
      <c r="A3" s="340" t="s">
        <v>157</v>
      </c>
      <c r="B3" s="341" t="s">
        <v>158</v>
      </c>
      <c r="C3" s="342"/>
      <c r="D3" s="343" t="s">
        <v>159</v>
      </c>
      <c r="E3" s="350" t="s">
        <v>160</v>
      </c>
      <c r="F3" s="350"/>
      <c r="G3" s="345" t="s">
        <v>159</v>
      </c>
    </row>
    <row r="4" spans="1:7" ht="15.75">
      <c r="A4" s="333"/>
      <c r="B4" s="348"/>
      <c r="C4" s="349"/>
      <c r="D4" s="331"/>
      <c r="E4" s="263"/>
      <c r="F4" s="100"/>
      <c r="G4" s="346"/>
    </row>
    <row r="5" spans="1:7" ht="15.75" thickBot="1">
      <c r="A5" s="334"/>
      <c r="B5" s="101">
        <v>2020</v>
      </c>
      <c r="C5" s="101">
        <v>2019</v>
      </c>
      <c r="D5" s="332"/>
      <c r="E5" s="101">
        <v>2020</v>
      </c>
      <c r="F5" s="101">
        <v>2019</v>
      </c>
      <c r="G5" s="347"/>
    </row>
    <row r="6" spans="1:7" ht="16.5" thickTop="1">
      <c r="A6" s="102" t="s">
        <v>38</v>
      </c>
      <c r="B6" s="103">
        <v>0</v>
      </c>
      <c r="C6" s="103">
        <v>0</v>
      </c>
      <c r="D6" s="104">
        <f aca="true" t="shared" si="0" ref="D6:D12">B6-C6</f>
        <v>0</v>
      </c>
      <c r="E6" s="105">
        <v>0</v>
      </c>
      <c r="F6" s="106">
        <v>0</v>
      </c>
      <c r="G6" s="107">
        <f aca="true" t="shared" si="1" ref="G6:G12">E6-F6</f>
        <v>0</v>
      </c>
    </row>
    <row r="7" spans="1:7" ht="15.75">
      <c r="A7" s="102" t="s">
        <v>40</v>
      </c>
      <c r="B7" s="103">
        <v>0</v>
      </c>
      <c r="C7" s="103">
        <v>0</v>
      </c>
      <c r="D7" s="104">
        <f t="shared" si="0"/>
        <v>0</v>
      </c>
      <c r="E7" s="105">
        <v>0</v>
      </c>
      <c r="F7" s="105">
        <v>0</v>
      </c>
      <c r="G7" s="107">
        <f t="shared" si="1"/>
        <v>0</v>
      </c>
    </row>
    <row r="8" spans="1:7" ht="15.75">
      <c r="A8" s="108" t="s">
        <v>46</v>
      </c>
      <c r="B8" s="103">
        <v>0</v>
      </c>
      <c r="C8" s="103">
        <v>0</v>
      </c>
      <c r="D8" s="104">
        <f t="shared" si="0"/>
        <v>0</v>
      </c>
      <c r="E8" s="105">
        <v>0</v>
      </c>
      <c r="F8" s="105">
        <v>0</v>
      </c>
      <c r="G8" s="107">
        <f t="shared" si="1"/>
        <v>0</v>
      </c>
    </row>
    <row r="9" spans="1:7" ht="15.75">
      <c r="A9" s="109" t="s">
        <v>48</v>
      </c>
      <c r="B9" s="103">
        <v>0</v>
      </c>
      <c r="C9" s="103">
        <v>0</v>
      </c>
      <c r="D9" s="104">
        <f t="shared" si="0"/>
        <v>0</v>
      </c>
      <c r="E9" s="105">
        <v>0</v>
      </c>
      <c r="F9" s="105">
        <v>0</v>
      </c>
      <c r="G9" s="107">
        <f t="shared" si="1"/>
        <v>0</v>
      </c>
    </row>
    <row r="10" spans="1:7" ht="15.75">
      <c r="A10" s="102" t="s">
        <v>161</v>
      </c>
      <c r="B10" s="103">
        <v>0</v>
      </c>
      <c r="C10" s="103">
        <v>0</v>
      </c>
      <c r="D10" s="104">
        <f t="shared" si="0"/>
        <v>0</v>
      </c>
      <c r="E10" s="105">
        <v>0</v>
      </c>
      <c r="F10" s="105">
        <v>0</v>
      </c>
      <c r="G10" s="107">
        <f t="shared" si="1"/>
        <v>0</v>
      </c>
    </row>
    <row r="11" spans="1:7" ht="16.5" thickBot="1">
      <c r="A11" s="102" t="s">
        <v>50</v>
      </c>
      <c r="B11" s="103">
        <v>0</v>
      </c>
      <c r="C11" s="103">
        <v>0</v>
      </c>
      <c r="D11" s="104">
        <f t="shared" si="0"/>
        <v>0</v>
      </c>
      <c r="E11" s="105">
        <v>0</v>
      </c>
      <c r="F11" s="105">
        <v>0</v>
      </c>
      <c r="G11" s="107">
        <f t="shared" si="1"/>
        <v>0</v>
      </c>
    </row>
    <row r="12" spans="1:7" ht="16.5" thickBot="1" thickTop="1">
      <c r="A12" s="110" t="s">
        <v>162</v>
      </c>
      <c r="B12" s="111">
        <f>SUM(B6:B11)</f>
        <v>0</v>
      </c>
      <c r="C12" s="112">
        <f>SUM(C6:C11)</f>
        <v>0</v>
      </c>
      <c r="D12" s="113">
        <f t="shared" si="0"/>
        <v>0</v>
      </c>
      <c r="E12" s="114">
        <f>SUM(E6:E11)</f>
        <v>0</v>
      </c>
      <c r="F12" s="115">
        <f>SUM(F6:F11)</f>
        <v>0</v>
      </c>
      <c r="G12" s="116">
        <f t="shared" si="1"/>
        <v>0</v>
      </c>
    </row>
    <row r="13" spans="1:7" ht="15">
      <c r="A13" s="117"/>
      <c r="B13" s="118"/>
      <c r="C13" s="118"/>
      <c r="D13" s="118"/>
      <c r="E13" s="118"/>
      <c r="F13" s="118"/>
      <c r="G13" s="119"/>
    </row>
    <row r="14" spans="1:7" ht="15.75">
      <c r="A14" s="328" t="s">
        <v>270</v>
      </c>
      <c r="B14" s="329"/>
      <c r="C14" s="329"/>
      <c r="D14" s="329"/>
      <c r="E14" s="329"/>
      <c r="F14" s="329"/>
      <c r="G14" s="330"/>
    </row>
    <row r="15" spans="1:7" ht="16.5" thickBot="1">
      <c r="A15" s="97"/>
      <c r="B15" s="120"/>
      <c r="C15" s="120"/>
      <c r="D15" s="120"/>
      <c r="E15" s="120"/>
      <c r="F15" s="120"/>
      <c r="G15" s="121"/>
    </row>
    <row r="16" spans="1:7" ht="15">
      <c r="A16" s="333" t="s">
        <v>157</v>
      </c>
      <c r="B16" s="335" t="s">
        <v>158</v>
      </c>
      <c r="C16" s="336"/>
      <c r="D16" s="331" t="s">
        <v>159</v>
      </c>
      <c r="E16" s="344" t="s">
        <v>160</v>
      </c>
      <c r="F16" s="344"/>
      <c r="G16" s="346" t="s">
        <v>159</v>
      </c>
    </row>
    <row r="17" spans="1:7" ht="15.75">
      <c r="A17" s="333"/>
      <c r="B17" s="348"/>
      <c r="C17" s="349"/>
      <c r="D17" s="331"/>
      <c r="E17" s="263"/>
      <c r="F17" s="100"/>
      <c r="G17" s="346"/>
    </row>
    <row r="18" spans="1:7" ht="15.75" thickBot="1">
      <c r="A18" s="334"/>
      <c r="B18" s="101">
        <v>2020</v>
      </c>
      <c r="C18" s="101">
        <v>2019</v>
      </c>
      <c r="D18" s="332"/>
      <c r="E18" s="101">
        <v>2020</v>
      </c>
      <c r="F18" s="101">
        <v>2019</v>
      </c>
      <c r="G18" s="347"/>
    </row>
    <row r="19" spans="1:7" ht="16.5" thickTop="1">
      <c r="A19" s="102" t="s">
        <v>38</v>
      </c>
      <c r="B19" s="103">
        <v>0</v>
      </c>
      <c r="C19" s="103">
        <v>0</v>
      </c>
      <c r="D19" s="104">
        <f>B19-C19</f>
        <v>0</v>
      </c>
      <c r="E19" s="122">
        <v>0</v>
      </c>
      <c r="F19" s="123">
        <v>0</v>
      </c>
      <c r="G19" s="107">
        <f>E19-F19</f>
        <v>0</v>
      </c>
    </row>
    <row r="20" spans="1:7" ht="15.75">
      <c r="A20" s="109" t="s">
        <v>48</v>
      </c>
      <c r="B20" s="103">
        <v>0</v>
      </c>
      <c r="C20" s="103">
        <v>0</v>
      </c>
      <c r="D20" s="104">
        <f>B20-C20</f>
        <v>0</v>
      </c>
      <c r="E20" s="122">
        <v>0</v>
      </c>
      <c r="F20" s="122">
        <v>0</v>
      </c>
      <c r="G20" s="107">
        <f>E20-F20</f>
        <v>0</v>
      </c>
    </row>
    <row r="21" spans="1:7" ht="16.5" thickBot="1">
      <c r="A21" s="102" t="s">
        <v>50</v>
      </c>
      <c r="B21" s="103">
        <v>0</v>
      </c>
      <c r="C21" s="103">
        <v>0</v>
      </c>
      <c r="D21" s="104">
        <f>B21-C21</f>
        <v>0</v>
      </c>
      <c r="E21" s="122">
        <v>0</v>
      </c>
      <c r="F21" s="122">
        <v>0</v>
      </c>
      <c r="G21" s="107">
        <f>E21-F21</f>
        <v>0</v>
      </c>
    </row>
    <row r="22" spans="1:7" ht="16.5" thickBot="1" thickTop="1">
      <c r="A22" s="124" t="s">
        <v>163</v>
      </c>
      <c r="B22" s="125">
        <f>SUM(B19:B21)</f>
        <v>0</v>
      </c>
      <c r="C22" s="125">
        <f>SUM(C19:C21)</f>
        <v>0</v>
      </c>
      <c r="D22" s="126">
        <f>B22-C22</f>
        <v>0</v>
      </c>
      <c r="E22" s="127">
        <f>SUM(E19:E21)</f>
        <v>0</v>
      </c>
      <c r="F22" s="127">
        <f>SUM(F19:F21)</f>
        <v>0</v>
      </c>
      <c r="G22" s="128">
        <f>E22-F22</f>
        <v>0</v>
      </c>
    </row>
    <row r="23" spans="1:7" ht="16.5" thickBot="1" thickTop="1">
      <c r="A23" s="110" t="s">
        <v>164</v>
      </c>
      <c r="B23" s="111">
        <v>0</v>
      </c>
      <c r="C23" s="111">
        <v>0</v>
      </c>
      <c r="D23" s="113">
        <v>0</v>
      </c>
      <c r="E23" s="129">
        <v>0</v>
      </c>
      <c r="F23" s="129">
        <v>0</v>
      </c>
      <c r="G23" s="116">
        <v>0</v>
      </c>
    </row>
    <row r="24" spans="1:7" ht="15">
      <c r="A24" s="117"/>
      <c r="B24" s="118"/>
      <c r="C24" s="118"/>
      <c r="D24" s="118"/>
      <c r="E24" s="118"/>
      <c r="F24" s="118"/>
      <c r="G24" s="119"/>
    </row>
    <row r="25" spans="1:7" ht="15.75">
      <c r="A25" s="328" t="s">
        <v>271</v>
      </c>
      <c r="B25" s="329"/>
      <c r="C25" s="329"/>
      <c r="D25" s="329"/>
      <c r="E25" s="329"/>
      <c r="F25" s="329"/>
      <c r="G25" s="330"/>
    </row>
    <row r="26" spans="1:7" ht="15.75" thickBot="1">
      <c r="A26" s="97"/>
      <c r="B26" s="98"/>
      <c r="C26" s="98"/>
      <c r="D26" s="98"/>
      <c r="E26" s="98"/>
      <c r="F26" s="98"/>
      <c r="G26" s="99"/>
    </row>
    <row r="27" spans="1:7" ht="15.75">
      <c r="A27" s="130"/>
      <c r="B27" s="335" t="s">
        <v>158</v>
      </c>
      <c r="C27" s="336"/>
      <c r="D27" s="331" t="s">
        <v>159</v>
      </c>
      <c r="E27" s="344" t="s">
        <v>160</v>
      </c>
      <c r="F27" s="344"/>
      <c r="G27" s="346" t="s">
        <v>159</v>
      </c>
    </row>
    <row r="28" spans="1:7" ht="15.75">
      <c r="A28" s="131" t="s">
        <v>165</v>
      </c>
      <c r="B28" s="348"/>
      <c r="C28" s="349"/>
      <c r="D28" s="331"/>
      <c r="E28" s="263"/>
      <c r="F28" s="100"/>
      <c r="G28" s="346"/>
    </row>
    <row r="29" spans="1:7" ht="15.75" thickBot="1">
      <c r="A29" s="132"/>
      <c r="B29" s="101">
        <v>2020</v>
      </c>
      <c r="C29" s="101">
        <v>2019</v>
      </c>
      <c r="D29" s="332"/>
      <c r="E29" s="101">
        <v>2020</v>
      </c>
      <c r="F29" s="101">
        <v>2019</v>
      </c>
      <c r="G29" s="347"/>
    </row>
    <row r="30" spans="1:7" ht="16.5" thickTop="1">
      <c r="A30" s="102" t="s">
        <v>166</v>
      </c>
      <c r="B30" s="103">
        <v>0</v>
      </c>
      <c r="C30" s="103">
        <v>0</v>
      </c>
      <c r="D30" s="104">
        <f aca="true" t="shared" si="2" ref="D30:D36">B30-C30</f>
        <v>0</v>
      </c>
      <c r="E30" s="105">
        <v>0</v>
      </c>
      <c r="F30" s="106">
        <v>0</v>
      </c>
      <c r="G30" s="107">
        <f aca="true" t="shared" si="3" ref="G30:G36">E30-F30</f>
        <v>0</v>
      </c>
    </row>
    <row r="31" spans="1:7" ht="15.75">
      <c r="A31" s="102" t="s">
        <v>113</v>
      </c>
      <c r="B31" s="103">
        <v>0</v>
      </c>
      <c r="C31" s="103">
        <v>0</v>
      </c>
      <c r="D31" s="104">
        <f t="shared" si="2"/>
        <v>0</v>
      </c>
      <c r="E31" s="105">
        <v>0</v>
      </c>
      <c r="F31" s="105">
        <v>0</v>
      </c>
      <c r="G31" s="107">
        <f t="shared" si="3"/>
        <v>0</v>
      </c>
    </row>
    <row r="32" spans="1:7" ht="15.75">
      <c r="A32" s="102" t="s">
        <v>167</v>
      </c>
      <c r="B32" s="103">
        <v>0</v>
      </c>
      <c r="C32" s="103">
        <v>0</v>
      </c>
      <c r="D32" s="104">
        <f t="shared" si="2"/>
        <v>0</v>
      </c>
      <c r="E32" s="105">
        <v>0</v>
      </c>
      <c r="F32" s="105">
        <v>0</v>
      </c>
      <c r="G32" s="107">
        <f t="shared" si="3"/>
        <v>0</v>
      </c>
    </row>
    <row r="33" spans="1:7" ht="15.75">
      <c r="A33" s="102" t="s">
        <v>168</v>
      </c>
      <c r="B33" s="103">
        <v>0</v>
      </c>
      <c r="C33" s="103">
        <v>0</v>
      </c>
      <c r="D33" s="104">
        <f t="shared" si="2"/>
        <v>0</v>
      </c>
      <c r="E33" s="105">
        <v>0</v>
      </c>
      <c r="F33" s="105">
        <v>0</v>
      </c>
      <c r="G33" s="107">
        <f t="shared" si="3"/>
        <v>0</v>
      </c>
    </row>
    <row r="34" spans="1:7" ht="15.75">
      <c r="A34" s="102" t="s">
        <v>272</v>
      </c>
      <c r="B34" s="103">
        <v>0</v>
      </c>
      <c r="C34" s="103">
        <v>0</v>
      </c>
      <c r="D34" s="104">
        <f t="shared" si="2"/>
        <v>0</v>
      </c>
      <c r="E34" s="105">
        <v>0</v>
      </c>
      <c r="F34" s="105">
        <v>0</v>
      </c>
      <c r="G34" s="107">
        <f t="shared" si="3"/>
        <v>0</v>
      </c>
    </row>
    <row r="35" spans="1:7" ht="16.5" thickBot="1">
      <c r="A35" s="102" t="s">
        <v>273</v>
      </c>
      <c r="B35" s="133">
        <v>0</v>
      </c>
      <c r="C35" s="133">
        <v>0</v>
      </c>
      <c r="D35" s="104">
        <f t="shared" si="2"/>
        <v>0</v>
      </c>
      <c r="E35" s="134">
        <v>0</v>
      </c>
      <c r="F35" s="134">
        <v>0</v>
      </c>
      <c r="G35" s="107">
        <f t="shared" si="3"/>
        <v>0</v>
      </c>
    </row>
    <row r="36" spans="1:7" ht="16.5" thickBot="1" thickTop="1">
      <c r="A36" s="135" t="s">
        <v>162</v>
      </c>
      <c r="B36" s="136">
        <f>SUM(B30:B35)</f>
        <v>0</v>
      </c>
      <c r="C36" s="136">
        <f>SUM(C30:C35)</f>
        <v>0</v>
      </c>
      <c r="D36" s="137">
        <f t="shared" si="2"/>
        <v>0</v>
      </c>
      <c r="E36" s="138">
        <f>SUM(E30:E35)</f>
        <v>0</v>
      </c>
      <c r="F36" s="138">
        <f>SUM(F30:F35)</f>
        <v>0</v>
      </c>
      <c r="G36" s="139">
        <f t="shared" si="3"/>
        <v>0</v>
      </c>
    </row>
    <row r="37" spans="1:7" ht="16.5" thickTop="1">
      <c r="A37" s="102" t="s">
        <v>166</v>
      </c>
      <c r="B37" s="103">
        <v>0</v>
      </c>
      <c r="C37" s="103">
        <v>0</v>
      </c>
      <c r="D37" s="104">
        <f aca="true" t="shared" si="4" ref="D37:D42">B37-C37</f>
        <v>0</v>
      </c>
      <c r="E37" s="105">
        <v>0</v>
      </c>
      <c r="F37" s="106">
        <v>0</v>
      </c>
      <c r="G37" s="107">
        <f aca="true" t="shared" si="5" ref="G37:G42">E37-F37</f>
        <v>0</v>
      </c>
    </row>
    <row r="38" spans="1:7" ht="15.75">
      <c r="A38" s="102" t="s">
        <v>113</v>
      </c>
      <c r="B38" s="103">
        <v>0</v>
      </c>
      <c r="C38" s="103">
        <v>0</v>
      </c>
      <c r="D38" s="104">
        <f t="shared" si="4"/>
        <v>0</v>
      </c>
      <c r="E38" s="105">
        <v>0</v>
      </c>
      <c r="F38" s="105">
        <v>0</v>
      </c>
      <c r="G38" s="107">
        <f t="shared" si="5"/>
        <v>0</v>
      </c>
    </row>
    <row r="39" spans="1:7" ht="15.75">
      <c r="A39" s="102" t="s">
        <v>167</v>
      </c>
      <c r="B39" s="103">
        <v>0</v>
      </c>
      <c r="C39" s="103">
        <v>0</v>
      </c>
      <c r="D39" s="104">
        <f t="shared" si="4"/>
        <v>0</v>
      </c>
      <c r="E39" s="105">
        <v>0</v>
      </c>
      <c r="F39" s="105">
        <v>0</v>
      </c>
      <c r="G39" s="107">
        <f t="shared" si="5"/>
        <v>0</v>
      </c>
    </row>
    <row r="40" spans="1:7" ht="15.75">
      <c r="A40" s="102" t="s">
        <v>168</v>
      </c>
      <c r="B40" s="103">
        <v>0</v>
      </c>
      <c r="C40" s="103">
        <v>0</v>
      </c>
      <c r="D40" s="104">
        <f t="shared" si="4"/>
        <v>0</v>
      </c>
      <c r="E40" s="105">
        <v>0</v>
      </c>
      <c r="F40" s="105">
        <v>0</v>
      </c>
      <c r="G40" s="107">
        <f t="shared" si="5"/>
        <v>0</v>
      </c>
    </row>
    <row r="41" spans="1:7" ht="15.75">
      <c r="A41" s="102" t="s">
        <v>272</v>
      </c>
      <c r="B41" s="103">
        <v>0</v>
      </c>
      <c r="C41" s="103">
        <v>0</v>
      </c>
      <c r="D41" s="104">
        <f t="shared" si="4"/>
        <v>0</v>
      </c>
      <c r="E41" s="105">
        <v>0</v>
      </c>
      <c r="F41" s="105">
        <v>0</v>
      </c>
      <c r="G41" s="107">
        <f t="shared" si="5"/>
        <v>0</v>
      </c>
    </row>
    <row r="42" spans="1:7" ht="16.5" thickBot="1">
      <c r="A42" s="228" t="s">
        <v>273</v>
      </c>
      <c r="B42" s="229">
        <v>0</v>
      </c>
      <c r="C42" s="229">
        <v>0</v>
      </c>
      <c r="D42" s="230">
        <f t="shared" si="4"/>
        <v>0</v>
      </c>
      <c r="E42" s="134">
        <v>0</v>
      </c>
      <c r="F42" s="134">
        <v>0</v>
      </c>
      <c r="G42" s="231">
        <f t="shared" si="5"/>
        <v>0</v>
      </c>
    </row>
    <row r="43" spans="1:7" ht="16.5" thickBot="1" thickTop="1">
      <c r="A43" s="264" t="s">
        <v>169</v>
      </c>
      <c r="B43" s="265">
        <f>SUM(B42:B42)</f>
        <v>0</v>
      </c>
      <c r="C43" s="266">
        <f>SUM(C42:C42)</f>
        <v>0</v>
      </c>
      <c r="D43" s="267">
        <f>B43-C43</f>
        <v>0</v>
      </c>
      <c r="E43" s="268">
        <f>SUM(E42:E42)</f>
        <v>0</v>
      </c>
      <c r="F43" s="268">
        <f>SUM(F42:F42)</f>
        <v>0</v>
      </c>
      <c r="G43" s="269">
        <f>E43-F43</f>
        <v>0</v>
      </c>
    </row>
    <row r="44" spans="1:7" ht="15">
      <c r="A44" s="22"/>
      <c r="B44" s="262"/>
      <c r="C44" s="22"/>
      <c r="D44" s="262"/>
      <c r="E44" s="262"/>
      <c r="F44" s="262"/>
      <c r="G44" s="262"/>
    </row>
  </sheetData>
  <sheetProtection/>
  <mergeCells count="21">
    <mergeCell ref="B27:C27"/>
    <mergeCell ref="G3:G5"/>
    <mergeCell ref="B17:C17"/>
    <mergeCell ref="B4:C4"/>
    <mergeCell ref="E3:F3"/>
    <mergeCell ref="G27:G29"/>
    <mergeCell ref="D16:D18"/>
    <mergeCell ref="B28:C28"/>
    <mergeCell ref="G16:G18"/>
    <mergeCell ref="A25:G25"/>
    <mergeCell ref="E27:F27"/>
    <mergeCell ref="A14:G14"/>
    <mergeCell ref="D27:D29"/>
    <mergeCell ref="A16:A18"/>
    <mergeCell ref="B16:C16"/>
    <mergeCell ref="A1:G1"/>
    <mergeCell ref="A2:G2"/>
    <mergeCell ref="A3:A5"/>
    <mergeCell ref="B3:C3"/>
    <mergeCell ref="D3:D5"/>
    <mergeCell ref="E16:F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G27" sqref="G27"/>
    </sheetView>
  </sheetViews>
  <sheetFormatPr defaultColWidth="8.796875" defaultRowHeight="15"/>
  <cols>
    <col min="1" max="1" width="3.69921875" style="0" customWidth="1"/>
    <col min="2" max="2" width="39.59765625" style="0" customWidth="1"/>
    <col min="3" max="3" width="7.796875" style="0" customWidth="1"/>
    <col min="4" max="4" width="8.19921875" style="0" customWidth="1"/>
    <col min="5" max="5" width="10.8984375" style="0" customWidth="1"/>
  </cols>
  <sheetData>
    <row r="1" spans="1:5" ht="15">
      <c r="A1" s="285" t="s">
        <v>2</v>
      </c>
      <c r="B1" s="285"/>
      <c r="C1" s="285"/>
      <c r="D1" s="285"/>
      <c r="E1" s="285"/>
    </row>
    <row r="2" spans="1:5" ht="15.75">
      <c r="A2" s="304" t="s">
        <v>170</v>
      </c>
      <c r="B2" s="361"/>
      <c r="C2" s="361"/>
      <c r="D2" s="361"/>
      <c r="E2" s="361"/>
    </row>
    <row r="3" spans="1:5" ht="15.75" thickBot="1">
      <c r="A3" s="140"/>
      <c r="B3" s="22"/>
      <c r="C3" s="22"/>
      <c r="D3" s="22"/>
      <c r="E3" s="87"/>
    </row>
    <row r="4" spans="1:5" ht="15.75" thickBot="1">
      <c r="A4" s="362" t="s">
        <v>33</v>
      </c>
      <c r="B4" s="362" t="s">
        <v>171</v>
      </c>
      <c r="C4" s="141" t="s">
        <v>172</v>
      </c>
      <c r="D4" s="142"/>
      <c r="E4" s="143" t="s">
        <v>36</v>
      </c>
    </row>
    <row r="5" spans="1:5" ht="15">
      <c r="A5" s="363"/>
      <c r="B5" s="363"/>
      <c r="C5" s="351" t="s">
        <v>316</v>
      </c>
      <c r="D5" s="351" t="s">
        <v>310</v>
      </c>
      <c r="E5" s="353" t="s">
        <v>317</v>
      </c>
    </row>
    <row r="6" spans="1:5" ht="15.75" thickBot="1">
      <c r="A6" s="364"/>
      <c r="B6" s="364"/>
      <c r="C6" s="352"/>
      <c r="D6" s="352"/>
      <c r="E6" s="354"/>
    </row>
    <row r="7" spans="1:5" ht="15.75">
      <c r="A7" s="215">
        <v>21</v>
      </c>
      <c r="B7" s="216" t="s">
        <v>173</v>
      </c>
      <c r="C7" s="214">
        <v>0</v>
      </c>
      <c r="D7" s="214">
        <v>0</v>
      </c>
      <c r="E7" s="144">
        <v>0</v>
      </c>
    </row>
    <row r="8" spans="1:5" ht="15.75">
      <c r="A8" s="217">
        <v>22</v>
      </c>
      <c r="B8" s="218" t="s">
        <v>174</v>
      </c>
      <c r="C8" s="213">
        <v>0</v>
      </c>
      <c r="D8" s="213">
        <v>0</v>
      </c>
      <c r="E8" s="144">
        <v>0</v>
      </c>
    </row>
    <row r="9" spans="1:5" ht="15.75">
      <c r="A9" s="217">
        <v>23</v>
      </c>
      <c r="B9" s="218" t="s">
        <v>282</v>
      </c>
      <c r="C9" s="213">
        <v>0</v>
      </c>
      <c r="D9" s="213">
        <v>0</v>
      </c>
      <c r="E9" s="144">
        <v>0</v>
      </c>
    </row>
    <row r="10" spans="1:5" ht="15.75">
      <c r="A10" s="217">
        <v>24</v>
      </c>
      <c r="B10" s="218" t="s">
        <v>175</v>
      </c>
      <c r="C10" s="213">
        <v>0</v>
      </c>
      <c r="D10" s="213">
        <v>0</v>
      </c>
      <c r="E10" s="144">
        <v>0</v>
      </c>
    </row>
    <row r="11" spans="1:5" ht="15.75">
      <c r="A11" s="217">
        <v>25</v>
      </c>
      <c r="B11" s="218" t="s">
        <v>176</v>
      </c>
      <c r="C11" s="213">
        <v>0</v>
      </c>
      <c r="D11" s="213">
        <v>0</v>
      </c>
      <c r="E11" s="144">
        <v>0</v>
      </c>
    </row>
    <row r="12" spans="1:5" ht="15.75">
      <c r="A12" s="217">
        <v>26</v>
      </c>
      <c r="B12" s="218" t="s">
        <v>177</v>
      </c>
      <c r="C12" s="213">
        <v>0</v>
      </c>
      <c r="D12" s="213">
        <v>0</v>
      </c>
      <c r="E12" s="144">
        <v>0</v>
      </c>
    </row>
    <row r="13" spans="1:5" ht="15.75">
      <c r="A13" s="217">
        <v>31</v>
      </c>
      <c r="B13" s="218" t="s">
        <v>178</v>
      </c>
      <c r="C13" s="213">
        <v>0</v>
      </c>
      <c r="D13" s="213">
        <v>0</v>
      </c>
      <c r="E13" s="144">
        <v>0</v>
      </c>
    </row>
    <row r="14" spans="1:5" ht="15.75">
      <c r="A14" s="220">
        <v>32</v>
      </c>
      <c r="B14" s="219" t="s">
        <v>179</v>
      </c>
      <c r="C14" s="213">
        <v>0</v>
      </c>
      <c r="D14" s="213">
        <v>0</v>
      </c>
      <c r="E14" s="144">
        <v>0</v>
      </c>
    </row>
    <row r="15" spans="1:7" ht="15.75">
      <c r="A15" s="217">
        <v>33</v>
      </c>
      <c r="B15" s="218" t="s">
        <v>180</v>
      </c>
      <c r="C15" s="213">
        <v>0</v>
      </c>
      <c r="D15" s="213">
        <v>0</v>
      </c>
      <c r="E15" s="144">
        <v>0</v>
      </c>
      <c r="G15" s="211"/>
    </row>
    <row r="16" spans="1:5" ht="15.75">
      <c r="A16" s="217">
        <v>42</v>
      </c>
      <c r="B16" s="218" t="s">
        <v>181</v>
      </c>
      <c r="C16" s="213">
        <v>0</v>
      </c>
      <c r="D16" s="213">
        <v>0</v>
      </c>
      <c r="E16" s="144">
        <v>0</v>
      </c>
    </row>
    <row r="17" spans="1:5" ht="15.75">
      <c r="A17" s="217">
        <v>43</v>
      </c>
      <c r="B17" s="218" t="s">
        <v>283</v>
      </c>
      <c r="C17" s="213">
        <v>0</v>
      </c>
      <c r="D17" s="213">
        <v>0</v>
      </c>
      <c r="E17" s="144">
        <v>0</v>
      </c>
    </row>
    <row r="18" spans="1:5" ht="15.75">
      <c r="A18" s="217">
        <v>47</v>
      </c>
      <c r="B18" s="218" t="s">
        <v>284</v>
      </c>
      <c r="C18" s="213">
        <v>0</v>
      </c>
      <c r="D18" s="213">
        <v>0</v>
      </c>
      <c r="E18" s="144">
        <v>0</v>
      </c>
    </row>
    <row r="19" spans="1:5" ht="15.75">
      <c r="A19" s="217">
        <v>48</v>
      </c>
      <c r="B19" s="218" t="s">
        <v>182</v>
      </c>
      <c r="C19" s="213">
        <v>0</v>
      </c>
      <c r="D19" s="213">
        <v>0</v>
      </c>
      <c r="E19" s="144">
        <v>0</v>
      </c>
    </row>
    <row r="20" spans="1:5" ht="15.75">
      <c r="A20" s="220">
        <v>49</v>
      </c>
      <c r="B20" s="219" t="s">
        <v>183</v>
      </c>
      <c r="C20" s="213">
        <v>0</v>
      </c>
      <c r="D20" s="213">
        <v>0</v>
      </c>
      <c r="E20" s="144">
        <v>0</v>
      </c>
    </row>
    <row r="21" spans="1:5" ht="15.75">
      <c r="A21" s="220">
        <v>50</v>
      </c>
      <c r="B21" s="219" t="s">
        <v>184</v>
      </c>
      <c r="C21" s="213">
        <v>0</v>
      </c>
      <c r="D21" s="213">
        <v>0</v>
      </c>
      <c r="E21" s="144">
        <v>0</v>
      </c>
    </row>
    <row r="22" spans="1:5" ht="16.5" thickBot="1">
      <c r="A22" s="221">
        <v>51</v>
      </c>
      <c r="B22" s="222" t="s">
        <v>185</v>
      </c>
      <c r="C22" s="213">
        <v>0</v>
      </c>
      <c r="D22" s="213">
        <v>0</v>
      </c>
      <c r="E22" s="256">
        <v>0</v>
      </c>
    </row>
    <row r="23" spans="1:5" ht="16.5" thickBot="1">
      <c r="A23" s="355" t="s">
        <v>258</v>
      </c>
      <c r="B23" s="356"/>
      <c r="C23" s="145">
        <f>SUM(C7:C22)</f>
        <v>0</v>
      </c>
      <c r="D23" s="145">
        <f>SUM(D7:D22)</f>
        <v>0</v>
      </c>
      <c r="E23" s="145">
        <f>SUM(E7:E22)</f>
        <v>0</v>
      </c>
    </row>
    <row r="24" spans="1:5" ht="16.5" thickBot="1">
      <c r="A24" s="357" t="s">
        <v>285</v>
      </c>
      <c r="B24" s="358"/>
      <c r="C24" s="146">
        <v>0</v>
      </c>
      <c r="D24" s="146">
        <v>0</v>
      </c>
      <c r="E24" s="146">
        <v>0</v>
      </c>
    </row>
    <row r="25" spans="1:5" ht="16.5" thickBot="1">
      <c r="A25" s="357" t="s">
        <v>286</v>
      </c>
      <c r="B25" s="358"/>
      <c r="C25" s="146">
        <v>0</v>
      </c>
      <c r="D25" s="146">
        <v>0</v>
      </c>
      <c r="E25" s="146">
        <v>0</v>
      </c>
    </row>
    <row r="26" spans="1:5" ht="15.75" thickBot="1">
      <c r="A26" s="359" t="s">
        <v>287</v>
      </c>
      <c r="B26" s="360"/>
      <c r="C26" s="147">
        <v>0</v>
      </c>
      <c r="D26" s="147">
        <v>0</v>
      </c>
      <c r="E26" s="147">
        <v>0</v>
      </c>
    </row>
    <row r="27" spans="1:5" ht="15">
      <c r="A27" s="22"/>
      <c r="B27" s="22"/>
      <c r="C27" s="22"/>
      <c r="D27" s="22"/>
      <c r="E27" s="22"/>
    </row>
  </sheetData>
  <sheetProtection/>
  <mergeCells count="11">
    <mergeCell ref="A1:E1"/>
    <mergeCell ref="A2:E2"/>
    <mergeCell ref="A4:A6"/>
    <mergeCell ref="B4:B6"/>
    <mergeCell ref="C5:C6"/>
    <mergeCell ref="D5:D6"/>
    <mergeCell ref="E5:E6"/>
    <mergeCell ref="A23:B23"/>
    <mergeCell ref="A24:B24"/>
    <mergeCell ref="A25:B25"/>
    <mergeCell ref="A26:B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W7" sqref="W7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3" width="3.796875" style="0" customWidth="1"/>
    <col min="4" max="19" width="3.8984375" style="0" bestFit="1" customWidth="1"/>
    <col min="20" max="20" width="4.19921875" style="0" bestFit="1" customWidth="1"/>
  </cols>
  <sheetData>
    <row r="1" spans="1:20" ht="15">
      <c r="A1" s="366" t="s">
        <v>186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  <c r="L1" s="368"/>
      <c r="M1" s="368"/>
      <c r="N1" s="368"/>
      <c r="O1" s="368"/>
      <c r="P1" s="368"/>
      <c r="Q1" s="368"/>
      <c r="R1" s="368"/>
      <c r="S1" s="368"/>
      <c r="T1" s="368"/>
    </row>
    <row r="2" spans="1:11" ht="15">
      <c r="A2" s="149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0" ht="15.75">
      <c r="A3" s="369" t="s">
        <v>288</v>
      </c>
      <c r="B3" s="369"/>
      <c r="C3" s="369"/>
      <c r="D3" s="369"/>
      <c r="E3" s="369"/>
      <c r="F3" s="369"/>
      <c r="G3" s="369"/>
      <c r="H3" s="369"/>
      <c r="I3" s="369"/>
      <c r="J3" s="369"/>
      <c r="K3" s="361"/>
      <c r="L3" s="361"/>
      <c r="M3" s="361"/>
      <c r="N3" s="361"/>
      <c r="O3" s="361"/>
      <c r="P3" s="361"/>
      <c r="Q3" s="361"/>
      <c r="R3" s="361"/>
      <c r="S3" s="361"/>
      <c r="T3" s="361"/>
    </row>
    <row r="4" spans="1:20" ht="15.75">
      <c r="A4" s="369" t="s">
        <v>318</v>
      </c>
      <c r="B4" s="369"/>
      <c r="C4" s="369"/>
      <c r="D4" s="369"/>
      <c r="E4" s="369"/>
      <c r="F4" s="369"/>
      <c r="G4" s="369"/>
      <c r="H4" s="369"/>
      <c r="I4" s="369"/>
      <c r="J4" s="369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1:11" ht="15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223"/>
    </row>
    <row r="6" spans="1:20" ht="39" thickBot="1">
      <c r="A6" s="150" t="s">
        <v>33</v>
      </c>
      <c r="B6" s="150" t="s">
        <v>187</v>
      </c>
      <c r="C6" s="150">
        <v>2004</v>
      </c>
      <c r="D6" s="150">
        <v>2005</v>
      </c>
      <c r="E6" s="150">
        <v>2006</v>
      </c>
      <c r="F6" s="150">
        <v>2007</v>
      </c>
      <c r="G6" s="150">
        <v>2008</v>
      </c>
      <c r="H6" s="150">
        <v>2009</v>
      </c>
      <c r="I6" s="150">
        <v>2010</v>
      </c>
      <c r="J6" s="150">
        <v>2011</v>
      </c>
      <c r="K6" s="150">
        <v>2012</v>
      </c>
      <c r="L6" s="150">
        <v>2013</v>
      </c>
      <c r="M6" s="150">
        <v>2014</v>
      </c>
      <c r="N6" s="150">
        <v>2015</v>
      </c>
      <c r="O6" s="150">
        <v>2016</v>
      </c>
      <c r="P6" s="150">
        <v>2017</v>
      </c>
      <c r="Q6" s="150">
        <v>2018</v>
      </c>
      <c r="R6" s="150">
        <v>2019</v>
      </c>
      <c r="S6" s="150">
        <v>2020</v>
      </c>
      <c r="T6" s="150" t="s">
        <v>27</v>
      </c>
    </row>
    <row r="7" spans="1:20" ht="15.75" thickTop="1">
      <c r="A7" s="151" t="s">
        <v>188</v>
      </c>
      <c r="B7" s="152" t="s">
        <v>189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f aca="true" t="shared" si="0" ref="J7:J17">SUM(B7:I7)</f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f aca="true" t="shared" si="1" ref="T7:T17">SUM(C7:S7)</f>
        <v>0</v>
      </c>
    </row>
    <row r="8" spans="1:20" ht="25.5">
      <c r="A8" s="154" t="s">
        <v>190</v>
      </c>
      <c r="B8" s="155" t="s">
        <v>191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f t="shared" si="0"/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f t="shared" si="1"/>
        <v>0</v>
      </c>
    </row>
    <row r="9" spans="1:20" ht="25.5">
      <c r="A9" s="154" t="s">
        <v>32</v>
      </c>
      <c r="B9" s="155" t="s">
        <v>192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6">
        <v>1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f t="shared" si="1"/>
        <v>1</v>
      </c>
    </row>
    <row r="10" spans="1:20" ht="25.5">
      <c r="A10" s="154" t="s">
        <v>193</v>
      </c>
      <c r="B10" s="155" t="s">
        <v>194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6">
        <f t="shared" si="0"/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f t="shared" si="1"/>
        <v>0</v>
      </c>
    </row>
    <row r="11" spans="1:20" ht="15">
      <c r="A11" s="154" t="s">
        <v>195</v>
      </c>
      <c r="B11" s="155" t="s">
        <v>196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6">
        <f t="shared" si="0"/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1</v>
      </c>
      <c r="Q11" s="156">
        <v>0</v>
      </c>
      <c r="R11" s="156">
        <v>0</v>
      </c>
      <c r="S11" s="156">
        <v>0</v>
      </c>
      <c r="T11" s="156">
        <f t="shared" si="1"/>
        <v>1</v>
      </c>
    </row>
    <row r="12" spans="1:20" ht="25.5">
      <c r="A12" s="154" t="s">
        <v>197</v>
      </c>
      <c r="B12" s="155" t="s">
        <v>198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6">
        <f t="shared" si="0"/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f t="shared" si="1"/>
        <v>0</v>
      </c>
    </row>
    <row r="13" spans="1:20" ht="25.5">
      <c r="A13" s="154" t="s">
        <v>199</v>
      </c>
      <c r="B13" s="155" t="s">
        <v>200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6">
        <f t="shared" si="0"/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f t="shared" si="1"/>
        <v>0</v>
      </c>
    </row>
    <row r="14" spans="1:20" ht="25.5">
      <c r="A14" s="154" t="s">
        <v>201</v>
      </c>
      <c r="B14" s="155" t="s">
        <v>202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6">
        <f t="shared" si="0"/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f t="shared" si="1"/>
        <v>0</v>
      </c>
    </row>
    <row r="15" spans="1:20" ht="15">
      <c r="A15" s="154" t="s">
        <v>203</v>
      </c>
      <c r="B15" s="155" t="s">
        <v>204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6">
        <f t="shared" si="0"/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f t="shared" si="1"/>
        <v>0</v>
      </c>
    </row>
    <row r="16" spans="1:20" ht="15">
      <c r="A16" s="154" t="s">
        <v>205</v>
      </c>
      <c r="B16" s="155" t="s">
        <v>206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6">
        <f t="shared" si="0"/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f t="shared" si="1"/>
        <v>0</v>
      </c>
    </row>
    <row r="17" spans="1:20" ht="15.75" thickBot="1">
      <c r="A17" s="157" t="s">
        <v>207</v>
      </c>
      <c r="B17" s="158" t="s">
        <v>208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6">
        <f t="shared" si="0"/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f t="shared" si="1"/>
        <v>0</v>
      </c>
    </row>
    <row r="18" spans="1:20" ht="15.75" thickTop="1">
      <c r="A18" s="159"/>
      <c r="B18" s="160" t="s">
        <v>209</v>
      </c>
      <c r="C18" s="161">
        <f aca="true" t="shared" si="2" ref="C18:J18">SUM(C7:C17)</f>
        <v>0</v>
      </c>
      <c r="D18" s="161">
        <f t="shared" si="2"/>
        <v>0</v>
      </c>
      <c r="E18" s="161">
        <f t="shared" si="2"/>
        <v>0</v>
      </c>
      <c r="F18" s="161">
        <f t="shared" si="2"/>
        <v>0</v>
      </c>
      <c r="G18" s="161">
        <f t="shared" si="2"/>
        <v>0</v>
      </c>
      <c r="H18" s="161">
        <f t="shared" si="2"/>
        <v>0</v>
      </c>
      <c r="I18" s="161">
        <f>SUM(I7:I17)</f>
        <v>0</v>
      </c>
      <c r="J18" s="161">
        <f t="shared" si="2"/>
        <v>1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f>SUM(P7:P17)</f>
        <v>1</v>
      </c>
      <c r="Q18" s="161">
        <f>SUM(Q7:Q17)</f>
        <v>0</v>
      </c>
      <c r="R18" s="161">
        <f>SUM(R7:R17)</f>
        <v>0</v>
      </c>
      <c r="S18" s="161">
        <v>0</v>
      </c>
      <c r="T18" s="161">
        <f>SUM(T7:T17)</f>
        <v>2</v>
      </c>
    </row>
    <row r="20" spans="1:21" ht="15">
      <c r="A20" s="370" t="s">
        <v>264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2"/>
      <c r="L20" s="368"/>
      <c r="M20" s="368"/>
      <c r="N20" s="368"/>
      <c r="O20" s="368"/>
      <c r="P20" s="368"/>
      <c r="Q20" s="368"/>
      <c r="R20" s="368"/>
      <c r="S20" s="368"/>
      <c r="T20" s="368"/>
      <c r="U20" s="368"/>
    </row>
    <row r="23" ht="15">
      <c r="C23" s="224"/>
    </row>
  </sheetData>
  <sheetProtection/>
  <mergeCells count="5">
    <mergeCell ref="A5:J5"/>
    <mergeCell ref="A1:T1"/>
    <mergeCell ref="A3:T3"/>
    <mergeCell ref="A20:U20"/>
    <mergeCell ref="A4:T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22" sqref="A22:L22"/>
    </sheetView>
  </sheetViews>
  <sheetFormatPr defaultColWidth="8.796875" defaultRowHeight="15"/>
  <cols>
    <col min="1" max="1" width="4.3984375" style="0" customWidth="1"/>
    <col min="2" max="2" width="21.3984375" style="0" customWidth="1"/>
    <col min="3" max="4" width="3.8984375" style="0" bestFit="1" customWidth="1"/>
    <col min="5" max="6" width="4.3984375" style="0" customWidth="1"/>
    <col min="7" max="20" width="3.8984375" style="0" bestFit="1" customWidth="1"/>
    <col min="21" max="21" width="4.59765625" style="0" customWidth="1"/>
  </cols>
  <sheetData>
    <row r="1" spans="2:30" ht="15">
      <c r="B1" s="20"/>
      <c r="C1" s="20"/>
      <c r="D1" s="20"/>
      <c r="E1" s="20"/>
      <c r="F1" s="20"/>
      <c r="G1" s="162"/>
      <c r="H1" s="162"/>
      <c r="I1" s="162"/>
      <c r="J1" s="162"/>
      <c r="U1" s="20" t="s">
        <v>210</v>
      </c>
      <c r="W1" s="20"/>
      <c r="X1" s="20"/>
      <c r="Y1" s="20"/>
      <c r="Z1" s="20"/>
      <c r="AA1" s="20"/>
      <c r="AB1" s="20"/>
      <c r="AC1" s="162"/>
      <c r="AD1" s="162"/>
    </row>
    <row r="2" spans="1:10" ht="15">
      <c r="A2" s="20"/>
      <c r="B2" s="20"/>
      <c r="C2" s="20"/>
      <c r="D2" s="20"/>
      <c r="E2" s="20"/>
      <c r="F2" s="20"/>
      <c r="G2" s="162"/>
      <c r="H2" s="162"/>
      <c r="I2" s="162"/>
      <c r="J2" s="162"/>
    </row>
    <row r="3" spans="1:21" ht="15">
      <c r="A3" s="375" t="s">
        <v>319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</row>
    <row r="4" spans="1:21" ht="15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</row>
    <row r="5" spans="1:28" ht="15.75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</row>
    <row r="6" spans="1:21" ht="15" customHeight="1">
      <c r="A6" s="377" t="s">
        <v>33</v>
      </c>
      <c r="B6" s="377" t="s">
        <v>211</v>
      </c>
      <c r="C6" s="385">
        <v>2004</v>
      </c>
      <c r="D6" s="377">
        <v>2005</v>
      </c>
      <c r="E6" s="386">
        <v>2006</v>
      </c>
      <c r="F6" s="387"/>
      <c r="G6" s="377">
        <v>2007</v>
      </c>
      <c r="H6" s="377">
        <v>2008</v>
      </c>
      <c r="I6" s="377">
        <v>2009</v>
      </c>
      <c r="J6" s="377">
        <v>2010</v>
      </c>
      <c r="K6" s="377">
        <v>2011</v>
      </c>
      <c r="L6" s="377">
        <v>2012</v>
      </c>
      <c r="M6" s="377">
        <v>2013</v>
      </c>
      <c r="N6" s="377">
        <v>2014</v>
      </c>
      <c r="O6" s="377">
        <v>2015</v>
      </c>
      <c r="P6" s="377">
        <v>2016</v>
      </c>
      <c r="Q6" s="377">
        <v>2017</v>
      </c>
      <c r="R6" s="377">
        <v>2018</v>
      </c>
      <c r="S6" s="377">
        <v>2019</v>
      </c>
      <c r="T6" s="377">
        <v>2020</v>
      </c>
      <c r="U6" s="377" t="s">
        <v>27</v>
      </c>
    </row>
    <row r="7" spans="1:21" ht="15" customHeight="1">
      <c r="A7" s="378"/>
      <c r="B7" s="378"/>
      <c r="C7" s="385"/>
      <c r="D7" s="378"/>
      <c r="E7" s="380" t="s">
        <v>212</v>
      </c>
      <c r="F7" s="380" t="s">
        <v>213</v>
      </c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83"/>
      <c r="U7" s="378"/>
    </row>
    <row r="8" spans="1:21" ht="15">
      <c r="A8" s="379"/>
      <c r="B8" s="379"/>
      <c r="C8" s="385"/>
      <c r="D8" s="379"/>
      <c r="E8" s="381"/>
      <c r="F8" s="381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84"/>
      <c r="U8" s="379"/>
    </row>
    <row r="9" spans="1:21" ht="15">
      <c r="A9" s="154" t="s">
        <v>188</v>
      </c>
      <c r="B9" s="155" t="s">
        <v>189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f aca="true" t="shared" si="0" ref="U9:U19">SUM(C9:T9)</f>
        <v>0</v>
      </c>
    </row>
    <row r="10" spans="1:21" ht="25.5">
      <c r="A10" s="154" t="s">
        <v>190</v>
      </c>
      <c r="B10" s="155" t="s">
        <v>191</v>
      </c>
      <c r="C10" s="156">
        <v>0</v>
      </c>
      <c r="D10" s="156">
        <v>0</v>
      </c>
      <c r="E10" s="156">
        <v>1</v>
      </c>
      <c r="F10" s="156">
        <v>0</v>
      </c>
      <c r="G10" s="156">
        <v>0</v>
      </c>
      <c r="H10" s="156">
        <v>0</v>
      </c>
      <c r="I10" s="156">
        <v>3</v>
      </c>
      <c r="J10" s="156">
        <v>1</v>
      </c>
      <c r="K10" s="156">
        <v>1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f t="shared" si="0"/>
        <v>6</v>
      </c>
    </row>
    <row r="11" spans="1:21" ht="25.5">
      <c r="A11" s="154" t="s">
        <v>32</v>
      </c>
      <c r="B11" s="155" t="s">
        <v>192</v>
      </c>
      <c r="C11" s="156">
        <v>0</v>
      </c>
      <c r="D11" s="156">
        <v>0</v>
      </c>
      <c r="E11" s="156">
        <v>0</v>
      </c>
      <c r="F11" s="156">
        <v>0</v>
      </c>
      <c r="G11" s="156">
        <v>1</v>
      </c>
      <c r="H11" s="156">
        <v>5</v>
      </c>
      <c r="I11" s="156">
        <v>1</v>
      </c>
      <c r="J11" s="156">
        <v>1</v>
      </c>
      <c r="K11" s="156">
        <v>3</v>
      </c>
      <c r="L11" s="156">
        <v>1</v>
      </c>
      <c r="M11" s="156">
        <v>1</v>
      </c>
      <c r="N11" s="156">
        <v>0</v>
      </c>
      <c r="O11" s="156">
        <v>0</v>
      </c>
      <c r="P11" s="156">
        <v>1</v>
      </c>
      <c r="Q11" s="156">
        <v>0</v>
      </c>
      <c r="R11" s="156">
        <v>1</v>
      </c>
      <c r="S11" s="156">
        <v>0</v>
      </c>
      <c r="T11" s="156">
        <v>0</v>
      </c>
      <c r="U11" s="156">
        <f t="shared" si="0"/>
        <v>15</v>
      </c>
    </row>
    <row r="12" spans="1:21" ht="25.5">
      <c r="A12" s="154" t="s">
        <v>193</v>
      </c>
      <c r="B12" s="155" t="s">
        <v>194</v>
      </c>
      <c r="C12" s="156">
        <v>0</v>
      </c>
      <c r="D12" s="156">
        <v>0</v>
      </c>
      <c r="E12" s="156">
        <v>0</v>
      </c>
      <c r="F12" s="156">
        <v>1</v>
      </c>
      <c r="G12" s="156">
        <v>1</v>
      </c>
      <c r="H12" s="156">
        <v>2</v>
      </c>
      <c r="I12" s="156">
        <v>5</v>
      </c>
      <c r="J12" s="156">
        <v>3</v>
      </c>
      <c r="K12" s="156">
        <v>1</v>
      </c>
      <c r="L12" s="156">
        <v>1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f t="shared" si="0"/>
        <v>14</v>
      </c>
    </row>
    <row r="13" spans="1:21" ht="15">
      <c r="A13" s="154" t="s">
        <v>195</v>
      </c>
      <c r="B13" s="155" t="s">
        <v>196</v>
      </c>
      <c r="C13" s="156">
        <v>1</v>
      </c>
      <c r="D13" s="156">
        <v>0</v>
      </c>
      <c r="E13" s="156">
        <v>0</v>
      </c>
      <c r="F13" s="156">
        <v>0</v>
      </c>
      <c r="G13" s="156">
        <v>1</v>
      </c>
      <c r="H13" s="156">
        <v>0</v>
      </c>
      <c r="I13" s="156">
        <v>6</v>
      </c>
      <c r="J13" s="156">
        <v>1</v>
      </c>
      <c r="K13" s="156">
        <v>2</v>
      </c>
      <c r="L13" s="156">
        <v>0</v>
      </c>
      <c r="M13" s="156">
        <v>1</v>
      </c>
      <c r="N13" s="156">
        <v>1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f t="shared" si="0"/>
        <v>13</v>
      </c>
    </row>
    <row r="14" spans="1:21" ht="25.5">
      <c r="A14" s="154" t="s">
        <v>197</v>
      </c>
      <c r="B14" s="155" t="s">
        <v>198</v>
      </c>
      <c r="C14" s="156">
        <v>0</v>
      </c>
      <c r="D14" s="156">
        <v>0</v>
      </c>
      <c r="E14" s="156">
        <v>0</v>
      </c>
      <c r="F14" s="156">
        <v>0</v>
      </c>
      <c r="G14" s="156">
        <v>1</v>
      </c>
      <c r="H14" s="156">
        <v>0</v>
      </c>
      <c r="I14" s="156">
        <v>1</v>
      </c>
      <c r="J14" s="156">
        <v>1</v>
      </c>
      <c r="K14" s="156">
        <v>0</v>
      </c>
      <c r="L14" s="156">
        <v>1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f t="shared" si="0"/>
        <v>4</v>
      </c>
    </row>
    <row r="15" spans="1:21" ht="25.5">
      <c r="A15" s="154" t="s">
        <v>199</v>
      </c>
      <c r="B15" s="155" t="s">
        <v>200</v>
      </c>
      <c r="C15" s="156">
        <v>0</v>
      </c>
      <c r="D15" s="156">
        <v>1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f t="shared" si="0"/>
        <v>1</v>
      </c>
    </row>
    <row r="16" spans="1:21" ht="25.5">
      <c r="A16" s="154" t="s">
        <v>201</v>
      </c>
      <c r="B16" s="155" t="s">
        <v>202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f t="shared" si="0"/>
        <v>0</v>
      </c>
    </row>
    <row r="17" spans="1:21" ht="15">
      <c r="A17" s="154" t="s">
        <v>203</v>
      </c>
      <c r="B17" s="155" t="s">
        <v>204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f t="shared" si="0"/>
        <v>0</v>
      </c>
    </row>
    <row r="18" spans="1:21" ht="15">
      <c r="A18" s="154" t="s">
        <v>205</v>
      </c>
      <c r="B18" s="155" t="s">
        <v>206</v>
      </c>
      <c r="C18" s="156">
        <v>0</v>
      </c>
      <c r="D18" s="156">
        <v>0</v>
      </c>
      <c r="E18" s="156">
        <v>0</v>
      </c>
      <c r="F18" s="156">
        <v>0</v>
      </c>
      <c r="G18" s="156">
        <v>1</v>
      </c>
      <c r="H18" s="156">
        <v>0</v>
      </c>
      <c r="I18" s="156">
        <v>1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f t="shared" si="0"/>
        <v>2</v>
      </c>
    </row>
    <row r="19" spans="1:21" ht="15">
      <c r="A19" s="154" t="s">
        <v>207</v>
      </c>
      <c r="B19" s="155" t="s">
        <v>208</v>
      </c>
      <c r="C19" s="156">
        <v>0</v>
      </c>
      <c r="D19" s="156">
        <v>0</v>
      </c>
      <c r="E19" s="156">
        <v>0</v>
      </c>
      <c r="F19" s="156">
        <v>0</v>
      </c>
      <c r="G19" s="156">
        <v>1</v>
      </c>
      <c r="H19" s="156">
        <v>0</v>
      </c>
      <c r="I19" s="156">
        <v>1</v>
      </c>
      <c r="J19" s="156">
        <v>2</v>
      </c>
      <c r="K19" s="156">
        <v>1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f t="shared" si="0"/>
        <v>5</v>
      </c>
    </row>
    <row r="20" spans="1:21" ht="15">
      <c r="A20" s="163"/>
      <c r="B20" s="164" t="s">
        <v>209</v>
      </c>
      <c r="C20" s="165">
        <f aca="true" t="shared" si="1" ref="C20:J20">SUM(C9:C19)</f>
        <v>1</v>
      </c>
      <c r="D20" s="165">
        <f t="shared" si="1"/>
        <v>1</v>
      </c>
      <c r="E20" s="165">
        <f t="shared" si="1"/>
        <v>1</v>
      </c>
      <c r="F20" s="165">
        <f t="shared" si="1"/>
        <v>1</v>
      </c>
      <c r="G20" s="165">
        <f t="shared" si="1"/>
        <v>6</v>
      </c>
      <c r="H20" s="165">
        <f t="shared" si="1"/>
        <v>7</v>
      </c>
      <c r="I20" s="165">
        <f>SUM(I9:I19)</f>
        <v>18</v>
      </c>
      <c r="J20" s="165">
        <f t="shared" si="1"/>
        <v>9</v>
      </c>
      <c r="K20" s="165">
        <f aca="true" t="shared" si="2" ref="K20:U20">SUM(K9:K19)</f>
        <v>8</v>
      </c>
      <c r="L20" s="165">
        <f t="shared" si="2"/>
        <v>3</v>
      </c>
      <c r="M20" s="165">
        <f t="shared" si="2"/>
        <v>2</v>
      </c>
      <c r="N20" s="165">
        <f t="shared" si="2"/>
        <v>1</v>
      </c>
      <c r="O20" s="165">
        <f t="shared" si="2"/>
        <v>0</v>
      </c>
      <c r="P20" s="165">
        <f t="shared" si="2"/>
        <v>1</v>
      </c>
      <c r="Q20" s="165">
        <f>SUM(Q9:Q19)</f>
        <v>0</v>
      </c>
      <c r="R20" s="165">
        <f>SUM(R9:R19)</f>
        <v>1</v>
      </c>
      <c r="S20" s="165">
        <f t="shared" si="2"/>
        <v>0</v>
      </c>
      <c r="T20" s="165">
        <v>0</v>
      </c>
      <c r="U20" s="165">
        <f t="shared" si="2"/>
        <v>60</v>
      </c>
    </row>
    <row r="22" spans="1:15" ht="15.75">
      <c r="A22" s="373" t="s">
        <v>289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68"/>
      <c r="L22" s="368"/>
      <c r="M22" s="162"/>
      <c r="N22" s="162"/>
      <c r="O22" s="162"/>
    </row>
  </sheetData>
  <sheetProtection/>
  <mergeCells count="25">
    <mergeCell ref="I6:I8"/>
    <mergeCell ref="H6:H8"/>
    <mergeCell ref="P6:P8"/>
    <mergeCell ref="N6:N8"/>
    <mergeCell ref="E6:F6"/>
    <mergeCell ref="D6:D8"/>
    <mergeCell ref="M6:M8"/>
    <mergeCell ref="A5:AB5"/>
    <mergeCell ref="T6:T8"/>
    <mergeCell ref="C6:C8"/>
    <mergeCell ref="B6:B8"/>
    <mergeCell ref="A6:A8"/>
    <mergeCell ref="L6:L8"/>
    <mergeCell ref="K6:K8"/>
    <mergeCell ref="J6:J8"/>
    <mergeCell ref="A22:L22"/>
    <mergeCell ref="A3:U4"/>
    <mergeCell ref="G6:G8"/>
    <mergeCell ref="F7:F8"/>
    <mergeCell ref="E7:E8"/>
    <mergeCell ref="U6:U8"/>
    <mergeCell ref="S6:S8"/>
    <mergeCell ref="R6:R8"/>
    <mergeCell ref="Q6:Q8"/>
    <mergeCell ref="O6:O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X15" sqref="X15"/>
    </sheetView>
  </sheetViews>
  <sheetFormatPr defaultColWidth="8.796875" defaultRowHeight="15"/>
  <cols>
    <col min="1" max="1" width="2.8984375" style="0" customWidth="1"/>
    <col min="2" max="2" width="29.296875" style="0" customWidth="1"/>
    <col min="3" max="19" width="4.3984375" style="0" customWidth="1"/>
  </cols>
  <sheetData>
    <row r="1" spans="1:28" ht="15.75">
      <c r="A1" s="389" t="s">
        <v>311</v>
      </c>
      <c r="B1" s="389"/>
      <c r="C1" s="389"/>
      <c r="D1" s="389"/>
      <c r="E1" s="389"/>
      <c r="F1" s="389"/>
      <c r="G1" s="389"/>
      <c r="H1" s="389"/>
      <c r="I1" s="389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89"/>
      <c r="U1" s="389"/>
      <c r="V1" s="389"/>
      <c r="W1" s="389"/>
      <c r="X1" s="389"/>
      <c r="Y1" s="389"/>
      <c r="Z1" s="389"/>
      <c r="AA1" s="389"/>
      <c r="AB1" s="389"/>
    </row>
    <row r="2" spans="1:28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</row>
    <row r="3" spans="1:28" ht="15.75">
      <c r="A3" s="389" t="s">
        <v>288</v>
      </c>
      <c r="B3" s="389"/>
      <c r="C3" s="389"/>
      <c r="D3" s="389"/>
      <c r="E3" s="389"/>
      <c r="F3" s="389"/>
      <c r="G3" s="389"/>
      <c r="H3" s="389"/>
      <c r="I3" s="389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166"/>
      <c r="U3" s="166"/>
      <c r="V3" s="166"/>
      <c r="W3" s="166"/>
      <c r="X3" s="166"/>
      <c r="Y3" s="166"/>
      <c r="Z3" s="166"/>
      <c r="AA3" s="166"/>
      <c r="AB3" s="166"/>
    </row>
    <row r="4" spans="1:28" ht="15.75">
      <c r="A4" s="389" t="s">
        <v>318</v>
      </c>
      <c r="B4" s="389"/>
      <c r="C4" s="389"/>
      <c r="D4" s="389"/>
      <c r="E4" s="389"/>
      <c r="F4" s="389"/>
      <c r="G4" s="389"/>
      <c r="H4" s="389"/>
      <c r="I4" s="389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166"/>
      <c r="U4" s="166"/>
      <c r="V4" s="166"/>
      <c r="W4" s="166"/>
      <c r="X4" s="166"/>
      <c r="Y4" s="166"/>
      <c r="Z4" s="166"/>
      <c r="AA4" s="166"/>
      <c r="AB4" s="166"/>
    </row>
    <row r="5" spans="1:28" ht="1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</row>
    <row r="6" spans="1:19" ht="32.25" customHeight="1" thickBot="1">
      <c r="A6" s="150" t="s">
        <v>33</v>
      </c>
      <c r="B6" s="150" t="s">
        <v>214</v>
      </c>
      <c r="C6" s="150">
        <v>2004</v>
      </c>
      <c r="D6" s="150">
        <v>2005</v>
      </c>
      <c r="E6" s="150">
        <v>2006</v>
      </c>
      <c r="F6" s="150">
        <v>2007</v>
      </c>
      <c r="G6" s="150">
        <v>2008</v>
      </c>
      <c r="H6" s="150">
        <v>2009</v>
      </c>
      <c r="I6" s="150">
        <v>2010</v>
      </c>
      <c r="J6" s="150">
        <v>2011</v>
      </c>
      <c r="K6" s="150">
        <v>2012</v>
      </c>
      <c r="L6" s="150">
        <v>2013</v>
      </c>
      <c r="M6" s="150">
        <v>2014</v>
      </c>
      <c r="N6" s="150">
        <v>2015</v>
      </c>
      <c r="O6" s="150">
        <v>2016</v>
      </c>
      <c r="P6" s="150">
        <v>2017</v>
      </c>
      <c r="Q6" s="150">
        <v>2018</v>
      </c>
      <c r="R6" s="150">
        <v>2019</v>
      </c>
      <c r="S6" s="150">
        <v>2020</v>
      </c>
    </row>
    <row r="7" spans="1:19" ht="15.75" thickTop="1">
      <c r="A7" s="167" t="s">
        <v>215</v>
      </c>
      <c r="B7" s="152" t="s">
        <v>216</v>
      </c>
      <c r="C7" s="168">
        <v>0</v>
      </c>
      <c r="D7" s="168">
        <v>0</v>
      </c>
      <c r="E7" s="169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</row>
    <row r="8" spans="1:19" ht="25.5">
      <c r="A8" s="170" t="s">
        <v>217</v>
      </c>
      <c r="B8" s="155" t="s">
        <v>218</v>
      </c>
      <c r="C8" s="171">
        <v>0</v>
      </c>
      <c r="D8" s="171">
        <v>0</v>
      </c>
      <c r="E8" s="172">
        <v>0</v>
      </c>
      <c r="F8" s="171">
        <v>0</v>
      </c>
      <c r="G8" s="171">
        <v>0</v>
      </c>
      <c r="H8" s="171">
        <v>0</v>
      </c>
      <c r="I8" s="171">
        <v>0</v>
      </c>
      <c r="J8" s="171">
        <v>1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</row>
    <row r="9" spans="1:19" ht="25.5">
      <c r="A9" s="170" t="s">
        <v>219</v>
      </c>
      <c r="B9" s="155" t="s">
        <v>220</v>
      </c>
      <c r="C9" s="171">
        <v>0</v>
      </c>
      <c r="D9" s="171">
        <v>0</v>
      </c>
      <c r="E9" s="172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</row>
    <row r="10" spans="1:19" ht="25.5">
      <c r="A10" s="170" t="s">
        <v>221</v>
      </c>
      <c r="B10" s="155" t="s">
        <v>222</v>
      </c>
      <c r="C10" s="171">
        <v>0</v>
      </c>
      <c r="D10" s="171">
        <v>0</v>
      </c>
      <c r="E10" s="172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</row>
    <row r="11" spans="1:19" ht="38.25">
      <c r="A11" s="170" t="s">
        <v>223</v>
      </c>
      <c r="B11" s="155" t="s">
        <v>224</v>
      </c>
      <c r="C11" s="171">
        <v>0</v>
      </c>
      <c r="D11" s="171">
        <v>0</v>
      </c>
      <c r="E11" s="172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</row>
    <row r="12" spans="1:19" ht="15">
      <c r="A12" s="170" t="s">
        <v>225</v>
      </c>
      <c r="B12" s="155" t="s">
        <v>226</v>
      </c>
      <c r="C12" s="171">
        <v>0</v>
      </c>
      <c r="D12" s="171">
        <v>0</v>
      </c>
      <c r="E12" s="172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280">
        <v>1</v>
      </c>
      <c r="Q12" s="171">
        <v>0</v>
      </c>
      <c r="R12" s="171">
        <v>0</v>
      </c>
      <c r="S12" s="171">
        <v>0</v>
      </c>
    </row>
    <row r="13" spans="1:19" ht="25.5">
      <c r="A13" s="170" t="s">
        <v>227</v>
      </c>
      <c r="B13" s="155" t="s">
        <v>228</v>
      </c>
      <c r="C13" s="171">
        <v>0</v>
      </c>
      <c r="D13" s="171">
        <v>0</v>
      </c>
      <c r="E13" s="172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</row>
    <row r="14" spans="1:19" ht="25.5">
      <c r="A14" s="164"/>
      <c r="B14" s="164" t="s">
        <v>290</v>
      </c>
      <c r="C14" s="173">
        <f aca="true" t="shared" si="0" ref="C14:I14">SUM(C7:C13)</f>
        <v>0</v>
      </c>
      <c r="D14" s="173">
        <f t="shared" si="0"/>
        <v>0</v>
      </c>
      <c r="E14" s="173">
        <f t="shared" si="0"/>
        <v>0</v>
      </c>
      <c r="F14" s="173">
        <f t="shared" si="0"/>
        <v>0</v>
      </c>
      <c r="G14" s="173">
        <f t="shared" si="0"/>
        <v>0</v>
      </c>
      <c r="H14" s="173">
        <f>SUM(H7:H13)</f>
        <v>0</v>
      </c>
      <c r="I14" s="173">
        <f t="shared" si="0"/>
        <v>0</v>
      </c>
      <c r="J14" s="173">
        <f>SUM(J7:J13)</f>
        <v>1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</row>
    <row r="15" spans="1:19" ht="38.25">
      <c r="A15" s="170" t="s">
        <v>229</v>
      </c>
      <c r="B15" s="155" t="s">
        <v>230</v>
      </c>
      <c r="C15" s="171">
        <v>0</v>
      </c>
      <c r="D15" s="171">
        <v>0</v>
      </c>
      <c r="E15" s="172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1</v>
      </c>
      <c r="Q15" s="171">
        <v>0</v>
      </c>
      <c r="R15" s="171">
        <v>0</v>
      </c>
      <c r="S15" s="171">
        <v>0</v>
      </c>
    </row>
    <row r="16" spans="1:19" ht="38.25">
      <c r="A16" s="170" t="s">
        <v>231</v>
      </c>
      <c r="B16" s="155" t="s">
        <v>232</v>
      </c>
      <c r="C16" s="171">
        <v>0</v>
      </c>
      <c r="D16" s="171">
        <v>0</v>
      </c>
      <c r="E16" s="172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</row>
    <row r="17" spans="1:19" ht="25.5">
      <c r="A17" s="170" t="s">
        <v>233</v>
      </c>
      <c r="B17" s="155" t="s">
        <v>234</v>
      </c>
      <c r="C17" s="171">
        <v>0</v>
      </c>
      <c r="D17" s="171">
        <v>0</v>
      </c>
      <c r="E17" s="172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</row>
    <row r="18" spans="1:19" ht="25.5">
      <c r="A18" s="164"/>
      <c r="B18" s="164" t="s">
        <v>235</v>
      </c>
      <c r="C18" s="173">
        <f aca="true" t="shared" si="1" ref="C18:I18">SUM(C15:C17)</f>
        <v>0</v>
      </c>
      <c r="D18" s="173">
        <f t="shared" si="1"/>
        <v>0</v>
      </c>
      <c r="E18" s="173">
        <f t="shared" si="1"/>
        <v>0</v>
      </c>
      <c r="F18" s="173">
        <f t="shared" si="1"/>
        <v>0</v>
      </c>
      <c r="G18" s="173">
        <f t="shared" si="1"/>
        <v>0</v>
      </c>
      <c r="H18" s="173">
        <f>SUM(H15:H17)</f>
        <v>0</v>
      </c>
      <c r="I18" s="173">
        <f t="shared" si="1"/>
        <v>0</v>
      </c>
      <c r="J18" s="173">
        <f aca="true" t="shared" si="2" ref="J18:R18">SUM(J15:J17)</f>
        <v>0</v>
      </c>
      <c r="K18" s="173">
        <f t="shared" si="2"/>
        <v>0</v>
      </c>
      <c r="L18" s="173">
        <f t="shared" si="2"/>
        <v>0</v>
      </c>
      <c r="M18" s="173">
        <f t="shared" si="2"/>
        <v>0</v>
      </c>
      <c r="N18" s="173">
        <f t="shared" si="2"/>
        <v>0</v>
      </c>
      <c r="O18" s="173">
        <f t="shared" si="2"/>
        <v>0</v>
      </c>
      <c r="P18" s="173">
        <f t="shared" si="2"/>
        <v>1</v>
      </c>
      <c r="Q18" s="173">
        <f t="shared" si="2"/>
        <v>0</v>
      </c>
      <c r="R18" s="173">
        <f t="shared" si="2"/>
        <v>0</v>
      </c>
      <c r="S18" s="173">
        <v>0</v>
      </c>
    </row>
    <row r="19" spans="1:19" ht="38.25">
      <c r="A19" s="170" t="s">
        <v>236</v>
      </c>
      <c r="B19" s="155" t="s">
        <v>237</v>
      </c>
      <c r="C19" s="171">
        <v>0</v>
      </c>
      <c r="D19" s="171">
        <v>0</v>
      </c>
      <c r="E19" s="172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1</v>
      </c>
      <c r="Q19" s="171">
        <v>0</v>
      </c>
      <c r="R19" s="171">
        <v>0</v>
      </c>
      <c r="S19" s="171">
        <v>0</v>
      </c>
    </row>
    <row r="20" spans="1:19" ht="25.5">
      <c r="A20" s="170" t="s">
        <v>238</v>
      </c>
      <c r="B20" s="155" t="s">
        <v>239</v>
      </c>
      <c r="C20" s="171">
        <v>0</v>
      </c>
      <c r="D20" s="171">
        <v>0</v>
      </c>
      <c r="E20" s="172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0</v>
      </c>
    </row>
    <row r="21" spans="1:19" ht="15">
      <c r="A21" s="170" t="s">
        <v>240</v>
      </c>
      <c r="B21" s="155" t="s">
        <v>241</v>
      </c>
      <c r="C21" s="171">
        <v>0</v>
      </c>
      <c r="D21" s="171">
        <v>0</v>
      </c>
      <c r="E21" s="172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</row>
    <row r="22" spans="1:19" ht="15">
      <c r="A22" s="170" t="s">
        <v>242</v>
      </c>
      <c r="B22" s="155" t="s">
        <v>243</v>
      </c>
      <c r="C22" s="171">
        <v>0</v>
      </c>
      <c r="D22" s="171">
        <v>0</v>
      </c>
      <c r="E22" s="172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1</v>
      </c>
      <c r="Q22" s="171">
        <v>0</v>
      </c>
      <c r="R22" s="171">
        <v>0</v>
      </c>
      <c r="S22" s="171">
        <v>0</v>
      </c>
    </row>
    <row r="23" spans="1:19" ht="15.75" thickBot="1">
      <c r="A23" s="174"/>
      <c r="B23" s="174" t="s">
        <v>244</v>
      </c>
      <c r="C23" s="175">
        <f aca="true" t="shared" si="3" ref="C23:I23">SUM(C19:C22)</f>
        <v>0</v>
      </c>
      <c r="D23" s="175">
        <f t="shared" si="3"/>
        <v>0</v>
      </c>
      <c r="E23" s="175">
        <f t="shared" si="3"/>
        <v>0</v>
      </c>
      <c r="F23" s="175">
        <f t="shared" si="3"/>
        <v>0</v>
      </c>
      <c r="G23" s="175">
        <f t="shared" si="3"/>
        <v>0</v>
      </c>
      <c r="H23" s="175">
        <f>SUM(H19:H22)</f>
        <v>0</v>
      </c>
      <c r="I23" s="175">
        <f t="shared" si="3"/>
        <v>0</v>
      </c>
      <c r="J23" s="175">
        <f aca="true" t="shared" si="4" ref="J23:R23">SUM(J19:J22)</f>
        <v>0</v>
      </c>
      <c r="K23" s="175">
        <f t="shared" si="4"/>
        <v>0</v>
      </c>
      <c r="L23" s="175">
        <f t="shared" si="4"/>
        <v>0</v>
      </c>
      <c r="M23" s="175">
        <f t="shared" si="4"/>
        <v>0</v>
      </c>
      <c r="N23" s="175">
        <f t="shared" si="4"/>
        <v>0</v>
      </c>
      <c r="O23" s="175">
        <f t="shared" si="4"/>
        <v>0</v>
      </c>
      <c r="P23" s="175">
        <f t="shared" si="4"/>
        <v>2</v>
      </c>
      <c r="Q23" s="175">
        <f t="shared" si="4"/>
        <v>0</v>
      </c>
      <c r="R23" s="175">
        <f t="shared" si="4"/>
        <v>0</v>
      </c>
      <c r="S23" s="175">
        <v>0</v>
      </c>
    </row>
    <row r="24" spans="1:19" ht="15.75" thickTop="1">
      <c r="A24" s="160"/>
      <c r="B24" s="160" t="s">
        <v>209</v>
      </c>
      <c r="C24" s="176">
        <f aca="true" t="shared" si="5" ref="C24:O24">C14+C18+C23</f>
        <v>0</v>
      </c>
      <c r="D24" s="176">
        <f t="shared" si="5"/>
        <v>0</v>
      </c>
      <c r="E24" s="176">
        <f t="shared" si="5"/>
        <v>0</v>
      </c>
      <c r="F24" s="176">
        <f t="shared" si="5"/>
        <v>0</v>
      </c>
      <c r="G24" s="176">
        <f t="shared" si="5"/>
        <v>0</v>
      </c>
      <c r="H24" s="176">
        <f t="shared" si="5"/>
        <v>0</v>
      </c>
      <c r="I24" s="176">
        <f t="shared" si="5"/>
        <v>0</v>
      </c>
      <c r="J24" s="176">
        <f t="shared" si="5"/>
        <v>1</v>
      </c>
      <c r="K24" s="176">
        <f t="shared" si="5"/>
        <v>0</v>
      </c>
      <c r="L24" s="176">
        <f t="shared" si="5"/>
        <v>0</v>
      </c>
      <c r="M24" s="176">
        <f t="shared" si="5"/>
        <v>0</v>
      </c>
      <c r="N24" s="176">
        <f t="shared" si="5"/>
        <v>0</v>
      </c>
      <c r="O24" s="176">
        <f t="shared" si="5"/>
        <v>0</v>
      </c>
      <c r="P24" s="176">
        <f>P14+P18+P23</f>
        <v>3</v>
      </c>
      <c r="Q24" s="176">
        <f>Q14+Q18+Q23</f>
        <v>0</v>
      </c>
      <c r="R24" s="176">
        <f>R14+R18+R23</f>
        <v>0</v>
      </c>
      <c r="S24" s="176">
        <v>0</v>
      </c>
    </row>
    <row r="26" spans="1:19" ht="15">
      <c r="A26" s="370" t="s">
        <v>264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</row>
  </sheetData>
  <sheetProtection/>
  <mergeCells count="6">
    <mergeCell ref="A26:S26"/>
    <mergeCell ref="A5:AB5"/>
    <mergeCell ref="A3:S3"/>
    <mergeCell ref="A4:S4"/>
    <mergeCell ref="A1:S1"/>
    <mergeCell ref="T1:AB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Pavol Kunta</cp:lastModifiedBy>
  <cp:lastPrinted>2021-03-24T08:40:12Z</cp:lastPrinted>
  <dcterms:created xsi:type="dcterms:W3CDTF">2001-03-06T09:40:04Z</dcterms:created>
  <dcterms:modified xsi:type="dcterms:W3CDTF">2021-04-20T12:27:50Z</dcterms:modified>
  <cp:category/>
  <cp:version/>
  <cp:contentType/>
  <cp:contentStatus/>
</cp:coreProperties>
</file>