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00" activeTab="0"/>
  </bookViews>
  <sheets>
    <sheet name="Vysokoškolsk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<sst xmlns="http://schemas.openxmlformats.org/spreadsheetml/2006/main" count="16" uniqueCount="15">
  <si>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</si>
  <si>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</si>
  <si>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</si>
  <si>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</si>
  <si>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</si>
  <si>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</si>
  <si>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</si>
  <si>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</si>
  <si>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</si>
  <si>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</si>
  <si>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</si>
  <si>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</si>
  <si>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</si>
  <si>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       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</si>
  <si>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t xml:space="preserve">    P   l   a   t   o   v   á          t   r   i   e   d   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</si>
</sst>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  <numFmt numFmtId="205" formatCode="\P\r\a\vd\a;&quot;Pravda&quot;;&quot;Nepravda&quot;"/>
    <numFmt numFmtId="206" formatCode="[$€-2]\ #\ ##,000_);[Red]\([$¥€-2]\ #\ ##,0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1"/>
    </font>
    <font>
      <sz val="11"/>
      <color indexed="8"/>
      <name val="Courier"/>
      <family val="1"/>
    </font>
    <font>
      <b/>
      <sz val="11"/>
      <color indexed="8"/>
      <name val="Courier New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i/>
      <sz val="11"/>
      <color indexed="63"/>
      <name val="Segoe U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i/>
      <sz val="11"/>
      <color rgb="FF494949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172" fontId="7" fillId="0" borderId="0" xfId="45" applyFont="1" applyFill="1" applyAlignment="1">
      <alignment horizontal="left"/>
      <protection/>
    </xf>
    <xf numFmtId="172" fontId="6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 applyAlignment="1">
      <alignment horizontal="left"/>
      <protection/>
    </xf>
    <xf numFmtId="172" fontId="7" fillId="0" borderId="13" xfId="45" applyFont="1" applyFill="1" applyBorder="1" applyAlignment="1">
      <alignment horizontal="left"/>
      <protection/>
    </xf>
    <xf numFmtId="172" fontId="8" fillId="0" borderId="13" xfId="45" applyNumberFormat="1" applyFont="1" applyFill="1" applyBorder="1" applyAlignment="1" applyProtection="1">
      <alignment horizontal="left" vertical="center"/>
      <protection/>
    </xf>
    <xf numFmtId="172" fontId="7" fillId="0" borderId="14" xfId="45" applyFont="1" applyFill="1" applyBorder="1" applyAlignment="1">
      <alignment horizontal="left"/>
      <protection/>
    </xf>
    <xf numFmtId="3" fontId="9" fillId="33" borderId="15" xfId="0" applyNumberFormat="1" applyFont="1" applyFill="1" applyBorder="1" applyAlignment="1">
      <alignment horizontal="center" wrapText="1"/>
    </xf>
    <xf numFmtId="3" fontId="9" fillId="33" borderId="16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3" fontId="9" fillId="33" borderId="19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172" fontId="10" fillId="0" borderId="11" xfId="45" applyNumberFormat="1" applyFont="1" applyFill="1" applyBorder="1" applyAlignment="1" applyProtection="1">
      <alignment horizontal="left"/>
      <protection/>
    </xf>
    <xf numFmtId="172" fontId="11" fillId="0" borderId="11" xfId="45" applyFont="1" applyBorder="1">
      <alignment/>
      <protection/>
    </xf>
    <xf numFmtId="172" fontId="9" fillId="0" borderId="21" xfId="45" applyNumberFormat="1" applyFont="1" applyFill="1" applyBorder="1" applyAlignment="1" applyProtection="1">
      <alignment horizontal="center"/>
      <protection/>
    </xf>
    <xf numFmtId="172" fontId="7" fillId="0" borderId="13" xfId="45" applyFont="1" applyFill="1" applyBorder="1">
      <alignment/>
      <protection/>
    </xf>
    <xf numFmtId="4" fontId="9" fillId="33" borderId="22" xfId="0" applyNumberFormat="1" applyFont="1" applyFill="1" applyBorder="1" applyAlignment="1">
      <alignment horizontal="center" wrapText="1"/>
    </xf>
    <xf numFmtId="4" fontId="9" fillId="33" borderId="23" xfId="0" applyNumberFormat="1" applyFont="1" applyFill="1" applyBorder="1" applyAlignment="1">
      <alignment horizontal="center" wrapText="1"/>
    </xf>
    <xf numFmtId="4" fontId="9" fillId="33" borderId="14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center" wrapText="1"/>
    </xf>
    <xf numFmtId="4" fontId="9" fillId="33" borderId="25" xfId="0" applyNumberFormat="1" applyFont="1" applyFill="1" applyBorder="1" applyAlignment="1">
      <alignment horizontal="center" wrapText="1"/>
    </xf>
    <xf numFmtId="4" fontId="9" fillId="33" borderId="26" xfId="0" applyNumberFormat="1" applyFont="1" applyFill="1" applyBorder="1" applyAlignment="1">
      <alignment horizontal="center" wrapText="1"/>
    </xf>
    <xf numFmtId="172" fontId="7" fillId="0" borderId="27" xfId="45" applyFont="1" applyFill="1" applyBorder="1">
      <alignment/>
      <protection/>
    </xf>
    <xf numFmtId="172" fontId="7" fillId="0" borderId="28" xfId="45" applyFont="1" applyFill="1" applyBorder="1">
      <alignment/>
      <protection/>
    </xf>
    <xf numFmtId="172" fontId="7" fillId="0" borderId="29" xfId="45" applyFont="1" applyFill="1" applyBorder="1">
      <alignment/>
      <protection/>
    </xf>
    <xf numFmtId="172" fontId="7" fillId="0" borderId="30" xfId="45" applyFont="1" applyFill="1" applyBorder="1">
      <alignment/>
      <protection/>
    </xf>
    <xf numFmtId="4" fontId="53" fillId="33" borderId="26" xfId="0" applyNumberFormat="1" applyFont="1" applyFill="1" applyBorder="1" applyAlignment="1">
      <alignment horizontal="center" wrapText="1"/>
    </xf>
    <xf numFmtId="4" fontId="12" fillId="33" borderId="23" xfId="0" applyNumberFormat="1" applyFont="1" applyFill="1" applyBorder="1" applyAlignment="1">
      <alignment horizontal="center" wrapText="1"/>
    </xf>
    <xf numFmtId="172" fontId="9" fillId="0" borderId="21" xfId="45" applyNumberFormat="1" applyFont="1" applyFill="1" applyBorder="1" applyAlignment="1" applyProtection="1">
      <alignment horizontal="center" vertical="center"/>
      <protection/>
    </xf>
    <xf numFmtId="172" fontId="10" fillId="0" borderId="13" xfId="45" applyNumberFormat="1" applyFont="1" applyFill="1" applyBorder="1" applyAlignment="1" applyProtection="1">
      <alignment horizontal="left" vertical="center"/>
      <protection/>
    </xf>
    <xf numFmtId="172" fontId="10" fillId="0" borderId="13" xfId="45" applyFont="1" applyFill="1" applyBorder="1" applyAlignment="1">
      <alignment horizontal="left"/>
      <protection/>
    </xf>
    <xf numFmtId="172" fontId="12" fillId="0" borderId="21" xfId="45" applyNumberFormat="1" applyFont="1" applyFill="1" applyBorder="1" applyAlignment="1" applyProtection="1">
      <alignment horizontal="center" vertical="center"/>
      <protection/>
    </xf>
    <xf numFmtId="4" fontId="12" fillId="33" borderId="24" xfId="0" applyNumberFormat="1" applyFont="1" applyFill="1" applyBorder="1" applyAlignment="1">
      <alignment horizontal="center" wrapText="1"/>
    </xf>
    <xf numFmtId="4" fontId="12" fillId="33" borderId="25" xfId="0" applyNumberFormat="1" applyFont="1" applyFill="1" applyBorder="1" applyAlignment="1">
      <alignment horizontal="center" wrapText="1"/>
    </xf>
    <xf numFmtId="4" fontId="12" fillId="33" borderId="23" xfId="0" applyNumberFormat="1" applyFont="1" applyFill="1" applyBorder="1" applyAlignment="1">
      <alignment horizontal="center" vertical="center" wrapText="1"/>
    </xf>
    <xf numFmtId="172" fontId="53" fillId="0" borderId="21" xfId="45" applyNumberFormat="1" applyFont="1" applyFill="1" applyBorder="1" applyAlignment="1" applyProtection="1">
      <alignment horizontal="center" vertical="center"/>
      <protection/>
    </xf>
    <xf numFmtId="4" fontId="53" fillId="33" borderId="23" xfId="0" applyNumberFormat="1" applyFont="1" applyFill="1" applyBorder="1" applyAlignment="1">
      <alignment horizontal="center" vertical="center" wrapText="1"/>
    </xf>
    <xf numFmtId="172" fontId="53" fillId="0" borderId="0" xfId="45" applyFont="1" applyBorder="1" applyAlignment="1">
      <alignment horizontal="center"/>
      <protection/>
    </xf>
    <xf numFmtId="2" fontId="53" fillId="0" borderId="0" xfId="45" applyNumberFormat="1" applyFont="1" applyBorder="1" applyAlignment="1">
      <alignment horizontal="center" vertical="center"/>
      <protection/>
    </xf>
    <xf numFmtId="172" fontId="12" fillId="0" borderId="0" xfId="45" applyFont="1" applyAlignment="1">
      <alignment horizontal="center" vertical="center"/>
      <protection/>
    </xf>
    <xf numFmtId="2" fontId="12" fillId="0" borderId="0" xfId="45" applyNumberFormat="1" applyFont="1" applyAlignment="1">
      <alignment horizontal="center" vertical="center"/>
      <protection/>
    </xf>
    <xf numFmtId="172" fontId="11" fillId="0" borderId="31" xfId="45" applyNumberFormat="1" applyFont="1" applyFill="1" applyBorder="1" applyAlignment="1" applyProtection="1">
      <alignment horizontal="center" vertical="center"/>
      <protection/>
    </xf>
    <xf numFmtId="172" fontId="2" fillId="0" borderId="0" xfId="45" applyBorder="1" applyAlignment="1">
      <alignment vertical="center"/>
      <protection/>
    </xf>
    <xf numFmtId="2" fontId="9" fillId="33" borderId="18" xfId="0" applyNumberFormat="1" applyFont="1" applyFill="1" applyBorder="1" applyAlignment="1">
      <alignment horizont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wrapText="1"/>
    </xf>
    <xf numFmtId="2" fontId="54" fillId="34" borderId="32" xfId="0" applyNumberFormat="1" applyFont="1" applyFill="1" applyBorder="1" applyAlignment="1">
      <alignment vertical="top" wrapText="1"/>
    </xf>
    <xf numFmtId="172" fontId="10" fillId="0" borderId="33" xfId="45" applyFont="1" applyFill="1" applyBorder="1" applyAlignment="1">
      <alignment horizontal="center"/>
      <protection/>
    </xf>
    <xf numFmtId="172" fontId="10" fillId="0" borderId="34" xfId="45" applyFont="1" applyFill="1" applyBorder="1" applyAlignment="1">
      <alignment horizontal="center"/>
      <protection/>
    </xf>
    <xf numFmtId="172" fontId="10" fillId="0" borderId="35" xfId="45" applyFont="1" applyFill="1" applyBorder="1" applyAlignment="1">
      <alignment horizontal="center"/>
      <protection/>
    </xf>
    <xf numFmtId="172" fontId="11" fillId="0" borderId="36" xfId="45" applyFont="1" applyBorder="1" applyAlignment="1">
      <alignment horizontal="center"/>
      <protection/>
    </xf>
    <xf numFmtId="172" fontId="11" fillId="0" borderId="13" xfId="45" applyFont="1" applyBorder="1" applyAlignment="1">
      <alignment horizontal="center"/>
      <protection/>
    </xf>
    <xf numFmtId="172" fontId="11" fillId="0" borderId="21" xfId="45" applyFont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002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002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5" name="Text 2"/>
        <xdr:cNvSpPr txBox="1">
          <a:spLocks noChangeArrowheads="1"/>
        </xdr:cNvSpPr>
      </xdr:nvSpPr>
      <xdr:spPr>
        <a:xfrm>
          <a:off x="895350" y="22002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2002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42</xdr:col>
      <xdr:colOff>0</xdr:colOff>
      <xdr:row>3</xdr:row>
      <xdr:rowOff>104775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781050"/>
          <a:ext cx="80010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UČITEĽOV VYSOKÝCH ŠKÔL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895350" y="743902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7625" y="7439025"/>
          <a:ext cx="802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7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</xdr:colOff>
      <xdr:row>1</xdr:row>
      <xdr:rowOff>457200</xdr:rowOff>
    </xdr:from>
    <xdr:to>
      <xdr:col>48</xdr:col>
      <xdr:colOff>47625</xdr:colOff>
      <xdr:row>2</xdr:row>
      <xdr:rowOff>66675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677400" y="847725"/>
          <a:ext cx="49911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4 k nariadeniu vlády  č.  .../2017 Z. z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="80" zoomScaleNormal="80" zoomScalePageLayoutView="0" workbookViewId="0" topLeftCell="A1">
      <selection activeCell="AP22" sqref="AP22"/>
    </sheetView>
  </sheetViews>
  <sheetFormatPr defaultColWidth="16.375" defaultRowHeight="12.75"/>
  <cols>
    <col min="1" max="2" width="10.75390625" style="1" customWidth="1"/>
    <col min="3" max="5" width="10.25390625" style="2" hidden="1" customWidth="1"/>
    <col min="6" max="12" width="10.25390625" style="1" hidden="1" customWidth="1"/>
    <col min="13" max="13" width="8.75390625" style="1" hidden="1" customWidth="1"/>
    <col min="14" max="18" width="10.25390625" style="1" hidden="1" customWidth="1"/>
    <col min="19" max="19" width="12.875" style="1" customWidth="1"/>
    <col min="20" max="20" width="8.75390625" style="1" hidden="1" customWidth="1"/>
    <col min="21" max="25" width="10.25390625" style="1" hidden="1" customWidth="1"/>
    <col min="26" max="26" width="14.875" style="1" customWidth="1"/>
    <col min="27" max="27" width="16.00390625" style="1" customWidth="1"/>
    <col min="28" max="28" width="8.75390625" style="1" hidden="1" customWidth="1"/>
    <col min="29" max="33" width="10.25390625" style="1" hidden="1" customWidth="1"/>
    <col min="34" max="34" width="15.75390625" style="1" customWidth="1"/>
    <col min="35" max="35" width="14.00390625" style="1" customWidth="1"/>
    <col min="36" max="36" width="8.75390625" style="1" hidden="1" customWidth="1"/>
    <col min="37" max="41" width="10.25390625" style="1" hidden="1" customWidth="1"/>
    <col min="42" max="42" width="11.00390625" style="1" bestFit="1" customWidth="1"/>
    <col min="43" max="43" width="9.375" style="1" customWidth="1"/>
    <col min="44" max="44" width="11.00390625" style="1" bestFit="1" customWidth="1"/>
    <col min="45" max="16384" width="16.375" style="1" customWidth="1"/>
  </cols>
  <sheetData>
    <row r="1" spans="15:21" ht="30.75" customHeight="1">
      <c r="O1" s="3"/>
      <c r="P1" s="3"/>
      <c r="Q1" s="3"/>
      <c r="R1" s="3"/>
      <c r="S1" s="3"/>
      <c r="T1" s="3"/>
      <c r="U1" s="3"/>
    </row>
    <row r="2" spans="1:42" ht="5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4" ht="4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R3" s="2"/>
    </row>
    <row r="4" spans="1:44" ht="39" customHeight="1" thickBot="1">
      <c r="A4" s="6"/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  <c r="N4" s="5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"/>
      <c r="AR4" s="50"/>
    </row>
    <row r="5" spans="1:43" ht="21.75" customHeight="1">
      <c r="A5" s="8"/>
      <c r="B5" s="31"/>
      <c r="C5" s="30"/>
      <c r="D5" s="9"/>
      <c r="E5" s="9"/>
      <c r="F5" s="9"/>
      <c r="G5" s="9"/>
      <c r="H5" s="9"/>
      <c r="I5" s="9"/>
      <c r="J5" s="20" t="s">
        <v>0</v>
      </c>
      <c r="K5" s="20"/>
      <c r="L5" s="20"/>
      <c r="M5" s="20"/>
      <c r="N5" s="20"/>
      <c r="O5" s="21"/>
      <c r="P5" s="21"/>
      <c r="Q5" s="21"/>
      <c r="R5" s="21"/>
      <c r="S5" s="58" t="s">
        <v>0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60"/>
      <c r="AQ5" s="2"/>
    </row>
    <row r="6" spans="1:43" ht="28.5" customHeight="1">
      <c r="A6" s="10"/>
      <c r="B6" s="32"/>
      <c r="C6" s="23"/>
      <c r="D6" s="23"/>
      <c r="E6" s="23"/>
      <c r="F6" s="11"/>
      <c r="G6" s="11"/>
      <c r="H6" s="11"/>
      <c r="I6" s="11"/>
      <c r="J6" s="12" t="s">
        <v>13</v>
      </c>
      <c r="K6" s="12"/>
      <c r="L6" s="12"/>
      <c r="M6" s="37"/>
      <c r="N6" s="37"/>
      <c r="O6" s="38"/>
      <c r="P6" s="38"/>
      <c r="Q6" s="38"/>
      <c r="R6" s="38"/>
      <c r="S6" s="55" t="s">
        <v>14</v>
      </c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7"/>
      <c r="AQ6" s="2"/>
    </row>
    <row r="7" spans="1:44" ht="21.75" customHeight="1" thickBot="1">
      <c r="A7" s="13"/>
      <c r="B7" s="33"/>
      <c r="C7" s="22">
        <v>1</v>
      </c>
      <c r="D7" s="22"/>
      <c r="E7" s="22">
        <v>1</v>
      </c>
      <c r="F7" s="22">
        <v>2</v>
      </c>
      <c r="G7" s="22"/>
      <c r="H7" s="22"/>
      <c r="I7" s="36">
        <v>2</v>
      </c>
      <c r="J7" s="36">
        <v>3</v>
      </c>
      <c r="K7" s="36"/>
      <c r="L7" s="36"/>
      <c r="M7" s="39">
        <v>1</v>
      </c>
      <c r="N7" s="39">
        <v>3</v>
      </c>
      <c r="O7" s="39">
        <v>4</v>
      </c>
      <c r="P7" s="39"/>
      <c r="Q7" s="39"/>
      <c r="R7" s="43">
        <v>1</v>
      </c>
      <c r="S7" s="49">
        <v>9</v>
      </c>
      <c r="T7" s="49"/>
      <c r="U7" s="49"/>
      <c r="V7" s="49"/>
      <c r="W7" s="49"/>
      <c r="X7" s="49"/>
      <c r="Y7" s="49"/>
      <c r="Z7" s="49">
        <v>10</v>
      </c>
      <c r="AA7" s="49">
        <v>11</v>
      </c>
      <c r="AB7" s="49"/>
      <c r="AC7" s="49"/>
      <c r="AD7" s="49"/>
      <c r="AE7" s="49"/>
      <c r="AF7" s="49"/>
      <c r="AG7" s="49"/>
      <c r="AH7" s="49">
        <v>12</v>
      </c>
      <c r="AI7" s="49">
        <v>13</v>
      </c>
      <c r="AJ7" s="49"/>
      <c r="AK7" s="49"/>
      <c r="AL7" s="49"/>
      <c r="AM7" s="49"/>
      <c r="AN7" s="49"/>
      <c r="AO7" s="49"/>
      <c r="AP7" s="49">
        <v>14</v>
      </c>
      <c r="AQ7" s="45"/>
      <c r="AR7" s="47"/>
    </row>
    <row r="8" spans="1:44" ht="27.75" customHeight="1" thickBot="1">
      <c r="A8" s="14">
        <v>1</v>
      </c>
      <c r="B8" s="15" t="s">
        <v>1</v>
      </c>
      <c r="C8" s="24">
        <v>222.5</v>
      </c>
      <c r="D8" s="29">
        <f>C8*1.015</f>
        <v>225.83749999999998</v>
      </c>
      <c r="E8" s="34">
        <f>CEILING(D8,0.5)</f>
        <v>226</v>
      </c>
      <c r="F8" s="25">
        <v>230</v>
      </c>
      <c r="G8" s="25">
        <f>F8*1.015</f>
        <v>233.45</v>
      </c>
      <c r="H8" s="25">
        <f>E8*1.01</f>
        <v>228.26</v>
      </c>
      <c r="I8" s="35">
        <f aca="true" t="shared" si="0" ref="I8:I19">CEILING(G8,0.5)</f>
        <v>233.5</v>
      </c>
      <c r="J8" s="35">
        <v>240.5</v>
      </c>
      <c r="K8" s="35">
        <f>J8*1.015</f>
        <v>244.1075</v>
      </c>
      <c r="L8" s="35">
        <f>I8*1.01</f>
        <v>235.835</v>
      </c>
      <c r="M8" s="42">
        <f>CEILING(237.64,0.5)</f>
        <v>238</v>
      </c>
      <c r="N8" s="35">
        <f aca="true" t="shared" si="1" ref="N8:N19">CEILING(K8,0.5)</f>
        <v>244.5</v>
      </c>
      <c r="O8" s="35">
        <v>308</v>
      </c>
      <c r="P8" s="35">
        <f>O8*1.015</f>
        <v>312.61999999999995</v>
      </c>
      <c r="Q8" s="35">
        <f>N8*1.01</f>
        <v>246.945</v>
      </c>
      <c r="R8" s="44">
        <f>M8*1.04</f>
        <v>247.52</v>
      </c>
      <c r="S8" s="51">
        <v>613.5</v>
      </c>
      <c r="T8" s="52"/>
      <c r="U8" s="53"/>
      <c r="V8" s="53"/>
      <c r="W8" s="53"/>
      <c r="X8" s="53"/>
      <c r="Y8" s="52"/>
      <c r="Z8" s="52">
        <v>715</v>
      </c>
      <c r="AA8" s="52">
        <v>766.5</v>
      </c>
      <c r="AB8" s="54"/>
      <c r="AC8" s="54"/>
      <c r="AD8" s="54"/>
      <c r="AE8" s="53"/>
      <c r="AF8" s="53"/>
      <c r="AG8" s="52"/>
      <c r="AH8" s="52">
        <v>820</v>
      </c>
      <c r="AI8" s="52">
        <v>880</v>
      </c>
      <c r="AJ8" s="52"/>
      <c r="AK8" s="52"/>
      <c r="AL8" s="52"/>
      <c r="AM8" s="52"/>
      <c r="AN8" s="52"/>
      <c r="AO8" s="52"/>
      <c r="AP8" s="52">
        <v>950</v>
      </c>
      <c r="AQ8" s="46"/>
      <c r="AR8" s="48"/>
    </row>
    <row r="9" spans="1:46" ht="27.75" customHeight="1" thickBot="1">
      <c r="A9" s="16">
        <v>2</v>
      </c>
      <c r="B9" s="17" t="s">
        <v>2</v>
      </c>
      <c r="C9" s="24">
        <v>229.5</v>
      </c>
      <c r="D9" s="29">
        <f aca="true" t="shared" si="2" ref="D9:D19">C9*1.015</f>
        <v>232.94249999999997</v>
      </c>
      <c r="E9" s="29">
        <f aca="true" t="shared" si="3" ref="E9:E19">CEILING(D9,0.5)</f>
        <v>233</v>
      </c>
      <c r="F9" s="25">
        <v>237.5</v>
      </c>
      <c r="G9" s="25">
        <f aca="true" t="shared" si="4" ref="G9:G19">F9*1.015</f>
        <v>241.06249999999997</v>
      </c>
      <c r="H9" s="25">
        <f aca="true" t="shared" si="5" ref="H9:H19">E9*1.01</f>
        <v>235.33</v>
      </c>
      <c r="I9" s="25">
        <f t="shared" si="0"/>
        <v>241.5</v>
      </c>
      <c r="J9" s="25">
        <v>248</v>
      </c>
      <c r="K9" s="25">
        <f aca="true" t="shared" si="6" ref="K9:K19">J9*1.015</f>
        <v>251.71999999999997</v>
      </c>
      <c r="L9" s="35">
        <f aca="true" t="shared" si="7" ref="L9:L19">I9*1.01</f>
        <v>243.915</v>
      </c>
      <c r="M9" s="42">
        <f>CEILING(244.92,0.5)</f>
        <v>245</v>
      </c>
      <c r="N9" s="35">
        <f t="shared" si="1"/>
        <v>252</v>
      </c>
      <c r="O9" s="35">
        <v>319</v>
      </c>
      <c r="P9" s="35">
        <f aca="true" t="shared" si="8" ref="P9:P19">O9*1.015</f>
        <v>323.78499999999997</v>
      </c>
      <c r="Q9" s="35">
        <f aca="true" t="shared" si="9" ref="Q9:Q19">N9*1.01</f>
        <v>254.52</v>
      </c>
      <c r="R9" s="44">
        <f aca="true" t="shared" si="10" ref="R9:R19">M9*1.04</f>
        <v>254.8</v>
      </c>
      <c r="S9" s="52">
        <v>637</v>
      </c>
      <c r="T9" s="52"/>
      <c r="U9" s="53"/>
      <c r="V9" s="53"/>
      <c r="W9" s="53"/>
      <c r="X9" s="53"/>
      <c r="Y9" s="52"/>
      <c r="Z9" s="52">
        <v>743</v>
      </c>
      <c r="AA9" s="52">
        <v>797</v>
      </c>
      <c r="AB9" s="52"/>
      <c r="AC9" s="53"/>
      <c r="AD9" s="53"/>
      <c r="AE9" s="53"/>
      <c r="AF9" s="53"/>
      <c r="AG9" s="52"/>
      <c r="AH9" s="52">
        <v>853</v>
      </c>
      <c r="AI9" s="52">
        <v>915</v>
      </c>
      <c r="AJ9" s="52"/>
      <c r="AK9" s="53"/>
      <c r="AL9" s="53"/>
      <c r="AM9" s="53"/>
      <c r="AN9" s="53"/>
      <c r="AO9" s="52"/>
      <c r="AP9" s="52">
        <v>987</v>
      </c>
      <c r="AQ9" s="46"/>
      <c r="AR9" s="48"/>
      <c r="AT9" s="2"/>
    </row>
    <row r="10" spans="1:44" ht="27.75" customHeight="1" thickBot="1">
      <c r="A10" s="16">
        <v>3</v>
      </c>
      <c r="B10" s="17" t="s">
        <v>3</v>
      </c>
      <c r="C10" s="24">
        <v>236.5</v>
      </c>
      <c r="D10" s="29">
        <f t="shared" si="2"/>
        <v>240.04749999999999</v>
      </c>
      <c r="E10" s="29">
        <f t="shared" si="3"/>
        <v>240.5</v>
      </c>
      <c r="F10" s="25">
        <v>245.5</v>
      </c>
      <c r="G10" s="25">
        <f t="shared" si="4"/>
        <v>249.18249999999998</v>
      </c>
      <c r="H10" s="25">
        <f t="shared" si="5"/>
        <v>242.905</v>
      </c>
      <c r="I10" s="25">
        <f t="shared" si="0"/>
        <v>249.5</v>
      </c>
      <c r="J10" s="25">
        <v>256.5</v>
      </c>
      <c r="K10" s="25">
        <f t="shared" si="6"/>
        <v>260.34749999999997</v>
      </c>
      <c r="L10" s="35">
        <f t="shared" si="7"/>
        <v>251.995</v>
      </c>
      <c r="M10" s="42">
        <f>CEILING(252.72,0.5)</f>
        <v>253</v>
      </c>
      <c r="N10" s="35">
        <f t="shared" si="1"/>
        <v>260.5</v>
      </c>
      <c r="O10" s="35">
        <v>331</v>
      </c>
      <c r="P10" s="35">
        <f t="shared" si="8"/>
        <v>335.965</v>
      </c>
      <c r="Q10" s="35">
        <f t="shared" si="9"/>
        <v>263.105</v>
      </c>
      <c r="R10" s="44">
        <f t="shared" si="10"/>
        <v>263.12</v>
      </c>
      <c r="S10" s="52">
        <v>662.5</v>
      </c>
      <c r="T10" s="52"/>
      <c r="U10" s="53"/>
      <c r="V10" s="53"/>
      <c r="W10" s="53"/>
      <c r="X10" s="53"/>
      <c r="Y10" s="52"/>
      <c r="Z10" s="52">
        <v>772.5</v>
      </c>
      <c r="AA10" s="52">
        <v>828</v>
      </c>
      <c r="AB10" s="52"/>
      <c r="AC10" s="53"/>
      <c r="AD10" s="53"/>
      <c r="AE10" s="53"/>
      <c r="AF10" s="53"/>
      <c r="AG10" s="52"/>
      <c r="AH10" s="52">
        <v>885</v>
      </c>
      <c r="AI10" s="52">
        <v>951</v>
      </c>
      <c r="AJ10" s="52"/>
      <c r="AK10" s="53"/>
      <c r="AL10" s="53"/>
      <c r="AM10" s="53"/>
      <c r="AN10" s="53"/>
      <c r="AO10" s="52"/>
      <c r="AP10" s="52">
        <v>1026</v>
      </c>
      <c r="AQ10" s="46"/>
      <c r="AR10" s="48"/>
    </row>
    <row r="11" spans="1:44" ht="27.75" customHeight="1" thickBot="1">
      <c r="A11" s="16">
        <v>4</v>
      </c>
      <c r="B11" s="17" t="s">
        <v>4</v>
      </c>
      <c r="C11" s="24">
        <v>244</v>
      </c>
      <c r="D11" s="29">
        <f t="shared" si="2"/>
        <v>247.65999999999997</v>
      </c>
      <c r="E11" s="29">
        <f t="shared" si="3"/>
        <v>248</v>
      </c>
      <c r="F11" s="25">
        <v>253.5</v>
      </c>
      <c r="G11" s="25">
        <f t="shared" si="4"/>
        <v>257.30249999999995</v>
      </c>
      <c r="H11" s="25">
        <f t="shared" si="5"/>
        <v>250.48</v>
      </c>
      <c r="I11" s="25">
        <f t="shared" si="0"/>
        <v>257.5</v>
      </c>
      <c r="J11" s="25">
        <v>265</v>
      </c>
      <c r="K11" s="25">
        <f t="shared" si="6"/>
        <v>268.97499999999997</v>
      </c>
      <c r="L11" s="35">
        <f t="shared" si="7"/>
        <v>260.075</v>
      </c>
      <c r="M11" s="42">
        <f>CEILING(260.52,0.5)</f>
        <v>261</v>
      </c>
      <c r="N11" s="35">
        <f t="shared" si="1"/>
        <v>269</v>
      </c>
      <c r="O11" s="35">
        <v>342</v>
      </c>
      <c r="P11" s="35">
        <f t="shared" si="8"/>
        <v>347.12999999999994</v>
      </c>
      <c r="Q11" s="35">
        <f t="shared" si="9"/>
        <v>271.69</v>
      </c>
      <c r="R11" s="44">
        <f t="shared" si="10"/>
        <v>271.44</v>
      </c>
      <c r="S11" s="52">
        <v>686</v>
      </c>
      <c r="T11" s="52"/>
      <c r="U11" s="53"/>
      <c r="V11" s="53"/>
      <c r="W11" s="53"/>
      <c r="X11" s="53"/>
      <c r="Y11" s="52"/>
      <c r="Z11" s="52">
        <v>800.5</v>
      </c>
      <c r="AA11" s="52">
        <v>857.5</v>
      </c>
      <c r="AB11" s="52"/>
      <c r="AC11" s="53"/>
      <c r="AD11" s="53"/>
      <c r="AE11" s="53"/>
      <c r="AF11" s="53"/>
      <c r="AG11" s="52"/>
      <c r="AH11" s="52">
        <v>916.5</v>
      </c>
      <c r="AI11" s="52">
        <v>985.5</v>
      </c>
      <c r="AJ11" s="52"/>
      <c r="AK11" s="53"/>
      <c r="AL11" s="53"/>
      <c r="AM11" s="53"/>
      <c r="AN11" s="53"/>
      <c r="AO11" s="52"/>
      <c r="AP11" s="52">
        <v>1062.5</v>
      </c>
      <c r="AQ11" s="46"/>
      <c r="AR11" s="48"/>
    </row>
    <row r="12" spans="1:44" ht="27.75" customHeight="1" thickBot="1">
      <c r="A12" s="16">
        <v>5</v>
      </c>
      <c r="B12" s="17" t="s">
        <v>5</v>
      </c>
      <c r="C12" s="24">
        <v>250.5</v>
      </c>
      <c r="D12" s="29">
        <f t="shared" si="2"/>
        <v>254.25749999999996</v>
      </c>
      <c r="E12" s="29">
        <f t="shared" si="3"/>
        <v>254.5</v>
      </c>
      <c r="F12" s="25">
        <v>261</v>
      </c>
      <c r="G12" s="25">
        <f t="shared" si="4"/>
        <v>264.91499999999996</v>
      </c>
      <c r="H12" s="25">
        <f t="shared" si="5"/>
        <v>257.045</v>
      </c>
      <c r="I12" s="25">
        <f t="shared" si="0"/>
        <v>265</v>
      </c>
      <c r="J12" s="25">
        <v>274</v>
      </c>
      <c r="K12" s="25">
        <f t="shared" si="6"/>
        <v>278.10999999999996</v>
      </c>
      <c r="L12" s="35">
        <f t="shared" si="7"/>
        <v>267.65</v>
      </c>
      <c r="M12" s="42">
        <f>CEILING(267.8,0.5)</f>
        <v>268</v>
      </c>
      <c r="N12" s="35">
        <f t="shared" si="1"/>
        <v>278.5</v>
      </c>
      <c r="O12" s="35">
        <v>353</v>
      </c>
      <c r="P12" s="35">
        <f t="shared" si="8"/>
        <v>358.29499999999996</v>
      </c>
      <c r="Q12" s="35">
        <f t="shared" si="9"/>
        <v>281.285</v>
      </c>
      <c r="R12" s="44">
        <f t="shared" si="10"/>
        <v>278.72</v>
      </c>
      <c r="S12" s="52">
        <v>710.5</v>
      </c>
      <c r="T12" s="52"/>
      <c r="U12" s="53"/>
      <c r="V12" s="53"/>
      <c r="W12" s="53"/>
      <c r="X12" s="53"/>
      <c r="Y12" s="52"/>
      <c r="Z12" s="52">
        <v>829</v>
      </c>
      <c r="AA12" s="52">
        <v>888.5</v>
      </c>
      <c r="AB12" s="52"/>
      <c r="AC12" s="53"/>
      <c r="AD12" s="53"/>
      <c r="AE12" s="53"/>
      <c r="AF12" s="53"/>
      <c r="AG12" s="52"/>
      <c r="AH12" s="52">
        <v>951.5</v>
      </c>
      <c r="AI12" s="52">
        <v>1020</v>
      </c>
      <c r="AJ12" s="52"/>
      <c r="AK12" s="53"/>
      <c r="AL12" s="53"/>
      <c r="AM12" s="53"/>
      <c r="AN12" s="53"/>
      <c r="AO12" s="52"/>
      <c r="AP12" s="52">
        <v>1100</v>
      </c>
      <c r="AQ12" s="46"/>
      <c r="AR12" s="48"/>
    </row>
    <row r="13" spans="1:44" ht="27.75" customHeight="1" thickBot="1">
      <c r="A13" s="16">
        <v>6</v>
      </c>
      <c r="B13" s="17" t="s">
        <v>6</v>
      </c>
      <c r="C13" s="24">
        <v>257.5</v>
      </c>
      <c r="D13" s="29">
        <f t="shared" si="2"/>
        <v>261.36249999999995</v>
      </c>
      <c r="E13" s="29">
        <f t="shared" si="3"/>
        <v>261.5</v>
      </c>
      <c r="F13" s="25">
        <v>268</v>
      </c>
      <c r="G13" s="25">
        <f t="shared" si="4"/>
        <v>272.02</v>
      </c>
      <c r="H13" s="25">
        <f t="shared" si="5"/>
        <v>264.115</v>
      </c>
      <c r="I13" s="25">
        <f t="shared" si="0"/>
        <v>272.5</v>
      </c>
      <c r="J13" s="25">
        <v>282.5</v>
      </c>
      <c r="K13" s="25">
        <f t="shared" si="6"/>
        <v>286.73749999999995</v>
      </c>
      <c r="L13" s="35">
        <f t="shared" si="7"/>
        <v>275.225</v>
      </c>
      <c r="M13" s="42">
        <f>CEILING(275.08,0.5)</f>
        <v>275.5</v>
      </c>
      <c r="N13" s="35">
        <f t="shared" si="1"/>
        <v>287</v>
      </c>
      <c r="O13" s="35">
        <v>364</v>
      </c>
      <c r="P13" s="35">
        <f t="shared" si="8"/>
        <v>369.46</v>
      </c>
      <c r="Q13" s="35">
        <f t="shared" si="9"/>
        <v>289.87</v>
      </c>
      <c r="R13" s="44">
        <f t="shared" si="10"/>
        <v>286.52</v>
      </c>
      <c r="S13" s="52">
        <v>735</v>
      </c>
      <c r="T13" s="52"/>
      <c r="U13" s="53"/>
      <c r="V13" s="53"/>
      <c r="W13" s="53"/>
      <c r="X13" s="53"/>
      <c r="Y13" s="52"/>
      <c r="Z13" s="52">
        <v>857.5</v>
      </c>
      <c r="AA13" s="52">
        <v>917.5</v>
      </c>
      <c r="AB13" s="52"/>
      <c r="AC13" s="53"/>
      <c r="AD13" s="53"/>
      <c r="AE13" s="53"/>
      <c r="AF13" s="53"/>
      <c r="AG13" s="52"/>
      <c r="AH13" s="52">
        <v>983</v>
      </c>
      <c r="AI13" s="52">
        <v>1055.5</v>
      </c>
      <c r="AJ13" s="52"/>
      <c r="AK13" s="53"/>
      <c r="AL13" s="53"/>
      <c r="AM13" s="53"/>
      <c r="AN13" s="53"/>
      <c r="AO13" s="52"/>
      <c r="AP13" s="52">
        <v>1138</v>
      </c>
      <c r="AQ13" s="46"/>
      <c r="AR13" s="48"/>
    </row>
    <row r="14" spans="1:44" ht="27.75" customHeight="1" thickBot="1">
      <c r="A14" s="16">
        <v>7</v>
      </c>
      <c r="B14" s="17" t="s">
        <v>7</v>
      </c>
      <c r="C14" s="24">
        <v>265</v>
      </c>
      <c r="D14" s="29">
        <f t="shared" si="2"/>
        <v>268.97499999999997</v>
      </c>
      <c r="E14" s="29">
        <f t="shared" si="3"/>
        <v>269</v>
      </c>
      <c r="F14" s="25">
        <v>275.5</v>
      </c>
      <c r="G14" s="25">
        <f t="shared" si="4"/>
        <v>279.6325</v>
      </c>
      <c r="H14" s="25">
        <f t="shared" si="5"/>
        <v>271.69</v>
      </c>
      <c r="I14" s="25">
        <f t="shared" si="0"/>
        <v>280</v>
      </c>
      <c r="J14" s="25">
        <v>290.5</v>
      </c>
      <c r="K14" s="25">
        <f t="shared" si="6"/>
        <v>294.85749999999996</v>
      </c>
      <c r="L14" s="35">
        <f t="shared" si="7"/>
        <v>282.8</v>
      </c>
      <c r="M14" s="42">
        <f>CEILING(282.88,0.5)</f>
        <v>283</v>
      </c>
      <c r="N14" s="35">
        <f t="shared" si="1"/>
        <v>295</v>
      </c>
      <c r="O14" s="35">
        <v>376</v>
      </c>
      <c r="P14" s="35">
        <f t="shared" si="8"/>
        <v>381.64</v>
      </c>
      <c r="Q14" s="35">
        <f t="shared" si="9"/>
        <v>297.95</v>
      </c>
      <c r="R14" s="44">
        <f t="shared" si="10"/>
        <v>294.32</v>
      </c>
      <c r="S14" s="52">
        <v>758.5</v>
      </c>
      <c r="T14" s="52"/>
      <c r="U14" s="53"/>
      <c r="V14" s="53"/>
      <c r="W14" s="53"/>
      <c r="X14" s="53"/>
      <c r="Y14" s="52"/>
      <c r="Z14" s="52">
        <v>886</v>
      </c>
      <c r="AA14" s="52">
        <v>950</v>
      </c>
      <c r="AB14" s="52"/>
      <c r="AC14" s="53"/>
      <c r="AD14" s="53"/>
      <c r="AE14" s="53"/>
      <c r="AF14" s="53"/>
      <c r="AG14" s="52"/>
      <c r="AH14" s="52">
        <v>1016.5</v>
      </c>
      <c r="AI14" s="52">
        <v>1090.5</v>
      </c>
      <c r="AJ14" s="52"/>
      <c r="AK14" s="53"/>
      <c r="AL14" s="53"/>
      <c r="AM14" s="53"/>
      <c r="AN14" s="53"/>
      <c r="AO14" s="52"/>
      <c r="AP14" s="52">
        <v>1177</v>
      </c>
      <c r="AQ14" s="46"/>
      <c r="AR14" s="48"/>
    </row>
    <row r="15" spans="1:44" ht="27.75" customHeight="1" thickBot="1">
      <c r="A15" s="16">
        <v>8</v>
      </c>
      <c r="B15" s="17" t="s">
        <v>8</v>
      </c>
      <c r="C15" s="24">
        <v>272.5</v>
      </c>
      <c r="D15" s="29">
        <f t="shared" si="2"/>
        <v>276.5875</v>
      </c>
      <c r="E15" s="29">
        <f t="shared" si="3"/>
        <v>277</v>
      </c>
      <c r="F15" s="25">
        <v>283.5</v>
      </c>
      <c r="G15" s="25">
        <f t="shared" si="4"/>
        <v>287.7525</v>
      </c>
      <c r="H15" s="25">
        <f t="shared" si="5"/>
        <v>279.77</v>
      </c>
      <c r="I15" s="25">
        <f t="shared" si="0"/>
        <v>288</v>
      </c>
      <c r="J15" s="25">
        <v>299</v>
      </c>
      <c r="K15" s="25">
        <f t="shared" si="6"/>
        <v>303.48499999999996</v>
      </c>
      <c r="L15" s="35">
        <f t="shared" si="7"/>
        <v>290.88</v>
      </c>
      <c r="M15" s="42">
        <f>CEILING(291.2,0.5)</f>
        <v>291.5</v>
      </c>
      <c r="N15" s="35">
        <f t="shared" si="1"/>
        <v>303.5</v>
      </c>
      <c r="O15" s="35">
        <v>387</v>
      </c>
      <c r="P15" s="35">
        <f t="shared" si="8"/>
        <v>392.80499999999995</v>
      </c>
      <c r="Q15" s="35">
        <f t="shared" si="9"/>
        <v>306.535</v>
      </c>
      <c r="R15" s="44">
        <f t="shared" si="10"/>
        <v>303.16</v>
      </c>
      <c r="S15" s="52">
        <v>782.5</v>
      </c>
      <c r="T15" s="52"/>
      <c r="U15" s="53"/>
      <c r="V15" s="53"/>
      <c r="W15" s="53"/>
      <c r="X15" s="53"/>
      <c r="Y15" s="52"/>
      <c r="Z15" s="52">
        <v>914</v>
      </c>
      <c r="AA15" s="52">
        <v>978.5</v>
      </c>
      <c r="AB15" s="52"/>
      <c r="AC15" s="53"/>
      <c r="AD15" s="53"/>
      <c r="AE15" s="53"/>
      <c r="AF15" s="53"/>
      <c r="AG15" s="52"/>
      <c r="AH15" s="52">
        <v>1048</v>
      </c>
      <c r="AI15" s="52">
        <v>1127</v>
      </c>
      <c r="AJ15" s="52"/>
      <c r="AK15" s="53"/>
      <c r="AL15" s="53"/>
      <c r="AM15" s="53"/>
      <c r="AN15" s="53"/>
      <c r="AO15" s="52"/>
      <c r="AP15" s="52">
        <v>1215</v>
      </c>
      <c r="AQ15" s="46"/>
      <c r="AR15" s="48"/>
    </row>
    <row r="16" spans="1:44" ht="27.75" customHeight="1" thickBot="1">
      <c r="A16" s="16">
        <v>9</v>
      </c>
      <c r="B16" s="17" t="s">
        <v>9</v>
      </c>
      <c r="C16" s="24">
        <v>279.5</v>
      </c>
      <c r="D16" s="29">
        <f t="shared" si="2"/>
        <v>283.6925</v>
      </c>
      <c r="E16" s="29">
        <f t="shared" si="3"/>
        <v>284</v>
      </c>
      <c r="F16" s="27">
        <v>291</v>
      </c>
      <c r="G16" s="25">
        <f t="shared" si="4"/>
        <v>295.36499999999995</v>
      </c>
      <c r="H16" s="25">
        <f t="shared" si="5"/>
        <v>286.84</v>
      </c>
      <c r="I16" s="25">
        <f t="shared" si="0"/>
        <v>295.5</v>
      </c>
      <c r="J16" s="27">
        <v>307.5</v>
      </c>
      <c r="K16" s="25">
        <f t="shared" si="6"/>
        <v>312.11249999999995</v>
      </c>
      <c r="L16" s="35">
        <f t="shared" si="7"/>
        <v>298.455</v>
      </c>
      <c r="M16" s="42">
        <f>CEILING(298.48,0.5)</f>
        <v>298.5</v>
      </c>
      <c r="N16" s="35">
        <f t="shared" si="1"/>
        <v>312.5</v>
      </c>
      <c r="O16" s="40">
        <v>399</v>
      </c>
      <c r="P16" s="35">
        <f t="shared" si="8"/>
        <v>404.98499999999996</v>
      </c>
      <c r="Q16" s="35">
        <f t="shared" si="9"/>
        <v>315.625</v>
      </c>
      <c r="R16" s="44">
        <f t="shared" si="10"/>
        <v>310.44</v>
      </c>
      <c r="S16" s="52">
        <v>807.5</v>
      </c>
      <c r="T16" s="52"/>
      <c r="U16" s="53"/>
      <c r="V16" s="53"/>
      <c r="W16" s="53"/>
      <c r="X16" s="53"/>
      <c r="Y16" s="52"/>
      <c r="Z16" s="52">
        <v>942</v>
      </c>
      <c r="AA16" s="52">
        <v>1010.5</v>
      </c>
      <c r="AB16" s="52"/>
      <c r="AC16" s="53"/>
      <c r="AD16" s="53"/>
      <c r="AE16" s="53"/>
      <c r="AF16" s="53"/>
      <c r="AG16" s="52"/>
      <c r="AH16" s="52">
        <v>1081.5</v>
      </c>
      <c r="AI16" s="52">
        <v>1160.5</v>
      </c>
      <c r="AJ16" s="52"/>
      <c r="AK16" s="53"/>
      <c r="AL16" s="53"/>
      <c r="AM16" s="53"/>
      <c r="AN16" s="53"/>
      <c r="AO16" s="52"/>
      <c r="AP16" s="52">
        <v>1252.5</v>
      </c>
      <c r="AQ16" s="46"/>
      <c r="AR16" s="48"/>
    </row>
    <row r="17" spans="1:44" ht="27.75" customHeight="1" thickBot="1">
      <c r="A17" s="16">
        <v>10</v>
      </c>
      <c r="B17" s="17" t="s">
        <v>10</v>
      </c>
      <c r="C17" s="24">
        <v>287</v>
      </c>
      <c r="D17" s="29">
        <f t="shared" si="2"/>
        <v>291.30499999999995</v>
      </c>
      <c r="E17" s="29">
        <f t="shared" si="3"/>
        <v>291.5</v>
      </c>
      <c r="F17" s="29">
        <v>299</v>
      </c>
      <c r="G17" s="25">
        <f t="shared" si="4"/>
        <v>303.48499999999996</v>
      </c>
      <c r="H17" s="25">
        <f t="shared" si="5"/>
        <v>294.415</v>
      </c>
      <c r="I17" s="25">
        <f t="shared" si="0"/>
        <v>303.5</v>
      </c>
      <c r="J17" s="25">
        <v>315.5</v>
      </c>
      <c r="K17" s="25">
        <f t="shared" si="6"/>
        <v>320.23249999999996</v>
      </c>
      <c r="L17" s="35">
        <f t="shared" si="7"/>
        <v>306.535</v>
      </c>
      <c r="M17" s="42">
        <f>CEILING(306.28,0.5)</f>
        <v>306.5</v>
      </c>
      <c r="N17" s="35">
        <f t="shared" si="1"/>
        <v>320.5</v>
      </c>
      <c r="O17" s="35">
        <v>409.5</v>
      </c>
      <c r="P17" s="35">
        <f t="shared" si="8"/>
        <v>415.6425</v>
      </c>
      <c r="Q17" s="35">
        <f t="shared" si="9"/>
        <v>323.705</v>
      </c>
      <c r="R17" s="44">
        <f t="shared" si="10"/>
        <v>318.76</v>
      </c>
      <c r="S17" s="52">
        <v>831.5</v>
      </c>
      <c r="T17" s="52"/>
      <c r="U17" s="53"/>
      <c r="V17" s="53"/>
      <c r="W17" s="53"/>
      <c r="X17" s="53"/>
      <c r="Y17" s="52"/>
      <c r="Z17" s="52">
        <v>971</v>
      </c>
      <c r="AA17" s="52">
        <v>1040.5</v>
      </c>
      <c r="AB17" s="52"/>
      <c r="AC17" s="53"/>
      <c r="AD17" s="53"/>
      <c r="AE17" s="53"/>
      <c r="AF17" s="53"/>
      <c r="AG17" s="52"/>
      <c r="AH17" s="52">
        <v>1114.5</v>
      </c>
      <c r="AI17" s="52">
        <v>1196</v>
      </c>
      <c r="AJ17" s="52"/>
      <c r="AK17" s="53"/>
      <c r="AL17" s="53"/>
      <c r="AM17" s="53"/>
      <c r="AN17" s="53"/>
      <c r="AO17" s="52"/>
      <c r="AP17" s="52">
        <v>1290.5</v>
      </c>
      <c r="AQ17" s="46"/>
      <c r="AR17" s="48"/>
    </row>
    <row r="18" spans="1:44" ht="27.75" customHeight="1" thickBot="1">
      <c r="A18" s="16">
        <v>11</v>
      </c>
      <c r="B18" s="17" t="s">
        <v>11</v>
      </c>
      <c r="C18" s="24">
        <v>293.5</v>
      </c>
      <c r="D18" s="29">
        <f t="shared" si="2"/>
        <v>297.9025</v>
      </c>
      <c r="E18" s="29">
        <f t="shared" si="3"/>
        <v>298</v>
      </c>
      <c r="F18" s="25">
        <v>307</v>
      </c>
      <c r="G18" s="25">
        <f t="shared" si="4"/>
        <v>311.60499999999996</v>
      </c>
      <c r="H18" s="25">
        <f t="shared" si="5"/>
        <v>300.98</v>
      </c>
      <c r="I18" s="25">
        <f t="shared" si="0"/>
        <v>312</v>
      </c>
      <c r="J18" s="25">
        <v>324</v>
      </c>
      <c r="K18" s="25">
        <f t="shared" si="6"/>
        <v>328.85999999999996</v>
      </c>
      <c r="L18" s="35">
        <f t="shared" si="7"/>
        <v>315.12</v>
      </c>
      <c r="M18" s="42">
        <f>CEILING(313.04,0.5)</f>
        <v>313.5</v>
      </c>
      <c r="N18" s="35">
        <f t="shared" si="1"/>
        <v>329</v>
      </c>
      <c r="O18" s="35">
        <v>421.5</v>
      </c>
      <c r="P18" s="35">
        <f t="shared" si="8"/>
        <v>427.82249999999993</v>
      </c>
      <c r="Q18" s="35">
        <f t="shared" si="9"/>
        <v>332.29</v>
      </c>
      <c r="R18" s="44">
        <f t="shared" si="10"/>
        <v>326.04</v>
      </c>
      <c r="S18" s="52">
        <v>855.5</v>
      </c>
      <c r="T18" s="52"/>
      <c r="U18" s="53"/>
      <c r="V18" s="53"/>
      <c r="W18" s="53"/>
      <c r="X18" s="53"/>
      <c r="Y18" s="52"/>
      <c r="Z18" s="52">
        <v>998</v>
      </c>
      <c r="AA18" s="52">
        <v>1071.5</v>
      </c>
      <c r="AB18" s="52"/>
      <c r="AC18" s="53"/>
      <c r="AD18" s="53"/>
      <c r="AE18" s="53"/>
      <c r="AF18" s="53"/>
      <c r="AG18" s="52"/>
      <c r="AH18" s="52">
        <v>1146.5</v>
      </c>
      <c r="AI18" s="52">
        <v>1231.5</v>
      </c>
      <c r="AJ18" s="52"/>
      <c r="AK18" s="53"/>
      <c r="AL18" s="53"/>
      <c r="AM18" s="53"/>
      <c r="AN18" s="53"/>
      <c r="AO18" s="52"/>
      <c r="AP18" s="52">
        <v>1328.5</v>
      </c>
      <c r="AQ18" s="46"/>
      <c r="AR18" s="48"/>
    </row>
    <row r="19" spans="1:44" ht="27.75" customHeight="1" thickBot="1">
      <c r="A19" s="18">
        <v>12</v>
      </c>
      <c r="B19" s="19" t="s">
        <v>12</v>
      </c>
      <c r="C19" s="26">
        <v>300.5</v>
      </c>
      <c r="D19" s="29">
        <f t="shared" si="2"/>
        <v>305.0075</v>
      </c>
      <c r="E19" s="29">
        <f t="shared" si="3"/>
        <v>305.5</v>
      </c>
      <c r="F19" s="28">
        <v>314.5</v>
      </c>
      <c r="G19" s="25">
        <f t="shared" si="4"/>
        <v>319.2175</v>
      </c>
      <c r="H19" s="25">
        <f t="shared" si="5"/>
        <v>308.555</v>
      </c>
      <c r="I19" s="25">
        <f t="shared" si="0"/>
        <v>319.5</v>
      </c>
      <c r="J19" s="28">
        <v>332</v>
      </c>
      <c r="K19" s="25">
        <f t="shared" si="6"/>
        <v>336.97999999999996</v>
      </c>
      <c r="L19" s="35">
        <f t="shared" si="7"/>
        <v>322.695</v>
      </c>
      <c r="M19" s="42">
        <f>CEILING(321.36,0.5)</f>
        <v>321.5</v>
      </c>
      <c r="N19" s="35">
        <f t="shared" si="1"/>
        <v>337</v>
      </c>
      <c r="O19" s="41">
        <v>432.5</v>
      </c>
      <c r="P19" s="35">
        <f t="shared" si="8"/>
        <v>438.98749999999995</v>
      </c>
      <c r="Q19" s="35">
        <f t="shared" si="9"/>
        <v>340.37</v>
      </c>
      <c r="R19" s="44">
        <f t="shared" si="10"/>
        <v>334.36</v>
      </c>
      <c r="S19" s="52">
        <v>880</v>
      </c>
      <c r="T19" s="52"/>
      <c r="U19" s="53"/>
      <c r="V19" s="53"/>
      <c r="W19" s="53"/>
      <c r="X19" s="53"/>
      <c r="Y19" s="52"/>
      <c r="Z19" s="52">
        <v>1028</v>
      </c>
      <c r="AA19" s="52">
        <v>1100.5</v>
      </c>
      <c r="AB19" s="52"/>
      <c r="AC19" s="53"/>
      <c r="AD19" s="53"/>
      <c r="AE19" s="53"/>
      <c r="AF19" s="53"/>
      <c r="AG19" s="52"/>
      <c r="AH19" s="52">
        <v>1179.5</v>
      </c>
      <c r="AI19" s="52">
        <v>1266</v>
      </c>
      <c r="AJ19" s="52"/>
      <c r="AK19" s="53"/>
      <c r="AL19" s="53"/>
      <c r="AM19" s="53"/>
      <c r="AN19" s="53"/>
      <c r="AO19" s="52"/>
      <c r="AP19" s="52">
        <v>1366.5</v>
      </c>
      <c r="AQ19" s="46"/>
      <c r="AR19" s="48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</sheetData>
  <sheetProtection/>
  <mergeCells count="2">
    <mergeCell ref="S6:AP6"/>
    <mergeCell ref="S5:AP5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Kuruczová Eva</cp:lastModifiedBy>
  <cp:lastPrinted>2016-12-05T06:56:56Z</cp:lastPrinted>
  <dcterms:created xsi:type="dcterms:W3CDTF">2009-10-06T09:28:07Z</dcterms:created>
  <dcterms:modified xsi:type="dcterms:W3CDTF">2017-11-30T14:16:10Z</dcterms:modified>
  <cp:category/>
  <cp:version/>
  <cp:contentType/>
  <cp:contentStatus/>
</cp:coreProperties>
</file>