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<sst xmlns="http://schemas.openxmlformats.org/spreadsheetml/2006/main" count="54" uniqueCount="44">
  <si>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t>Ministerstvo financií SR</t>
  </si>
  <si>
    <t>Príloha č. 8b)</t>
  </si>
  <si>
    <t xml:space="preserve">Vývoj výdavkov základného fondu dôchodkového zabezpečenia podľa druhu dôchodku v rokoch 1997 až 2002 </t>
  </si>
  <si>
    <t>v tis. Sk</t>
  </si>
  <si>
    <t>Druh dávky</t>
  </si>
  <si>
    <t>Skutočnosť</t>
  </si>
  <si>
    <t>Index</t>
  </si>
  <si>
    <t>Rozpočet</t>
  </si>
  <si>
    <t>Plnenie</t>
  </si>
  <si>
    <t xml:space="preserve"> r. 1997</t>
  </si>
  <si>
    <t xml:space="preserve"> r. 1998</t>
  </si>
  <si>
    <t>98/97</t>
  </si>
  <si>
    <t xml:space="preserve"> r. 1999</t>
  </si>
  <si>
    <t>99/98</t>
  </si>
  <si>
    <t xml:space="preserve"> r. 2000</t>
  </si>
  <si>
    <t>00/99</t>
  </si>
  <si>
    <t xml:space="preserve"> r. 2001</t>
  </si>
  <si>
    <t>01/00</t>
  </si>
  <si>
    <t xml:space="preserve"> r. 2002</t>
  </si>
  <si>
    <t>02/01</t>
  </si>
  <si>
    <t>a</t>
  </si>
  <si>
    <t>2/1</t>
  </si>
  <si>
    <t>3/2</t>
  </si>
  <si>
    <t>4/3</t>
  </si>
  <si>
    <t>6/4</t>
  </si>
  <si>
    <t>8/7</t>
  </si>
  <si>
    <t>8/6</t>
  </si>
  <si>
    <r>
      <t xml:space="preserve">starobné dôchodky  </t>
    </r>
    <r>
      <rPr>
        <sz val="12"/>
        <rFont val="Arial"/>
        <family val="0"/>
      </rPr>
      <t>  </t>
    </r>
    <r>
      <rPr>
        <sz val="12"/>
        <rFont val="Arial CE"/>
        <family val="0"/>
      </rPr>
      <t xml:space="preserve">  </t>
    </r>
  </si>
  <si>
    <t>starobné pomerné dôchodky</t>
  </si>
  <si>
    <t>invalidné dôchodky</t>
  </si>
  <si>
    <t>čiastočne invalidné dôchodky</t>
  </si>
  <si>
    <t>dôchodky za výsluhu rokov</t>
  </si>
  <si>
    <t>vdovské dôchodky</t>
  </si>
  <si>
    <t>vdovecké dôchodky</t>
  </si>
  <si>
    <t xml:space="preserve">sirotské dôchodky </t>
  </si>
  <si>
    <t>iné dôchodky pred 1.1.1957</t>
  </si>
  <si>
    <t>prísp. k dôch. čl. zanik. JRD</t>
  </si>
  <si>
    <t>dôchodkové pripoistenie</t>
  </si>
  <si>
    <t>Výdavky spolu *</t>
  </si>
  <si>
    <t>Výdavky ZFDZ  * *</t>
  </si>
  <si>
    <t xml:space="preserve">z toho starobné dôchodky (%) </t>
  </si>
  <si>
    <t>Vysvetlivky :</t>
  </si>
  <si>
    <r>
      <t xml:space="preserve">*  do r.1999 sú v súlade s metodikou vykazované výdavky i vrátane príspevku štátu na zvýš.dôch.z titulu </t>
    </r>
    <r>
      <rPr>
        <u val="single"/>
        <sz val="12"/>
        <rFont val="Arial CE"/>
        <family val="0"/>
      </rPr>
      <t>jediného zdroja príjmu</t>
    </r>
    <r>
      <rPr>
        <sz val="12"/>
        <rFont val="Arial CE"/>
        <family val="0"/>
      </rPr>
      <t xml:space="preserve">, odboja a rehabilitácie </t>
    </r>
  </si>
  <si>
    <t>* * ZFDZ - základný fond dôchodkového zabezpečenia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</si>
</sst>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#,##0_);\(#,##0\)"/>
    <numFmt numFmtId="167" formatCode="#,##0.0_);\(#,##0.0\)"/>
    <numFmt numFmtId="168" formatCode="#,##0.00_);\(#,##0.00\)"/>
  </numFmts>
  <fonts count="8">
    <font>
      <sz val="10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u val="single"/>
      <sz val="12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>
      <alignment/>
    </xf>
    <xf numFmtId="0" fontId="3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0" borderId="0" xfId="0" applyNumberFormat="1" applyAlignment="1">
      <alignment/>
    </xf>
    <xf numFmtId="9" fontId="1" fillId="2" borderId="0" xfId="0" applyNumberFormat="1" applyFont="1" applyFill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2" borderId="0" xfId="0" applyNumberFormat="1" applyFont="1" applyFill="1" applyAlignment="1" applyProtection="1">
      <alignment horizontal="right"/>
      <protection/>
    </xf>
    <xf numFmtId="166" fontId="0" fillId="2" borderId="0" xfId="0" applyNumberFormat="1" applyFill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1" fillId="0" borderId="4" xfId="0" applyNumberFormat="1" applyFont="1" applyBorder="1" applyAlignment="1" applyProtection="1">
      <alignment/>
      <protection/>
    </xf>
    <xf numFmtId="167" fontId="1" fillId="0" borderId="4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/>
    </xf>
    <xf numFmtId="166" fontId="1" fillId="0" borderId="5" xfId="0" applyNumberFormat="1" applyFont="1" applyBorder="1" applyAlignment="1" applyProtection="1">
      <alignment/>
      <protection/>
    </xf>
    <xf numFmtId="167" fontId="1" fillId="0" borderId="5" xfId="0" applyNumberFormat="1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166" fontId="1" fillId="0" borderId="3" xfId="0" applyNumberFormat="1" applyFont="1" applyBorder="1" applyAlignment="1" applyProtection="1">
      <alignment/>
      <protection/>
    </xf>
    <xf numFmtId="167" fontId="1" fillId="0" borderId="3" xfId="0" applyNumberFormat="1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49" fontId="4" fillId="0" borderId="2" xfId="0" applyNumberFormat="1" applyFont="1" applyBorder="1" applyAlignment="1">
      <alignment/>
    </xf>
    <xf numFmtId="167" fontId="1" fillId="0" borderId="2" xfId="0" applyNumberFormat="1" applyFont="1" applyBorder="1" applyAlignment="1" applyProtection="1">
      <alignment horizontal="center"/>
      <protection/>
    </xf>
    <xf numFmtId="167" fontId="1" fillId="0" borderId="2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167" fontId="1" fillId="0" borderId="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8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workbookViewId="0" topLeftCell="B1">
      <selection activeCell="K23" sqref="K23"/>
    </sheetView>
  </sheetViews>
  <sheetFormatPr defaultColWidth="9.140625" defaultRowHeight="12.75"/>
  <cols>
    <col min="1" max="1" width="33.7109375" style="0" customWidth="1"/>
    <col min="2" max="14" width="13.7109375" style="0" customWidth="1"/>
  </cols>
  <sheetData>
    <row r="1" spans="1:14" ht="15">
      <c r="A1" s="1" t="s">
        <v>0</v>
      </c>
      <c r="B1" s="2"/>
      <c r="C1" s="2"/>
      <c r="D1" s="2"/>
      <c r="L1" s="3"/>
      <c r="N1" s="3" t="s">
        <v>1</v>
      </c>
    </row>
    <row r="2" ht="12.75">
      <c r="A2" s="1"/>
    </row>
    <row r="5" spans="5:14" ht="12.75">
      <c r="E5" s="4"/>
      <c r="F5" s="4"/>
      <c r="G5" s="4"/>
      <c r="H5" s="4"/>
      <c r="I5" s="4"/>
      <c r="J5" s="4"/>
      <c r="K5" s="4"/>
      <c r="L5" s="4"/>
      <c r="M5" s="4"/>
      <c r="N5" s="4"/>
    </row>
    <row r="8" spans="1:11" ht="18">
      <c r="A8" s="5" t="s">
        <v>2</v>
      </c>
      <c r="B8" s="6"/>
      <c r="C8" s="7"/>
      <c r="D8" s="7"/>
      <c r="K8" s="8"/>
    </row>
    <row r="9" spans="1:12" ht="15">
      <c r="A9" s="2"/>
      <c r="B9" s="9"/>
      <c r="C9" s="9"/>
      <c r="D9" s="9"/>
      <c r="L9" s="10"/>
    </row>
    <row r="10" spans="1:4" ht="15.75">
      <c r="A10" s="11"/>
      <c r="B10" s="12"/>
      <c r="C10" s="13"/>
      <c r="D10" s="13"/>
    </row>
    <row r="11" spans="1:14" ht="16.5" thickBot="1">
      <c r="A11" s="11"/>
      <c r="B11" s="13"/>
      <c r="C11" s="13"/>
      <c r="D11" s="13"/>
      <c r="N11" s="14" t="s">
        <v>3</v>
      </c>
    </row>
    <row r="12" spans="1:14" ht="15">
      <c r="A12" s="15" t="s">
        <v>4</v>
      </c>
      <c r="B12" s="15" t="s">
        <v>5</v>
      </c>
      <c r="C12" s="15" t="s">
        <v>5</v>
      </c>
      <c r="D12" s="16" t="s">
        <v>6</v>
      </c>
      <c r="E12" s="15" t="s">
        <v>5</v>
      </c>
      <c r="F12" s="16" t="s">
        <v>6</v>
      </c>
      <c r="G12" s="15" t="s">
        <v>5</v>
      </c>
      <c r="H12" s="16" t="s">
        <v>6</v>
      </c>
      <c r="I12" s="15" t="s">
        <v>5</v>
      </c>
      <c r="J12" s="16" t="s">
        <v>6</v>
      </c>
      <c r="K12" s="15" t="s">
        <v>7</v>
      </c>
      <c r="L12" s="15" t="s">
        <v>5</v>
      </c>
      <c r="M12" s="15" t="s">
        <v>8</v>
      </c>
      <c r="N12" s="16" t="s">
        <v>6</v>
      </c>
    </row>
    <row r="13" spans="1:14" ht="15.75" thickBot="1">
      <c r="A13" s="17"/>
      <c r="B13" s="17" t="s">
        <v>9</v>
      </c>
      <c r="C13" s="17" t="s">
        <v>10</v>
      </c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I13" s="17" t="s">
        <v>16</v>
      </c>
      <c r="J13" s="17" t="s">
        <v>17</v>
      </c>
      <c r="K13" s="17" t="s">
        <v>18</v>
      </c>
      <c r="L13" s="17" t="s">
        <v>18</v>
      </c>
      <c r="M13" s="17"/>
      <c r="N13" s="18" t="s">
        <v>19</v>
      </c>
    </row>
    <row r="14" spans="1:14" ht="15.75" thickBot="1">
      <c r="A14" s="19" t="s">
        <v>20</v>
      </c>
      <c r="B14" s="20">
        <v>1</v>
      </c>
      <c r="C14" s="20">
        <v>2</v>
      </c>
      <c r="D14" s="21" t="s">
        <v>21</v>
      </c>
      <c r="E14" s="20">
        <v>3</v>
      </c>
      <c r="F14" s="21" t="s">
        <v>22</v>
      </c>
      <c r="G14" s="20">
        <v>4</v>
      </c>
      <c r="H14" s="21" t="s">
        <v>23</v>
      </c>
      <c r="I14" s="20">
        <v>6</v>
      </c>
      <c r="J14" s="21" t="s">
        <v>24</v>
      </c>
      <c r="K14" s="20">
        <v>7</v>
      </c>
      <c r="L14" s="20">
        <v>8</v>
      </c>
      <c r="M14" s="21" t="s">
        <v>25</v>
      </c>
      <c r="N14" s="21" t="s">
        <v>26</v>
      </c>
    </row>
    <row r="15" spans="1:14" ht="15">
      <c r="A15" s="22" t="s">
        <v>27</v>
      </c>
      <c r="B15" s="23">
        <v>33101317</v>
      </c>
      <c r="C15" s="23">
        <f>SUM(37135599)</f>
        <v>37135599</v>
      </c>
      <c r="D15" s="24">
        <f aca="true" t="shared" si="0" ref="D15:D28">SUM(C15/B15*100)</f>
        <v>112.18767821232008</v>
      </c>
      <c r="E15" s="23">
        <f>SUM(40644935)</f>
        <v>40644935</v>
      </c>
      <c r="F15" s="24">
        <f aca="true" t="shared" si="1" ref="F15:F28">SUM(E15/C15*100)</f>
        <v>109.45005895825189</v>
      </c>
      <c r="G15" s="23">
        <v>44950499</v>
      </c>
      <c r="H15" s="24">
        <f>SUM(G15/E15*100)</f>
        <v>110.59311326245201</v>
      </c>
      <c r="I15" s="23">
        <v>48223237</v>
      </c>
      <c r="J15" s="24">
        <f>SUM(I15/G15*100)</f>
        <v>107.28076010902572</v>
      </c>
      <c r="K15" s="23">
        <f>SUM(51418702)</f>
        <v>51418702</v>
      </c>
      <c r="L15" s="23">
        <v>52402460</v>
      </c>
      <c r="M15" s="24">
        <f>SUM(L15/K15*100)</f>
        <v>101.91322993723179</v>
      </c>
      <c r="N15" s="24">
        <f>SUM(L15/I15*100)</f>
        <v>108.66640910065826</v>
      </c>
    </row>
    <row r="16" spans="1:14" ht="15">
      <c r="A16" s="22" t="s">
        <v>28</v>
      </c>
      <c r="B16" s="23">
        <v>383589</v>
      </c>
      <c r="C16" s="23">
        <v>418371</v>
      </c>
      <c r="D16" s="24"/>
      <c r="E16" s="23">
        <v>443800</v>
      </c>
      <c r="F16" s="24"/>
      <c r="G16" s="23">
        <v>464041</v>
      </c>
      <c r="H16" s="24"/>
      <c r="I16" s="23">
        <v>493200</v>
      </c>
      <c r="J16" s="24"/>
      <c r="K16" s="23">
        <v>518596</v>
      </c>
      <c r="L16" s="23">
        <v>513164</v>
      </c>
      <c r="M16" s="24">
        <f>SUM(L16/K16*100)</f>
        <v>98.95255651798317</v>
      </c>
      <c r="N16" s="24">
        <f>SUM(L16/I16*100)</f>
        <v>104.0478507704785</v>
      </c>
    </row>
    <row r="17" spans="1:14" ht="15">
      <c r="A17" s="22" t="s">
        <v>29</v>
      </c>
      <c r="B17" s="23">
        <v>9588278</v>
      </c>
      <c r="C17" s="23">
        <f>SUM(10592024)</f>
        <v>10592024</v>
      </c>
      <c r="D17" s="24">
        <f t="shared" si="0"/>
        <v>110.46846993798052</v>
      </c>
      <c r="E17" s="23">
        <f>SUM(11368009)</f>
        <v>11368009</v>
      </c>
      <c r="F17" s="24">
        <f t="shared" si="1"/>
        <v>107.32612577161835</v>
      </c>
      <c r="G17" s="23">
        <v>12286366</v>
      </c>
      <c r="H17" s="24">
        <f aca="true" t="shared" si="2" ref="H17:H28">SUM(G17/E17*100)</f>
        <v>108.0784330835769</v>
      </c>
      <c r="I17" s="23">
        <v>13235052</v>
      </c>
      <c r="J17" s="24">
        <f>SUM(I17/G17*100)</f>
        <v>107.721453194541</v>
      </c>
      <c r="K17" s="23">
        <f>SUM(13746788)</f>
        <v>13746788</v>
      </c>
      <c r="L17" s="23">
        <v>14308510</v>
      </c>
      <c r="M17" s="24">
        <f aca="true" t="shared" si="3" ref="M17:M28">SUM(L17/K17*100)</f>
        <v>104.08620544668325</v>
      </c>
      <c r="N17" s="24">
        <f aca="true" t="shared" si="4" ref="N17:N28">SUM(L17/I17*100)</f>
        <v>108.11071992765878</v>
      </c>
    </row>
    <row r="18" spans="1:14" ht="15">
      <c r="A18" s="22" t="s">
        <v>30</v>
      </c>
      <c r="B18" s="23">
        <v>1316591</v>
      </c>
      <c r="C18" s="23">
        <v>1492460</v>
      </c>
      <c r="D18" s="24"/>
      <c r="E18" s="23">
        <v>1718664</v>
      </c>
      <c r="F18" s="24"/>
      <c r="G18" s="23">
        <v>1920151</v>
      </c>
      <c r="H18" s="24"/>
      <c r="I18" s="23">
        <v>2177013</v>
      </c>
      <c r="J18" s="24"/>
      <c r="K18" s="23">
        <v>2313674</v>
      </c>
      <c r="L18" s="23">
        <v>2435575</v>
      </c>
      <c r="M18" s="24">
        <f t="shared" si="3"/>
        <v>105.26871979371337</v>
      </c>
      <c r="N18" s="24">
        <f t="shared" si="4"/>
        <v>111.87691575567074</v>
      </c>
    </row>
    <row r="19" spans="1:14" ht="15">
      <c r="A19" s="22" t="s">
        <v>31</v>
      </c>
      <c r="B19" s="23">
        <v>4086</v>
      </c>
      <c r="C19" s="23">
        <v>4821</v>
      </c>
      <c r="D19" s="24">
        <f t="shared" si="0"/>
        <v>117.98825256975036</v>
      </c>
      <c r="E19" s="23">
        <v>5593</v>
      </c>
      <c r="F19" s="24">
        <f t="shared" si="1"/>
        <v>116.01327525409665</v>
      </c>
      <c r="G19" s="23">
        <v>6405</v>
      </c>
      <c r="H19" s="24">
        <f t="shared" si="2"/>
        <v>114.51814768460575</v>
      </c>
      <c r="I19" s="23">
        <v>7197</v>
      </c>
      <c r="J19" s="24">
        <f aca="true" t="shared" si="5" ref="J19:J28">SUM(I19/G19*100)</f>
        <v>112.36533957845434</v>
      </c>
      <c r="K19" s="23">
        <v>7789</v>
      </c>
      <c r="L19" s="23">
        <v>8134</v>
      </c>
      <c r="M19" s="24">
        <f t="shared" si="3"/>
        <v>104.42932340480165</v>
      </c>
      <c r="N19" s="24">
        <f t="shared" si="4"/>
        <v>113.01931360289011</v>
      </c>
    </row>
    <row r="20" spans="1:14" ht="15">
      <c r="A20" s="22" t="s">
        <v>32</v>
      </c>
      <c r="B20" s="23">
        <v>6471379</v>
      </c>
      <c r="C20" s="23">
        <v>7149953</v>
      </c>
      <c r="D20" s="24">
        <f t="shared" si="0"/>
        <v>110.48577127069825</v>
      </c>
      <c r="E20" s="23">
        <v>7656355</v>
      </c>
      <c r="F20" s="24">
        <f t="shared" si="1"/>
        <v>107.08259201144399</v>
      </c>
      <c r="G20" s="23">
        <v>8005414</v>
      </c>
      <c r="H20" s="24">
        <f t="shared" si="2"/>
        <v>104.55907543472055</v>
      </c>
      <c r="I20" s="23">
        <v>8515839</v>
      </c>
      <c r="J20" s="24">
        <f t="shared" si="5"/>
        <v>106.37599754366234</v>
      </c>
      <c r="K20" s="23">
        <v>8957761</v>
      </c>
      <c r="L20" s="23">
        <v>9152928</v>
      </c>
      <c r="M20" s="24">
        <f t="shared" si="3"/>
        <v>102.1787475687284</v>
      </c>
      <c r="N20" s="24">
        <f t="shared" si="4"/>
        <v>107.48122410487093</v>
      </c>
    </row>
    <row r="21" spans="1:14" ht="15">
      <c r="A21" s="22" t="s">
        <v>33</v>
      </c>
      <c r="B21" s="23">
        <v>50616</v>
      </c>
      <c r="C21" s="23">
        <v>56101</v>
      </c>
      <c r="D21" s="24">
        <f t="shared" si="0"/>
        <v>110.83649438912597</v>
      </c>
      <c r="E21" s="23">
        <v>60215</v>
      </c>
      <c r="F21" s="24">
        <f t="shared" si="1"/>
        <v>107.33320261670916</v>
      </c>
      <c r="G21" s="23">
        <v>66203</v>
      </c>
      <c r="H21" s="24">
        <f t="shared" si="2"/>
        <v>109.94436602175537</v>
      </c>
      <c r="I21" s="23">
        <v>72618</v>
      </c>
      <c r="J21" s="24">
        <f t="shared" si="5"/>
        <v>109.68989320725646</v>
      </c>
      <c r="K21" s="23">
        <v>73529</v>
      </c>
      <c r="L21" s="23">
        <v>79736</v>
      </c>
      <c r="M21" s="24">
        <f t="shared" si="3"/>
        <v>108.44156727277672</v>
      </c>
      <c r="N21" s="24">
        <f t="shared" si="4"/>
        <v>109.80197747115041</v>
      </c>
    </row>
    <row r="22" spans="1:14" ht="15">
      <c r="A22" s="22" t="s">
        <v>34</v>
      </c>
      <c r="B22" s="23">
        <v>542179</v>
      </c>
      <c r="C22" s="23">
        <v>571377</v>
      </c>
      <c r="D22" s="24">
        <f t="shared" si="0"/>
        <v>105.3853063287217</v>
      </c>
      <c r="E22" s="23">
        <v>586704</v>
      </c>
      <c r="F22" s="24">
        <f t="shared" si="1"/>
        <v>102.68246709265512</v>
      </c>
      <c r="G22" s="23">
        <v>614427</v>
      </c>
      <c r="H22" s="24">
        <f t="shared" si="2"/>
        <v>104.725210668412</v>
      </c>
      <c r="I22" s="23">
        <v>654284</v>
      </c>
      <c r="J22" s="24">
        <f t="shared" si="5"/>
        <v>106.48685686013147</v>
      </c>
      <c r="K22" s="23">
        <v>656540</v>
      </c>
      <c r="L22" s="23">
        <v>724797</v>
      </c>
      <c r="M22" s="24">
        <f t="shared" si="3"/>
        <v>110.39647241599904</v>
      </c>
      <c r="N22" s="24">
        <f t="shared" si="4"/>
        <v>110.77712430687592</v>
      </c>
    </row>
    <row r="23" spans="1:14" ht="15">
      <c r="A23" s="22" t="s">
        <v>35</v>
      </c>
      <c r="B23" s="23">
        <v>143</v>
      </c>
      <c r="C23" s="23">
        <v>103</v>
      </c>
      <c r="D23" s="24">
        <f t="shared" si="0"/>
        <v>72.02797202797203</v>
      </c>
      <c r="E23" s="23">
        <v>62</v>
      </c>
      <c r="F23" s="24">
        <f t="shared" si="1"/>
        <v>60.19417475728155</v>
      </c>
      <c r="G23" s="23">
        <v>42</v>
      </c>
      <c r="H23" s="24">
        <f t="shared" si="2"/>
        <v>67.74193548387096</v>
      </c>
      <c r="I23" s="23">
        <v>35</v>
      </c>
      <c r="J23" s="24">
        <f t="shared" si="5"/>
        <v>83.33333333333334</v>
      </c>
      <c r="K23" s="23">
        <v>22</v>
      </c>
      <c r="L23" s="23">
        <v>32</v>
      </c>
      <c r="M23" s="24">
        <f t="shared" si="3"/>
        <v>145.45454545454547</v>
      </c>
      <c r="N23" s="24">
        <f t="shared" si="4"/>
        <v>91.42857142857143</v>
      </c>
    </row>
    <row r="24" spans="1:14" ht="15">
      <c r="A24" s="22" t="s">
        <v>36</v>
      </c>
      <c r="B24" s="23">
        <v>202</v>
      </c>
      <c r="C24" s="23">
        <v>155</v>
      </c>
      <c r="D24" s="24">
        <f t="shared" si="0"/>
        <v>76.73267326732673</v>
      </c>
      <c r="E24" s="23">
        <v>125</v>
      </c>
      <c r="F24" s="24">
        <f t="shared" si="1"/>
        <v>80.64516129032258</v>
      </c>
      <c r="G24" s="23">
        <v>104</v>
      </c>
      <c r="H24" s="24">
        <f t="shared" si="2"/>
        <v>83.2</v>
      </c>
      <c r="I24" s="23">
        <v>81</v>
      </c>
      <c r="J24" s="24">
        <f t="shared" si="5"/>
        <v>77.88461538461539</v>
      </c>
      <c r="K24" s="23">
        <v>67</v>
      </c>
      <c r="L24" s="23">
        <v>70</v>
      </c>
      <c r="M24" s="24">
        <f t="shared" si="3"/>
        <v>104.4776119402985</v>
      </c>
      <c r="N24" s="24">
        <f t="shared" si="4"/>
        <v>86.41975308641975</v>
      </c>
    </row>
    <row r="25" spans="1:14" ht="15.75" thickBot="1">
      <c r="A25" s="25" t="s">
        <v>37</v>
      </c>
      <c r="B25" s="26">
        <v>132</v>
      </c>
      <c r="C25" s="26">
        <f>58+1</f>
        <v>59</v>
      </c>
      <c r="D25" s="27">
        <f t="shared" si="0"/>
        <v>44.696969696969695</v>
      </c>
      <c r="E25" s="26">
        <v>58</v>
      </c>
      <c r="F25" s="27">
        <f t="shared" si="1"/>
        <v>98.30508474576271</v>
      </c>
      <c r="G25" s="26">
        <v>25</v>
      </c>
      <c r="H25" s="27">
        <f t="shared" si="2"/>
        <v>43.103448275862064</v>
      </c>
      <c r="I25" s="26">
        <v>10</v>
      </c>
      <c r="J25" s="27">
        <f t="shared" si="5"/>
        <v>40</v>
      </c>
      <c r="K25" s="26">
        <v>8</v>
      </c>
      <c r="L25" s="26">
        <v>10</v>
      </c>
      <c r="M25" s="27">
        <f t="shared" si="3"/>
        <v>125</v>
      </c>
      <c r="N25" s="27">
        <f t="shared" si="4"/>
        <v>100</v>
      </c>
    </row>
    <row r="26" spans="1:14" ht="15.75" thickBot="1">
      <c r="A26" s="28" t="s">
        <v>38</v>
      </c>
      <c r="B26" s="29">
        <v>52494984</v>
      </c>
      <c r="C26" s="29">
        <f>SUM(C15:C25)</f>
        <v>57421023</v>
      </c>
      <c r="D26" s="30">
        <f t="shared" si="0"/>
        <v>109.38382798630816</v>
      </c>
      <c r="E26" s="29">
        <f>SUM(E15:E25)</f>
        <v>62484520</v>
      </c>
      <c r="F26" s="30">
        <f t="shared" si="1"/>
        <v>108.81819364311917</v>
      </c>
      <c r="G26" s="29">
        <v>69948747</v>
      </c>
      <c r="H26" s="30">
        <f t="shared" si="2"/>
        <v>111.94572191640427</v>
      </c>
      <c r="I26" s="29">
        <v>75001478</v>
      </c>
      <c r="J26" s="30">
        <f t="shared" si="5"/>
        <v>107.22347606884225</v>
      </c>
      <c r="K26" s="29"/>
      <c r="L26" s="29">
        <v>81275222</v>
      </c>
      <c r="M26" s="30"/>
      <c r="N26" s="30">
        <f t="shared" si="4"/>
        <v>108.36482715713949</v>
      </c>
    </row>
    <row r="27" spans="1:14" ht="18.75" thickBot="1">
      <c r="A27" s="31" t="s">
        <v>39</v>
      </c>
      <c r="B27" s="29">
        <f>SUM(B14:B25)</f>
        <v>51458513</v>
      </c>
      <c r="C27" s="29">
        <v>56883501</v>
      </c>
      <c r="D27" s="30">
        <f t="shared" si="0"/>
        <v>110.54244999267662</v>
      </c>
      <c r="E27" s="29">
        <v>61869660</v>
      </c>
      <c r="F27" s="30">
        <f t="shared" si="1"/>
        <v>108.76556279473726</v>
      </c>
      <c r="G27" s="29">
        <f>SUM(G15:G25)</f>
        <v>68313677</v>
      </c>
      <c r="H27" s="30">
        <f t="shared" si="2"/>
        <v>110.4154718160727</v>
      </c>
      <c r="I27" s="29">
        <f>SUM(I15:I25)</f>
        <v>73378566</v>
      </c>
      <c r="J27" s="30">
        <f t="shared" si="5"/>
        <v>107.41416539472762</v>
      </c>
      <c r="K27" s="29">
        <f>SUM(K15:K25)</f>
        <v>77693476</v>
      </c>
      <c r="L27" s="29">
        <f>SUM(L15:L25)</f>
        <v>79625416</v>
      </c>
      <c r="M27" s="30">
        <f t="shared" si="3"/>
        <v>102.48661805271783</v>
      </c>
      <c r="N27" s="30">
        <f t="shared" si="4"/>
        <v>108.51318081086512</v>
      </c>
    </row>
    <row r="28" spans="1:14" ht="16.5" thickBot="1">
      <c r="A28" s="32" t="s">
        <v>40</v>
      </c>
      <c r="B28" s="33">
        <f>SUM(B15/B27*100)</f>
        <v>64.32622139703103</v>
      </c>
      <c r="C28" s="33">
        <f>SUM(C15/C27*100)</f>
        <v>65.28360306092974</v>
      </c>
      <c r="D28" s="34">
        <f t="shared" si="0"/>
        <v>101.48832255821401</v>
      </c>
      <c r="E28" s="33">
        <f>SUM(E15/E27*100)</f>
        <v>65.6944534687923</v>
      </c>
      <c r="F28" s="34">
        <f t="shared" si="1"/>
        <v>100.62933169831194</v>
      </c>
      <c r="G28" s="33">
        <f>SUM(G15/G27*100)</f>
        <v>65.80014570142374</v>
      </c>
      <c r="H28" s="34">
        <f t="shared" si="2"/>
        <v>100.16088456034062</v>
      </c>
      <c r="I28" s="33">
        <f>SUM(I15/I27*100)</f>
        <v>65.71842382419956</v>
      </c>
      <c r="J28" s="34">
        <f t="shared" si="5"/>
        <v>99.8758028932109</v>
      </c>
      <c r="K28" s="33">
        <f>SUM(K15/K27*100)</f>
        <v>66.18149251038787</v>
      </c>
      <c r="L28" s="33">
        <f>SUM(L15/L27*100)</f>
        <v>65.81122288893285</v>
      </c>
      <c r="M28" s="30">
        <f t="shared" si="3"/>
        <v>99.4405239177752</v>
      </c>
      <c r="N28" s="30">
        <f t="shared" si="4"/>
        <v>100.14120707608802</v>
      </c>
    </row>
    <row r="29" spans="1:14" ht="15.75">
      <c r="A29" s="35"/>
      <c r="B29" s="36"/>
      <c r="C29" s="36"/>
      <c r="D29" s="37"/>
      <c r="E29" s="36"/>
      <c r="F29" s="37"/>
      <c r="G29" s="38"/>
      <c r="H29" s="39"/>
      <c r="I29" s="37"/>
      <c r="J29" s="38"/>
      <c r="K29" s="39"/>
      <c r="L29" s="39"/>
      <c r="M29" s="39"/>
      <c r="N29" s="37"/>
    </row>
    <row r="30" spans="1:14" ht="15.75">
      <c r="A30" s="40" t="s">
        <v>41</v>
      </c>
      <c r="B30" s="36"/>
      <c r="C30" s="36"/>
      <c r="D30" s="37"/>
      <c r="E30" s="36"/>
      <c r="F30" s="37"/>
      <c r="G30" s="38"/>
      <c r="H30" s="39"/>
      <c r="I30" s="37"/>
      <c r="J30" s="38"/>
      <c r="K30" s="39"/>
      <c r="L30" s="39"/>
      <c r="M30" s="39"/>
      <c r="N30" s="37"/>
    </row>
    <row r="31" spans="1:14" ht="15.75">
      <c r="A31" s="41" t="s">
        <v>42</v>
      </c>
      <c r="B31" s="42"/>
      <c r="C31" s="43"/>
      <c r="D31" s="43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.75">
      <c r="A32" s="41" t="s">
        <v>43</v>
      </c>
      <c r="B32" s="42"/>
      <c r="C32" s="43"/>
      <c r="D32" s="43"/>
      <c r="E32" s="41"/>
      <c r="F32" s="41"/>
      <c r="G32" s="41"/>
      <c r="H32" s="41"/>
      <c r="I32" s="41"/>
      <c r="J32" s="41"/>
      <c r="K32" s="41"/>
      <c r="L32" s="41"/>
      <c r="M32" s="41"/>
      <c r="N32" s="4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2003-06-03T10:46:56Z</cp:lastPrinted>
  <dcterms:created xsi:type="dcterms:W3CDTF">2003-06-03T10:45:05Z</dcterms:created>
  <dcterms:modified xsi:type="dcterms:W3CDTF">2003-06-03T10:47:54Z</dcterms:modified>
  <cp:category/>
  <cp:version/>
  <cp:contentType/>
  <cp:contentStatus/>
</cp:coreProperties>
</file>