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60" activeTab="0"/>
  </bookViews>
  <sheets>
    <sheet name="VZ, FO, EAGGFzs, KF, rekap.SEZ " sheetId="1" r:id="rId1"/>
    <sheet name="Strukt.fondy" sheetId="2" r:id="rId2"/>
    <sheet name="SEMZ PF a OFN" sheetId="3" r:id="rId3"/>
    <sheet name=" PJ  - ISPA_KF" sheetId="4" r:id="rId4"/>
    <sheet name="IA PHARE, PRECH.FOND" sheetId="5" r:id="rId5"/>
  </sheets>
  <externalReferences>
    <externalReference r:id="rId8"/>
  </externalReferences>
  <definedNames>
    <definedName name="_xlnm.Print_Area" localSheetId="3">' PJ  - ISPA_KF'!$A$1:$J$43</definedName>
    <definedName name="_xlnm.Print_Area" localSheetId="4">'IA PHARE, PRECH.FOND'!$A$1:$I$94</definedName>
    <definedName name="_xlnm.Print_Area" localSheetId="2">'SEMZ PF a OFN'!$A$1:$M$63</definedName>
    <definedName name="_xlnm.Print_Area" localSheetId="1">'Strukt.fondy'!$A$1:$I$69</definedName>
    <definedName name="_xlnm.Print_Area" localSheetId="0">'VZ, FO, EAGGFzs, KF, rekap.SEZ '!$A$1:$H$194</definedName>
  </definedNames>
  <calcPr fullCalcOnLoad="1"/>
</workbook>
</file>

<file path=xl/comments5.xml><?xml version="1.0" encoding="utf-8"?>
<comments xmlns="http://schemas.openxmlformats.org/spreadsheetml/2006/main">
  <authors>
    <author>ghraskova</author>
  </authors>
  <commentList>
    <comment ref="I64" authorId="0">
      <text>
        <r>
          <rPr>
            <b/>
            <sz val="8"/>
            <rFont val="Tahoma"/>
            <family val="0"/>
          </rPr>
          <t>ghraskova:</t>
        </r>
        <r>
          <rPr>
            <sz val="8"/>
            <rFont val="Tahoma"/>
            <family val="0"/>
          </rPr>
          <t xml:space="preserve">
poplatky DPH</t>
        </r>
      </text>
    </comment>
  </commentList>
</comments>
</file>

<file path=xl/sharedStrings.xml><?xml version="1.0" encoding="utf-8"?>
<sst xmlns="http://schemas.openxmlformats.org/spreadsheetml/2006/main" count="585" uniqueCount="255">
  <si>
    <t>Položky</t>
  </si>
  <si>
    <t>ISPA/KF                         PJ ŽSR</t>
  </si>
  <si>
    <t>ISPA/KF - platobné jednotky spolu</t>
  </si>
  <si>
    <t xml:space="preserve">Prostriedky EU </t>
  </si>
  <si>
    <t xml:space="preserve">Prostriedky ŠR </t>
  </si>
  <si>
    <t>Prostriedky ŠR</t>
  </si>
  <si>
    <t>EUR</t>
  </si>
  <si>
    <t>Počiatočný stav k 1.1.2009</t>
  </si>
  <si>
    <t>Príjem - predplatenie zo ŠR</t>
  </si>
  <si>
    <t>Príjem - od KPP</t>
  </si>
  <si>
    <t>Príjem - prevod predplatenia z účtu EÚ</t>
  </si>
  <si>
    <t>Príjem-vrát.prostr.od dodávateľa</t>
  </si>
  <si>
    <t>Príjem úrokov</t>
  </si>
  <si>
    <t>Príjem úrokov - prevody z účtov EÚ</t>
  </si>
  <si>
    <t xml:space="preserve">Príjem - mylná platba  </t>
  </si>
  <si>
    <t>Príjmy spolu:</t>
  </si>
  <si>
    <t>Vyplatenie FP - prevod z účtu EÚ na účet ŠR</t>
  </si>
  <si>
    <t>Vyplatenie FP dodávateľom</t>
  </si>
  <si>
    <t>Vyplatenie FP dodávateľom - predplatenie</t>
  </si>
  <si>
    <t>Vyplatenie FP - prevod predpl.na účet NF/OP</t>
  </si>
  <si>
    <t xml:space="preserve">Vyplatenie FP - mylná platba </t>
  </si>
  <si>
    <t>Výdaje spolu:</t>
  </si>
  <si>
    <t>Platobné jednotky ISPA/KF spolu</t>
  </si>
  <si>
    <t>Prijaté prostriedky</t>
  </si>
  <si>
    <t>Vydané prostriedky</t>
  </si>
  <si>
    <t xml:space="preserve">                         IA NADSME</t>
  </si>
  <si>
    <t xml:space="preserve">                         IA APRR</t>
  </si>
  <si>
    <t>IA MŽP</t>
  </si>
  <si>
    <t xml:space="preserve">účet DPH </t>
  </si>
  <si>
    <t>Prostriedky EÚ</t>
  </si>
  <si>
    <t xml:space="preserve"> EUR</t>
  </si>
  <si>
    <t>Iné príjmy</t>
  </si>
  <si>
    <t>Úroky</t>
  </si>
  <si>
    <t>Vrátenia od iných org.</t>
  </si>
  <si>
    <t>Mylná platba</t>
  </si>
  <si>
    <t>Vyplatené dodavateľom</t>
  </si>
  <si>
    <t>Vratky prost. z IA</t>
  </si>
  <si>
    <t>Dane z úrokov</t>
  </si>
  <si>
    <t>Bankové poplatky</t>
  </si>
  <si>
    <t>Vrátenie úrokov</t>
  </si>
  <si>
    <t>Ostatné prevody</t>
  </si>
  <si>
    <t>PHARE CFCU</t>
  </si>
  <si>
    <t>Paralelné kofinancovanie</t>
  </si>
  <si>
    <t>Výdaj - prevod medzi účtami</t>
  </si>
  <si>
    <t>Vyplatené zádržné</t>
  </si>
  <si>
    <t>Mylná platba - výdaj</t>
  </si>
  <si>
    <t xml:space="preserve">           Položky</t>
  </si>
  <si>
    <t>Prechodný fond PHARE na CFCÚ</t>
  </si>
  <si>
    <t>PHARE - prostriedky EÚ</t>
  </si>
  <si>
    <t xml:space="preserve">                EUR</t>
  </si>
  <si>
    <t>Príjem-prevod prostriedkov z EK</t>
  </si>
  <si>
    <t xml:space="preserve">Príjem  prostriedkov </t>
  </si>
  <si>
    <t>Príjem na účet DPH</t>
  </si>
  <si>
    <t>Pripísaný úrok</t>
  </si>
  <si>
    <t>Vrátenia z IA</t>
  </si>
  <si>
    <t xml:space="preserve">Príjem na účet DPH </t>
  </si>
  <si>
    <t>Príjmy spolu</t>
  </si>
  <si>
    <t>Vrátenia od iných organizácií</t>
  </si>
  <si>
    <t>Vyplatené IA</t>
  </si>
  <si>
    <t>Vyplatená DPH  IA</t>
  </si>
  <si>
    <t>Vyplatené priamo dodávateľom</t>
  </si>
  <si>
    <t>Zrážková daň</t>
  </si>
  <si>
    <t>Vrátenia IA</t>
  </si>
  <si>
    <t>Bankový poplatok</t>
  </si>
  <si>
    <t>Prevod do Bruselu</t>
  </si>
  <si>
    <t>Prevod do ŠR</t>
  </si>
  <si>
    <t xml:space="preserve">Výdaj DPH </t>
  </si>
  <si>
    <t>Výdaje spolu</t>
  </si>
  <si>
    <t>Výdaj - mylná platba</t>
  </si>
  <si>
    <t>Vrátenia od dodávateľov+iregularity</t>
  </si>
  <si>
    <t>Prechodný fond PHARE na SEMZ</t>
  </si>
  <si>
    <t>Vrátenia fin. prostriedkov z IA</t>
  </si>
  <si>
    <t>Príjem prostriedkov z MF SR/OP</t>
  </si>
  <si>
    <t xml:space="preserve">Paralelné kofinanc. - platba </t>
  </si>
  <si>
    <t>Ostatné účty</t>
  </si>
  <si>
    <t>Počiatočný stav k 1. 1. 2009</t>
  </si>
  <si>
    <t>Príjem spolu:</t>
  </si>
  <si>
    <t>Výdaj spolu:</t>
  </si>
  <si>
    <t>PROGRAM PHARE</t>
  </si>
  <si>
    <t>PROGRAM SAPARD</t>
  </si>
  <si>
    <t>PROGRAM ISPA/KF</t>
  </si>
  <si>
    <t>Predvstupové fondy na SEMZ spolu</t>
  </si>
  <si>
    <t>Vyrovnávací účet</t>
  </si>
  <si>
    <t>Príjem-prevod prostriedkov z KF</t>
  </si>
  <si>
    <t>Príjem na účet pre VPS</t>
  </si>
  <si>
    <t>Vrátenia na vyrovn.účte</t>
  </si>
  <si>
    <t>Príjem - vrátenie na predfinancov.</t>
  </si>
  <si>
    <t>Kurzový rozdiel-strata</t>
  </si>
  <si>
    <t>Vyplatené IA, PJ</t>
  </si>
  <si>
    <t>Odvod úrokov</t>
  </si>
  <si>
    <t>Prevod na účet spolufin.</t>
  </si>
  <si>
    <t>Odvod prostriedkov do ŠR</t>
  </si>
  <si>
    <t>Prevod na vyrovn.účet</t>
  </si>
  <si>
    <t>Platba - odvod do EÚ</t>
  </si>
  <si>
    <t>FINANČNÝ MECHANIZMUS EHP</t>
  </si>
  <si>
    <t>NÓRSKY FINANČNÝ MECHANIZMUS</t>
  </si>
  <si>
    <t>ŠVAJČIARKY FINANČNÝ MECHANIZMUS</t>
  </si>
  <si>
    <t>Ostatné finanné nástroje - SEMZ  spolu</t>
  </si>
  <si>
    <t>Prostriedky FM EHP</t>
  </si>
  <si>
    <t>Prostriedky NFM</t>
  </si>
  <si>
    <t>Prostriedky ŠFM</t>
  </si>
  <si>
    <t>Prostriedky ostatných fin. mechanizmov</t>
  </si>
  <si>
    <t>Počiatočný stav k 1.1.2006</t>
  </si>
  <si>
    <t xml:space="preserve">Príjem z VPS na spolufin. </t>
  </si>
  <si>
    <t xml:space="preserve">Príjem z VPS na predfin. </t>
  </si>
  <si>
    <t>Príjem na vyrovn.účet</t>
  </si>
  <si>
    <t>Vyplatené KP/sprostredkovateľom</t>
  </si>
  <si>
    <t>Osobitné účty pre ŠF</t>
  </si>
  <si>
    <t>Vyrovnávací  účet</t>
  </si>
  <si>
    <t>Príjem za nezrovnalosti, vrátenia</t>
  </si>
  <si>
    <t>Prijaté úroky</t>
  </si>
  <si>
    <t xml:space="preserve">Bankový popl., vrátené mylné platby </t>
  </si>
  <si>
    <t>Vyplatené PJ a SUB PO</t>
  </si>
  <si>
    <t>Kurzovy rozdiel - strata</t>
  </si>
  <si>
    <t>Výdaj kurz.ziskov na vyr.účty</t>
  </si>
  <si>
    <t xml:space="preserve"> </t>
  </si>
  <si>
    <t xml:space="preserve">Prevod iregularít,vratiek a k.zisku </t>
  </si>
  <si>
    <t>ERDF</t>
  </si>
  <si>
    <t>ESF</t>
  </si>
  <si>
    <t>Kohézny fond</t>
  </si>
  <si>
    <t>EFF</t>
  </si>
  <si>
    <t xml:space="preserve">  Osobitné účty pre ŠF</t>
  </si>
  <si>
    <t xml:space="preserve">EUR </t>
  </si>
  <si>
    <t>Príjem prostried. z ES</t>
  </si>
  <si>
    <t>Daň z úroku</t>
  </si>
  <si>
    <t xml:space="preserve">   Osobitné účty pre KF</t>
  </si>
  <si>
    <t xml:space="preserve">   Osobitné účty pre EFF</t>
  </si>
  <si>
    <t>ŠF, KF a EFF spolu</t>
  </si>
  <si>
    <t>Osobitné účty pre ŠF, KF a EFF</t>
  </si>
  <si>
    <t xml:space="preserve">Vyrovn. a iné účty </t>
  </si>
  <si>
    <t>Vlastné zdroje ES</t>
  </si>
  <si>
    <t>Osobitný účet pre VZ</t>
  </si>
  <si>
    <t>Príjem FP z Colného riaditeľstva, VPS, PPA</t>
  </si>
  <si>
    <t>Príjem za mylnú platbu</t>
  </si>
  <si>
    <t>Príjem za iregularitu</t>
  </si>
  <si>
    <t>Poplatky</t>
  </si>
  <si>
    <t>Odvod do rozpočtu EÚ</t>
  </si>
  <si>
    <t>Finančná obálka</t>
  </si>
  <si>
    <t>Osobitný účet pre FO</t>
  </si>
  <si>
    <t>Príjem za vrátené fin. prostriedky</t>
  </si>
  <si>
    <t>Prijatá mylná platba</t>
  </si>
  <si>
    <t>Vyplatené ÚOŠS/inštitúciám</t>
  </si>
  <si>
    <t>Vrátené prostriedky do ŠR (VPS)</t>
  </si>
  <si>
    <t>Vrátená mylná platba</t>
  </si>
  <si>
    <t>EAGGF záručná sekcia</t>
  </si>
  <si>
    <t>Osobitné účty</t>
  </si>
  <si>
    <t>Vyplatené PPA</t>
  </si>
  <si>
    <t>Štrukturálne fondy spolu</t>
  </si>
  <si>
    <t>Vyrovnávacie účty pre ŠF</t>
  </si>
  <si>
    <t>Príjem za nezrovnalosti,vrátenia</t>
  </si>
  <si>
    <t>Prevod iregularít,vratiek a k.zisku</t>
  </si>
  <si>
    <t xml:space="preserve">Výdaj kurz.ziskov na vyr.účty </t>
  </si>
  <si>
    <t>Prostriedky EU</t>
  </si>
  <si>
    <t>Iregularity PHARE</t>
  </si>
  <si>
    <t>Príjem prostriedkov z VPS</t>
  </si>
  <si>
    <t>Príjem za iregularity</t>
  </si>
  <si>
    <t>Osobitný účet pre KF</t>
  </si>
  <si>
    <t>Vyrovnávací účet pre KF</t>
  </si>
  <si>
    <t>Príjem prostriedkov z EU,VPS</t>
  </si>
  <si>
    <t>Príjem finančných prostriedkov-kríženie</t>
  </si>
  <si>
    <t>Vyplatenie finančných prostriedkov PJ</t>
  </si>
  <si>
    <t>Vyplatenie finančných prostriedkov-kríženie</t>
  </si>
  <si>
    <t>Daň z úrokov</t>
  </si>
  <si>
    <t>Osobitný účet</t>
  </si>
  <si>
    <t>IA PHARE</t>
  </si>
  <si>
    <t>Platobné jednotky ISPA spolu</t>
  </si>
  <si>
    <t>Prechodný fond PHARE na CFCU</t>
  </si>
  <si>
    <t>OP INTERACT II-contributions</t>
  </si>
  <si>
    <t>OP INTERACT II</t>
  </si>
  <si>
    <t>Účet OP INTERACT II</t>
  </si>
  <si>
    <t>Príjem penále za iregularitu</t>
  </si>
  <si>
    <t>Vyplatené ÚOŠS/inštitúciám-IP, BSK</t>
  </si>
  <si>
    <t>Príjem z ÚFM</t>
  </si>
  <si>
    <t>Príjem od KP - výnosy</t>
  </si>
  <si>
    <t>Ostatné príjmy</t>
  </si>
  <si>
    <t>Prevod prostriedkov do ŠR</t>
  </si>
  <si>
    <t>Ostatné účty-DPH</t>
  </si>
  <si>
    <t>Implementačné agentúry PHARE spolu</t>
  </si>
  <si>
    <t>Ostat. účty  a vyrovn.účet</t>
  </si>
  <si>
    <t>Ostatné účty -DPH</t>
  </si>
  <si>
    <t>Príjem  mylné platby, kríženie</t>
  </si>
  <si>
    <t>Kurz.rozdiel - zisk,dorov.zráž.dane</t>
  </si>
  <si>
    <t>Príjem - mylná platba,kríženie</t>
  </si>
  <si>
    <t>Kurz.rozdiel - zisk, dorov.zrážkovej dane</t>
  </si>
  <si>
    <t>Prevod - kríženie</t>
  </si>
  <si>
    <t>Príjem z rozpočtu EÚ</t>
  </si>
  <si>
    <t>Príjem kríženie</t>
  </si>
  <si>
    <t>účet 221:</t>
  </si>
  <si>
    <t xml:space="preserve"> Finančné prostriedky na mimorozpočtových účtoch Sekcie európskych a medzinárodných záležitostí - stav  k 31.12.2009</t>
  </si>
  <si>
    <t>Zostatok k 31.12.2009</t>
  </si>
  <si>
    <t xml:space="preserve">Zostatok k 31.12.2009 </t>
  </si>
  <si>
    <t>Zostatok k  31.12.2009</t>
  </si>
  <si>
    <t>Konečný zostatok k 31.12.2009</t>
  </si>
  <si>
    <t>Konečný zostatok k 31.12 .2009</t>
  </si>
  <si>
    <t>Konečný zost. k 31.12.2009</t>
  </si>
  <si>
    <t>Prijem z IA ,PJ predplatenie</t>
  </si>
  <si>
    <t>Príjem-vrát.prostr.od dodávateľa z iregularít</t>
  </si>
  <si>
    <t>Vyplatenie FP - prevod iregularít na účet NF/OP</t>
  </si>
  <si>
    <t>Vyplatenie úrokov z účtu EÚ - prevody na účet NF/OP</t>
  </si>
  <si>
    <t>Refundacia projektov KF z úrokov ISPA</t>
  </si>
  <si>
    <t>Vyplatenie úrokov z účtu EÚ - prevody medzi účtami</t>
  </si>
  <si>
    <t>Príjem - kríženie</t>
  </si>
  <si>
    <t>Príjem-prevod úrokov z PJ</t>
  </si>
  <si>
    <t>Vrátené prostr. do ŠR (VPS)</t>
  </si>
  <si>
    <t>Tab. 2    Prehľad finančných prostriedkov za Vlastné zdroje ES k 31.12.2009</t>
  </si>
  <si>
    <t>Tab. 3   Prehľad finančných prostriedkov za  finančnú obálku k 31.12.2009</t>
  </si>
  <si>
    <t>Tab. 4  Prehľad finančných prostriedkov za  EAGGF záručnú sekciu k 31.12.2009</t>
  </si>
  <si>
    <t>Tab. 5    Rekapitulácia - prehľad finančných prostriedkov za štrukturálne fondy k 31.12.2009</t>
  </si>
  <si>
    <t>Účet ŠF pre nezrovnalosti a vrátenia (2004-2006) - zdroj EÚ</t>
  </si>
  <si>
    <t>Účet ŠF a KF pre nezrovnalosti a vrátenia (2007-2013) - zdroj EÚ</t>
  </si>
  <si>
    <t>Príjem prostried. z EÚ, VPS</t>
  </si>
  <si>
    <t>Príjem prostriedkov z EÚ, VPS</t>
  </si>
  <si>
    <t xml:space="preserve"> Tab. 7   Prechodný fond PHARE  - na  SEMZ k 31.12.2009</t>
  </si>
  <si>
    <t xml:space="preserve">Prechodný fond PHARE  na SEMZ spolu </t>
  </si>
  <si>
    <t>Tab. 9  Prehľad finančných prostriedkov za  Kohézny fond k 31.12.2009</t>
  </si>
  <si>
    <t>Účet KF pre nezrovn. a vrát.- časť EÚ</t>
  </si>
  <si>
    <t>Účet národného spolufinancovania-príspevky členských krajín</t>
  </si>
  <si>
    <t>Príjem prostriedkov z EÚ, ČK</t>
  </si>
  <si>
    <t>Kurz. rozdiel  - zisk, dorov.zráž.dane</t>
  </si>
  <si>
    <t>ERDF program. obdobie 2004-2006</t>
  </si>
  <si>
    <t>ESF  program. obdobie 2004-2006</t>
  </si>
  <si>
    <t>Účet ŠF pre nezrovnalosti a vrátenia 2004-2006, zdroj EÚ</t>
  </si>
  <si>
    <t>Vyrovnávacie účty</t>
  </si>
  <si>
    <t>ŠTRUKTURÁLNE FONDY program. obdobie 2004-2006 SPOLU</t>
  </si>
  <si>
    <t>Účet ŠF a KF pre nezrovnalosti a vrátenia 2007-2013, zdroj EÚ</t>
  </si>
  <si>
    <t>progr. obd. 2007-2013</t>
  </si>
  <si>
    <t>Príjmy ostatné (príj.nezrovn. z PJ)</t>
  </si>
  <si>
    <t>Ost. účty a vyrovn. účet</t>
  </si>
  <si>
    <t>Tab. 14  Prehľad finančných prostriedkov za OP INTERACT II k 31.12.2009</t>
  </si>
  <si>
    <r>
      <t xml:space="preserve">Tab. 1    Prehľad finančných prostriedkov za Sekciu európskych a mezinárodných záležitostí k 31.12.2009            </t>
    </r>
    <r>
      <rPr>
        <u val="single"/>
        <sz val="8"/>
        <color indexed="8"/>
        <rFont val="Arial"/>
        <family val="2"/>
      </rPr>
      <t>(REKAPITULÁCIA  z tab 2. -14.)</t>
    </r>
  </si>
  <si>
    <t>Tab 17b  Prehľad finanč. prostriedkov za ostatné finančné nástroje -  SEMZ k 31.12.2009</t>
  </si>
  <si>
    <t>Tab. 19     PJ ISPA/KF rekapitulácia  k 31.12.2009</t>
  </si>
  <si>
    <t>Tab. 20  Prehľad finančných prostriedkov za implementačné agentúry programu PHARE k 31.12.2009</t>
  </si>
  <si>
    <t>Tab. 21   Prehľad finanč. prostriedkov za Prechodný fond PHARE - SEMZ k 31.12.2009</t>
  </si>
  <si>
    <t>Tab. 8  Prehľad za účet iregularít programu PHARE na SEMZ  k 31.12.2009</t>
  </si>
  <si>
    <t>Odvod iregularity do EÚ</t>
  </si>
  <si>
    <t xml:space="preserve"> Predvstupové fondy PHARE, ISPA/KF, SAPARD - na SEMZ spolu</t>
  </si>
  <si>
    <t>Sumár za predvstupové fondy, Prechodný fond PHARE, Finančnú obálku, Vlastné zdroje ES, 
záručnú sekciu EAGGF, štrukturálne fondy, Kohézny fond, ostatné finančnénástroje FM EHP, 
NFM, ŠFM a Interact II</t>
  </si>
  <si>
    <t>Tab. 11 Celkový prehľad finančných prostriedkov za implementačné agentúry PHARE k 31.12.2009</t>
  </si>
  <si>
    <t>Tab. 12 Celkový prehľad finančných prostriedkov za platobné jednotky ISPA/KF k 31.12.2009</t>
  </si>
  <si>
    <t>Tab. 13  Prehľad finančných prostriedkov IA CFCU za Prechodný fond PHARE k 31.12.2009</t>
  </si>
  <si>
    <t>Tab. 10   Celkový prehľad finančných prostriedkov za FM EHP, NFM a ŠFM k 31.12.2009</t>
  </si>
  <si>
    <r>
      <t>Tab. 6 Celkový prehľad finančných prostriedkov za predvstupové fondy PHARE, ISPA/KF, SAPARD na SEMZ  k 31.12.2009</t>
    </r>
    <r>
      <rPr>
        <b/>
        <sz val="8"/>
        <rFont val="Arial"/>
        <family val="2"/>
      </rPr>
      <t xml:space="preserve">                             </t>
    </r>
  </si>
  <si>
    <t>Tab. 15a  Prehľad finančných prostriedkov za štrukturálne fondy:  program. obdobie 2004-2006 k 31.12.2009</t>
  </si>
  <si>
    <t>Tab. 15b  ŠF rekapitulácia: program. obdobie 2004-2006 k 31.12.2009</t>
  </si>
  <si>
    <t>Tab. 16   Prehľad finančných prostriedkov za ŠF a KF: program. obdobie 2007-2013 k 31.12.2009</t>
  </si>
  <si>
    <t>Tab. 17a  Prehľad finanč. prostriedkov za predvstupové fondy PHARE, ISPA/KF, SAPARD - na  SEMZ  k 31.12.2009</t>
  </si>
  <si>
    <t>Tab. 18  Prehľad finančných prostriedkov za platobné jednotky ISPA/KF k 31.12.2009</t>
  </si>
  <si>
    <t>Tab. 22  Prehľad finanč. prostriedkov za IA CFCU v rámci Prechodného fondu PHARE k 31.12.2009</t>
  </si>
  <si>
    <t>pokračovanie tab. 20  Prehľad finančných prostriedkov za implementačné agentúry programu PHARE k 31.12.2009</t>
  </si>
  <si>
    <t>Príloha č. 4</t>
  </si>
  <si>
    <t>EAGGF a FIFG  program. obdobie 2004-2006</t>
  </si>
  <si>
    <t xml:space="preserve">   ISPA/KF                      PJ MDPT SR</t>
  </si>
  <si>
    <t>ISPA/KF                         PJ MŽP SR</t>
  </si>
  <si>
    <t xml:space="preserve">Prehľad čerpania finančných prostriedkov za sekciu európskych a medzinárodných záležitostí k 31.12.2009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</si>
</sst>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0.00;[Red]0.00"/>
    <numFmt numFmtId="166" formatCode="#,##0.00_ ;\-#,##0.00\ "/>
    <numFmt numFmtId="167" formatCode="#,##0.00;[Red]#,##0.00"/>
    <numFmt numFmtId="168" formatCode="#,##0.000"/>
    <numFmt numFmtId="169" formatCode="#,##0.00\ _S_k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#,##0.000\ &quot;Sk&quot;"/>
    <numFmt numFmtId="174" formatCode="_-* #,##0.000\ &quot;Sk&quot;_-;\-* #,##0.000\ &quot;Sk&quot;_-;_-* &quot;-&quot;???\ &quot;Sk&quot;_-;_-@_-"/>
    <numFmt numFmtId="175" formatCode="0.000"/>
    <numFmt numFmtId="176" formatCode="[$-41B]d\.\ mmmm\ yyyy"/>
    <numFmt numFmtId="177" formatCode="_-* #,##0.000\ _S_k_-;\-* #,##0.000\ _S_k_-;_-* &quot;-&quot;???\ _S_k_-;_-@_-"/>
    <numFmt numFmtId="178" formatCode="#,##0.000\ _S_k;\-#,##0.000\ _S_k"/>
    <numFmt numFmtId="179" formatCode="#,##0.000\ _S_k"/>
    <numFmt numFmtId="180" formatCode="#,##0.00\ _S_k;[Red]#,##0.00\ _S_k"/>
    <numFmt numFmtId="181" formatCode="0.00_ ;\-0.00\ 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sz val="9"/>
      <name val="Arial Narrow"/>
      <family val="2"/>
    </font>
    <font>
      <sz val="8"/>
      <color indexed="12"/>
      <name val="Arial"/>
      <family val="0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2"/>
      <name val="Arial Narrow"/>
      <family val="2"/>
    </font>
    <font>
      <b/>
      <sz val="7"/>
      <name val="Arial"/>
      <family val="2"/>
    </font>
    <font>
      <b/>
      <sz val="9"/>
      <color indexed="12"/>
      <name val="Arial Narrow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5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18"/>
      <name val="Arial"/>
      <family val="0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56"/>
      <name val="Arial"/>
      <family val="2"/>
    </font>
    <font>
      <b/>
      <u val="single"/>
      <sz val="9"/>
      <name val="Arial"/>
      <family val="0"/>
    </font>
    <font>
      <b/>
      <u val="single"/>
      <sz val="9"/>
      <color indexed="18"/>
      <name val="Arial"/>
      <family val="0"/>
    </font>
    <font>
      <sz val="8"/>
      <name val="Arial CE"/>
      <family val="0"/>
    </font>
    <font>
      <sz val="9"/>
      <name val="Arial CE"/>
      <family val="0"/>
    </font>
    <font>
      <sz val="8"/>
      <color indexed="18"/>
      <name val="Arial CE"/>
      <family val="0"/>
    </font>
    <font>
      <sz val="10"/>
      <color indexed="18"/>
      <name val="Arial"/>
      <family val="0"/>
    </font>
    <font>
      <b/>
      <sz val="8"/>
      <color indexed="8"/>
      <name val="Arial Narrow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17"/>
      <name val="Arial"/>
      <family val="2"/>
    </font>
    <font>
      <sz val="10"/>
      <color indexed="10"/>
      <name val="Arial"/>
      <family val="0"/>
    </font>
    <font>
      <u val="single"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39" fontId="27" fillId="0" borderId="0" xfId="0" applyNumberFormat="1" applyFont="1" applyFill="1" applyBorder="1" applyAlignment="1">
      <alignment vertical="center"/>
    </xf>
    <xf numFmtId="39" fontId="22" fillId="0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39" fontId="27" fillId="0" borderId="10" xfId="0" applyNumberFormat="1" applyFont="1" applyFill="1" applyBorder="1" applyAlignment="1">
      <alignment horizontal="center" vertical="top"/>
    </xf>
    <xf numFmtId="39" fontId="21" fillId="0" borderId="10" xfId="0" applyNumberFormat="1" applyFont="1" applyFill="1" applyBorder="1" applyAlignment="1">
      <alignment horizontal="center" vertical="center" wrapText="1"/>
    </xf>
    <xf numFmtId="39" fontId="27" fillId="0" borderId="11" xfId="0" applyNumberFormat="1" applyFont="1" applyFill="1" applyBorder="1" applyAlignment="1">
      <alignment/>
    </xf>
    <xf numFmtId="39" fontId="27" fillId="0" borderId="10" xfId="0" applyNumberFormat="1" applyFont="1" applyFill="1" applyBorder="1" applyAlignment="1">
      <alignment/>
    </xf>
    <xf numFmtId="39" fontId="27" fillId="0" borderId="10" xfId="0" applyNumberFormat="1" applyFont="1" applyFill="1" applyBorder="1" applyAlignment="1">
      <alignment/>
    </xf>
    <xf numFmtId="39" fontId="21" fillId="0" borderId="12" xfId="0" applyNumberFormat="1" applyFont="1" applyFill="1" applyBorder="1" applyAlignment="1">
      <alignment/>
    </xf>
    <xf numFmtId="39" fontId="21" fillId="0" borderId="13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/>
    </xf>
    <xf numFmtId="39" fontId="28" fillId="0" borderId="0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9" fontId="21" fillId="0" borderId="0" xfId="0" applyNumberFormat="1" applyFont="1" applyFill="1" applyBorder="1" applyAlignment="1">
      <alignment horizontal="center" vertical="center"/>
    </xf>
    <xf numFmtId="3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9" fontId="21" fillId="0" borderId="0" xfId="0" applyNumberFormat="1" applyFont="1" applyFill="1" applyAlignment="1">
      <alignment/>
    </xf>
    <xf numFmtId="39" fontId="26" fillId="0" borderId="0" xfId="0" applyNumberFormat="1" applyFont="1" applyFill="1" applyBorder="1" applyAlignment="1">
      <alignment horizontal="left"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9" fontId="27" fillId="0" borderId="11" xfId="0" applyNumberFormat="1" applyFont="1" applyFill="1" applyBorder="1" applyAlignment="1">
      <alignment horizontal="center" vertical="top"/>
    </xf>
    <xf numFmtId="39" fontId="27" fillId="0" borderId="14" xfId="0" applyNumberFormat="1" applyFont="1" applyFill="1" applyBorder="1" applyAlignment="1">
      <alignment horizontal="center" vertical="top"/>
    </xf>
    <xf numFmtId="39" fontId="21" fillId="0" borderId="15" xfId="0" applyNumberFormat="1" applyFont="1" applyFill="1" applyBorder="1" applyAlignment="1">
      <alignment horizontal="center" vertical="center"/>
    </xf>
    <xf numFmtId="39" fontId="21" fillId="0" borderId="16" xfId="0" applyNumberFormat="1" applyFont="1" applyFill="1" applyBorder="1" applyAlignment="1">
      <alignment horizontal="center" vertical="center" wrapText="1"/>
    </xf>
    <xf numFmtId="39" fontId="21" fillId="0" borderId="10" xfId="0" applyNumberFormat="1" applyFont="1" applyFill="1" applyBorder="1" applyAlignment="1">
      <alignment horizontal="center" vertical="center"/>
    </xf>
    <xf numFmtId="39" fontId="27" fillId="0" borderId="17" xfId="0" applyNumberFormat="1" applyFont="1" applyFill="1" applyBorder="1" applyAlignment="1">
      <alignment/>
    </xf>
    <xf numFmtId="39" fontId="27" fillId="0" borderId="17" xfId="0" applyNumberFormat="1" applyFont="1" applyFill="1" applyBorder="1" applyAlignment="1">
      <alignment/>
    </xf>
    <xf numFmtId="39" fontId="27" fillId="0" borderId="11" xfId="0" applyNumberFormat="1" applyFont="1" applyFill="1" applyBorder="1" applyAlignment="1">
      <alignment/>
    </xf>
    <xf numFmtId="39" fontId="27" fillId="0" borderId="10" xfId="45" applyNumberFormat="1" applyFont="1" applyFill="1" applyBorder="1" applyAlignment="1">
      <alignment/>
      <protection/>
    </xf>
    <xf numFmtId="0" fontId="27" fillId="0" borderId="11" xfId="0" applyFont="1" applyFill="1" applyBorder="1" applyAlignment="1">
      <alignment/>
    </xf>
    <xf numFmtId="39" fontId="21" fillId="0" borderId="18" xfId="0" applyNumberFormat="1" applyFont="1" applyFill="1" applyBorder="1" applyAlignment="1">
      <alignment/>
    </xf>
    <xf numFmtId="39" fontId="21" fillId="0" borderId="19" xfId="0" applyNumberFormat="1" applyFont="1" applyFill="1" applyBorder="1" applyAlignment="1">
      <alignment/>
    </xf>
    <xf numFmtId="39" fontId="21" fillId="0" borderId="19" xfId="0" applyNumberFormat="1" applyFont="1" applyFill="1" applyBorder="1" applyAlignment="1">
      <alignment/>
    </xf>
    <xf numFmtId="39" fontId="21" fillId="0" borderId="19" xfId="45" applyNumberFormat="1" applyFont="1" applyFill="1" applyBorder="1" applyAlignment="1">
      <alignment/>
      <protection/>
    </xf>
    <xf numFmtId="39" fontId="21" fillId="0" borderId="20" xfId="0" applyNumberFormat="1" applyFont="1" applyFill="1" applyBorder="1" applyAlignment="1">
      <alignment/>
    </xf>
    <xf numFmtId="39" fontId="21" fillId="0" borderId="20" xfId="0" applyNumberFormat="1" applyFont="1" applyFill="1" applyBorder="1" applyAlignment="1">
      <alignment/>
    </xf>
    <xf numFmtId="39" fontId="21" fillId="0" borderId="21" xfId="0" applyNumberFormat="1" applyFont="1" applyFill="1" applyBorder="1" applyAlignment="1">
      <alignment horizontal="center" vertical="center" wrapText="1"/>
    </xf>
    <xf numFmtId="39" fontId="21" fillId="0" borderId="22" xfId="0" applyNumberFormat="1" applyFont="1" applyFill="1" applyBorder="1" applyAlignment="1">
      <alignment horizontal="center" vertical="center" wrapText="1"/>
    </xf>
    <xf numFmtId="39" fontId="21" fillId="0" borderId="23" xfId="0" applyNumberFormat="1" applyFont="1" applyFill="1" applyBorder="1" applyAlignment="1">
      <alignment horizontal="center" vertical="center" wrapText="1"/>
    </xf>
    <xf numFmtId="39" fontId="21" fillId="0" borderId="23" xfId="0" applyNumberFormat="1" applyFont="1" applyFill="1" applyBorder="1" applyAlignment="1">
      <alignment horizontal="center" vertical="center"/>
    </xf>
    <xf numFmtId="39" fontId="27" fillId="0" borderId="24" xfId="0" applyNumberFormat="1" applyFont="1" applyFill="1" applyBorder="1" applyAlignment="1">
      <alignment horizontal="center" vertical="center" wrapText="1"/>
    </xf>
    <xf numFmtId="39" fontId="27" fillId="0" borderId="10" xfId="0" applyNumberFormat="1" applyFont="1" applyFill="1" applyBorder="1" applyAlignment="1">
      <alignment horizontal="center" vertical="center"/>
    </xf>
    <xf numFmtId="39" fontId="21" fillId="0" borderId="18" xfId="0" applyNumberFormat="1" applyFont="1" applyFill="1" applyBorder="1" applyAlignment="1">
      <alignment horizontal="right"/>
    </xf>
    <xf numFmtId="39" fontId="21" fillId="0" borderId="25" xfId="0" applyNumberFormat="1" applyFont="1" applyFill="1" applyBorder="1" applyAlignment="1">
      <alignment horizontal="right"/>
    </xf>
    <xf numFmtId="39" fontId="27" fillId="0" borderId="12" xfId="0" applyNumberFormat="1" applyFont="1" applyFill="1" applyBorder="1" applyAlignment="1">
      <alignment/>
    </xf>
    <xf numFmtId="39" fontId="27" fillId="0" borderId="19" xfId="0" applyNumberFormat="1" applyFont="1" applyFill="1" applyBorder="1" applyAlignment="1">
      <alignment/>
    </xf>
    <xf numFmtId="39" fontId="21" fillId="0" borderId="19" xfId="0" applyNumberFormat="1" applyFont="1" applyFill="1" applyBorder="1" applyAlignment="1">
      <alignment horizontal="right"/>
    </xf>
    <xf numFmtId="39" fontId="27" fillId="0" borderId="26" xfId="0" applyNumberFormat="1" applyFont="1" applyFill="1" applyBorder="1" applyAlignment="1">
      <alignment/>
    </xf>
    <xf numFmtId="39" fontId="27" fillId="0" borderId="10" xfId="0" applyNumberFormat="1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39" fontId="27" fillId="0" borderId="11" xfId="0" applyNumberFormat="1" applyFont="1" applyFill="1" applyBorder="1" applyAlignment="1">
      <alignment horizontal="center"/>
    </xf>
    <xf numFmtId="39" fontId="27" fillId="0" borderId="16" xfId="0" applyNumberFormat="1" applyFont="1" applyFill="1" applyBorder="1" applyAlignment="1">
      <alignment horizontal="center"/>
    </xf>
    <xf numFmtId="39" fontId="27" fillId="0" borderId="10" xfId="0" applyNumberFormat="1" applyFont="1" applyFill="1" applyBorder="1" applyAlignment="1">
      <alignment horizontal="center"/>
    </xf>
    <xf numFmtId="39" fontId="21" fillId="0" borderId="10" xfId="0" applyNumberFormat="1" applyFont="1" applyFill="1" applyBorder="1" applyAlignment="1">
      <alignment/>
    </xf>
    <xf numFmtId="39" fontId="21" fillId="0" borderId="10" xfId="0" applyNumberFormat="1" applyFont="1" applyFill="1" applyBorder="1" applyAlignment="1">
      <alignment horizontal="center"/>
    </xf>
    <xf numFmtId="39" fontId="27" fillId="0" borderId="22" xfId="0" applyNumberFormat="1" applyFont="1" applyFill="1" applyBorder="1" applyAlignment="1">
      <alignment/>
    </xf>
    <xf numFmtId="39" fontId="27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9" fontId="21" fillId="0" borderId="13" xfId="0" applyNumberFormat="1" applyFont="1" applyFill="1" applyBorder="1" applyAlignment="1">
      <alignment horizontal="right"/>
    </xf>
    <xf numFmtId="39" fontId="21" fillId="0" borderId="25" xfId="0" applyNumberFormat="1" applyFont="1" applyFill="1" applyBorder="1" applyAlignment="1">
      <alignment/>
    </xf>
    <xf numFmtId="39" fontId="21" fillId="0" borderId="30" xfId="0" applyNumberFormat="1" applyFont="1" applyFill="1" applyBorder="1" applyAlignment="1">
      <alignment/>
    </xf>
    <xf numFmtId="39" fontId="21" fillId="0" borderId="31" xfId="0" applyNumberFormat="1" applyFont="1" applyFill="1" applyBorder="1" applyAlignment="1">
      <alignment/>
    </xf>
    <xf numFmtId="39" fontId="21" fillId="0" borderId="12" xfId="0" applyNumberFormat="1" applyFont="1" applyFill="1" applyBorder="1" applyAlignment="1">
      <alignment horizontal="right"/>
    </xf>
    <xf numFmtId="39" fontId="21" fillId="0" borderId="32" xfId="0" applyNumberFormat="1" applyFont="1" applyFill="1" applyBorder="1" applyAlignment="1">
      <alignment/>
    </xf>
    <xf numFmtId="39" fontId="21" fillId="0" borderId="33" xfId="0" applyNumberFormat="1" applyFont="1" applyFill="1" applyBorder="1" applyAlignment="1">
      <alignment horizontal="right"/>
    </xf>
    <xf numFmtId="39" fontId="21" fillId="0" borderId="34" xfId="0" applyNumberFormat="1" applyFont="1" applyFill="1" applyBorder="1" applyAlignment="1">
      <alignment/>
    </xf>
    <xf numFmtId="39" fontId="27" fillId="0" borderId="35" xfId="0" applyNumberFormat="1" applyFont="1" applyFill="1" applyBorder="1" applyAlignment="1">
      <alignment/>
    </xf>
    <xf numFmtId="39" fontId="27" fillId="0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9" fontId="21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/>
    </xf>
    <xf numFmtId="39" fontId="21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9" fontId="26" fillId="0" borderId="0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 vertical="center" wrapText="1"/>
    </xf>
    <xf numFmtId="39" fontId="21" fillId="0" borderId="0" xfId="0" applyNumberFormat="1" applyFont="1" applyFill="1" applyBorder="1" applyAlignment="1">
      <alignment wrapText="1"/>
    </xf>
    <xf numFmtId="39" fontId="27" fillId="0" borderId="0" xfId="0" applyNumberFormat="1" applyFont="1" applyFill="1" applyBorder="1" applyAlignment="1">
      <alignment horizontal="center"/>
    </xf>
    <xf numFmtId="39" fontId="27" fillId="0" borderId="0" xfId="0" applyNumberFormat="1" applyFont="1" applyFill="1" applyBorder="1" applyAlignment="1">
      <alignment horizontal="center" vertical="top"/>
    </xf>
    <xf numFmtId="39" fontId="27" fillId="0" borderId="36" xfId="0" applyNumberFormat="1" applyFont="1" applyFill="1" applyBorder="1" applyAlignment="1">
      <alignment vertical="center"/>
    </xf>
    <xf numFmtId="39" fontId="27" fillId="0" borderId="18" xfId="0" applyNumberFormat="1" applyFont="1" applyFill="1" applyBorder="1" applyAlignment="1">
      <alignment/>
    </xf>
    <xf numFmtId="39" fontId="21" fillId="0" borderId="37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39" fontId="27" fillId="0" borderId="14" xfId="0" applyNumberFormat="1" applyFont="1" applyFill="1" applyBorder="1" applyAlignment="1">
      <alignment horizontal="right"/>
    </xf>
    <xf numFmtId="39" fontId="27" fillId="0" borderId="16" xfId="0" applyNumberFormat="1" applyFont="1" applyFill="1" applyBorder="1" applyAlignment="1">
      <alignment horizontal="right"/>
    </xf>
    <xf numFmtId="39" fontId="27" fillId="0" borderId="16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39" fontId="21" fillId="0" borderId="12" xfId="0" applyNumberFormat="1" applyFont="1" applyFill="1" applyBorder="1" applyAlignment="1">
      <alignment/>
    </xf>
    <xf numFmtId="39" fontId="21" fillId="0" borderId="38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39" fontId="27" fillId="0" borderId="19" xfId="0" applyNumberFormat="1" applyFont="1" applyFill="1" applyBorder="1" applyAlignment="1">
      <alignment horizontal="right"/>
    </xf>
    <xf numFmtId="39" fontId="27" fillId="0" borderId="19" xfId="0" applyNumberFormat="1" applyFont="1" applyFill="1" applyBorder="1" applyAlignment="1">
      <alignment/>
    </xf>
    <xf numFmtId="39" fontId="21" fillId="0" borderId="33" xfId="0" applyNumberFormat="1" applyFont="1" applyFill="1" applyBorder="1" applyAlignment="1">
      <alignment/>
    </xf>
    <xf numFmtId="39" fontId="21" fillId="0" borderId="33" xfId="0" applyNumberFormat="1" applyFont="1" applyFill="1" applyBorder="1" applyAlignment="1">
      <alignment/>
    </xf>
    <xf numFmtId="39" fontId="21" fillId="0" borderId="39" xfId="0" applyNumberFormat="1" applyFont="1" applyFill="1" applyBorder="1" applyAlignment="1">
      <alignment/>
    </xf>
    <xf numFmtId="39" fontId="21" fillId="0" borderId="26" xfId="0" applyNumberFormat="1" applyFont="1" applyFill="1" applyBorder="1" applyAlignment="1">
      <alignment/>
    </xf>
    <xf numFmtId="39" fontId="21" fillId="0" borderId="40" xfId="0" applyNumberFormat="1" applyFont="1" applyFill="1" applyBorder="1" applyAlignment="1">
      <alignment/>
    </xf>
    <xf numFmtId="39" fontId="27" fillId="0" borderId="26" xfId="0" applyNumberFormat="1" applyFont="1" applyFill="1" applyBorder="1" applyAlignment="1">
      <alignment horizontal="right"/>
    </xf>
    <xf numFmtId="39" fontId="21" fillId="0" borderId="25" xfId="0" applyNumberFormat="1" applyFont="1" applyFill="1" applyBorder="1" applyAlignment="1">
      <alignment/>
    </xf>
    <xf numFmtId="39" fontId="21" fillId="0" borderId="23" xfId="0" applyNumberFormat="1" applyFont="1" applyFill="1" applyBorder="1" applyAlignment="1">
      <alignment/>
    </xf>
    <xf numFmtId="39" fontId="27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39" fontId="27" fillId="0" borderId="41" xfId="0" applyNumberFormat="1" applyFont="1" applyFill="1" applyBorder="1" applyAlignment="1">
      <alignment/>
    </xf>
    <xf numFmtId="39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9" fontId="27" fillId="0" borderId="22" xfId="0" applyNumberFormat="1" applyFont="1" applyFill="1" applyBorder="1" applyAlignment="1">
      <alignment horizontal="center"/>
    </xf>
    <xf numFmtId="39" fontId="21" fillId="0" borderId="11" xfId="0" applyNumberFormat="1" applyFont="1" applyFill="1" applyBorder="1" applyAlignment="1">
      <alignment horizontal="center"/>
    </xf>
    <xf numFmtId="39" fontId="21" fillId="0" borderId="16" xfId="0" applyNumberFormat="1" applyFont="1" applyFill="1" applyBorder="1" applyAlignment="1">
      <alignment horizontal="center"/>
    </xf>
    <xf numFmtId="39" fontId="21" fillId="0" borderId="2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27" fillId="0" borderId="11" xfId="0" applyNumberFormat="1" applyFont="1" applyFill="1" applyBorder="1" applyAlignment="1">
      <alignment horizontal="right"/>
    </xf>
    <xf numFmtId="39" fontId="27" fillId="0" borderId="14" xfId="0" applyNumberFormat="1" applyFont="1" applyFill="1" applyBorder="1" applyAlignment="1">
      <alignment/>
    </xf>
    <xf numFmtId="39" fontId="28" fillId="0" borderId="0" xfId="0" applyNumberFormat="1" applyFont="1" applyFill="1" applyBorder="1" applyAlignment="1">
      <alignment/>
    </xf>
    <xf numFmtId="39" fontId="21" fillId="0" borderId="22" xfId="0" applyNumberFormat="1" applyFont="1" applyFill="1" applyBorder="1" applyAlignment="1">
      <alignment/>
    </xf>
    <xf numFmtId="39" fontId="21" fillId="0" borderId="41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21" fillId="0" borderId="42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9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39" fontId="22" fillId="0" borderId="0" xfId="0" applyNumberFormat="1" applyFont="1" applyFill="1" applyBorder="1" applyAlignment="1">
      <alignment/>
    </xf>
    <xf numFmtId="39" fontId="32" fillId="0" borderId="0" xfId="0" applyNumberFormat="1" applyFont="1" applyFill="1" applyBorder="1" applyAlignment="1">
      <alignment horizontal="left"/>
    </xf>
    <xf numFmtId="39" fontId="28" fillId="0" borderId="0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39" fontId="27" fillId="0" borderId="14" xfId="0" applyNumberFormat="1" applyFont="1" applyFill="1" applyBorder="1" applyAlignment="1">
      <alignment horizontal="center" vertical="center"/>
    </xf>
    <xf numFmtId="39" fontId="27" fillId="0" borderId="11" xfId="0" applyNumberFormat="1" applyFont="1" applyFill="1" applyBorder="1" applyAlignment="1">
      <alignment horizontal="center" vertical="center" wrapText="1"/>
    </xf>
    <xf numFmtId="39" fontId="27" fillId="0" borderId="11" xfId="0" applyNumberFormat="1" applyFont="1" applyFill="1" applyBorder="1" applyAlignment="1">
      <alignment horizontal="center" vertical="center"/>
    </xf>
    <xf numFmtId="39" fontId="27" fillId="0" borderId="25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9" fontId="27" fillId="0" borderId="10" xfId="0" applyNumberFormat="1" applyFont="1" applyFill="1" applyBorder="1" applyAlignment="1">
      <alignment/>
    </xf>
    <xf numFmtId="39" fontId="27" fillId="0" borderId="10" xfId="0" applyNumberFormat="1" applyFont="1" applyFill="1" applyBorder="1" applyAlignment="1">
      <alignment horizontal="right"/>
    </xf>
    <xf numFmtId="39" fontId="27" fillId="0" borderId="17" xfId="0" applyNumberFormat="1" applyFont="1" applyFill="1" applyBorder="1" applyAlignment="1">
      <alignment/>
    </xf>
    <xf numFmtId="169" fontId="21" fillId="0" borderId="18" xfId="0" applyNumberFormat="1" applyFont="1" applyFill="1" applyBorder="1" applyAlignment="1">
      <alignment horizontal="right"/>
    </xf>
    <xf numFmtId="169" fontId="21" fillId="0" borderId="18" xfId="0" applyNumberFormat="1" applyFont="1" applyFill="1" applyBorder="1" applyAlignment="1">
      <alignment/>
    </xf>
    <xf numFmtId="169" fontId="21" fillId="0" borderId="19" xfId="0" applyNumberFormat="1" applyFont="1" applyFill="1" applyBorder="1" applyAlignment="1">
      <alignment/>
    </xf>
    <xf numFmtId="169" fontId="21" fillId="0" borderId="19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39" fontId="33" fillId="0" borderId="0" xfId="0" applyNumberFormat="1" applyFont="1" applyFill="1" applyBorder="1" applyAlignment="1">
      <alignment/>
    </xf>
    <xf numFmtId="39" fontId="35" fillId="0" borderId="0" xfId="0" applyNumberFormat="1" applyFont="1" applyFill="1" applyBorder="1" applyAlignment="1">
      <alignment horizontal="right"/>
    </xf>
    <xf numFmtId="168" fontId="35" fillId="0" borderId="0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/>
    </xf>
    <xf numFmtId="39" fontId="35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69" fontId="36" fillId="0" borderId="0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/>
    </xf>
    <xf numFmtId="39" fontId="27" fillId="24" borderId="17" xfId="0" applyNumberFormat="1" applyFont="1" applyFill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39" fontId="27" fillId="24" borderId="1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169" fontId="23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39" fontId="27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69" fontId="27" fillId="0" borderId="10" xfId="0" applyNumberFormat="1" applyFont="1" applyFill="1" applyBorder="1" applyAlignment="1">
      <alignment horizontal="center"/>
    </xf>
    <xf numFmtId="39" fontId="27" fillId="0" borderId="10" xfId="0" applyNumberFormat="1" applyFont="1" applyBorder="1" applyAlignment="1">
      <alignment/>
    </xf>
    <xf numFmtId="169" fontId="27" fillId="24" borderId="22" xfId="0" applyNumberFormat="1" applyFont="1" applyFill="1" applyBorder="1" applyAlignment="1">
      <alignment/>
    </xf>
    <xf numFmtId="169" fontId="27" fillId="24" borderId="0" xfId="0" applyNumberFormat="1" applyFont="1" applyFill="1" applyBorder="1" applyAlignment="1">
      <alignment/>
    </xf>
    <xf numFmtId="39" fontId="27" fillId="0" borderId="12" xfId="0" applyNumberFormat="1" applyFont="1" applyBorder="1" applyAlignment="1">
      <alignment/>
    </xf>
    <xf numFmtId="169" fontId="27" fillId="0" borderId="22" xfId="0" applyNumberFormat="1" applyFont="1" applyFill="1" applyBorder="1" applyAlignment="1">
      <alignment horizontal="right"/>
    </xf>
    <xf numFmtId="169" fontId="27" fillId="0" borderId="0" xfId="0" applyNumberFormat="1" applyFont="1" applyFill="1" applyBorder="1" applyAlignment="1">
      <alignment/>
    </xf>
    <xf numFmtId="169" fontId="27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39" fontId="47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39" fontId="48" fillId="0" borderId="0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39" fontId="49" fillId="0" borderId="10" xfId="0" applyNumberFormat="1" applyFont="1" applyFill="1" applyBorder="1" applyAlignment="1">
      <alignment horizontal="center" vertical="center"/>
    </xf>
    <xf numFmtId="39" fontId="50" fillId="0" borderId="0" xfId="0" applyNumberFormat="1" applyFont="1" applyFill="1" applyBorder="1" applyAlignment="1">
      <alignment horizontal="center"/>
    </xf>
    <xf numFmtId="39" fontId="27" fillId="0" borderId="10" xfId="0" applyNumberFormat="1" applyFont="1" applyFill="1" applyBorder="1" applyAlignment="1">
      <alignment horizontal="center" vertical="center" wrapText="1"/>
    </xf>
    <xf numFmtId="39" fontId="27" fillId="0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" fontId="24" fillId="0" borderId="0" xfId="0" applyNumberFormat="1" applyFont="1" applyFill="1" applyAlignment="1">
      <alignment/>
    </xf>
    <xf numFmtId="43" fontId="27" fillId="0" borderId="0" xfId="0" applyNumberFormat="1" applyFont="1" applyFill="1" applyBorder="1" applyAlignment="1">
      <alignment horizontal="left"/>
    </xf>
    <xf numFmtId="39" fontId="50" fillId="0" borderId="0" xfId="0" applyNumberFormat="1" applyFont="1" applyFill="1" applyBorder="1" applyAlignment="1">
      <alignment/>
    </xf>
    <xf numFmtId="39" fontId="50" fillId="0" borderId="0" xfId="0" applyNumberFormat="1" applyFont="1" applyFill="1" applyAlignment="1">
      <alignment/>
    </xf>
    <xf numFmtId="39" fontId="47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39" fontId="40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left"/>
    </xf>
    <xf numFmtId="39" fontId="52" fillId="0" borderId="0" xfId="0" applyNumberFormat="1" applyFont="1" applyFill="1" applyBorder="1" applyAlignment="1">
      <alignment vertical="center"/>
    </xf>
    <xf numFmtId="39" fontId="26" fillId="0" borderId="0" xfId="0" applyNumberFormat="1" applyFont="1" applyFill="1" applyAlignment="1">
      <alignment/>
    </xf>
    <xf numFmtId="39" fontId="21" fillId="0" borderId="0" xfId="0" applyNumberFormat="1" applyFont="1" applyFill="1" applyAlignment="1">
      <alignment/>
    </xf>
    <xf numFmtId="39" fontId="21" fillId="0" borderId="36" xfId="0" applyNumberFormat="1" applyFont="1" applyFill="1" applyBorder="1" applyAlignment="1">
      <alignment/>
    </xf>
    <xf numFmtId="39" fontId="27" fillId="0" borderId="11" xfId="0" applyNumberFormat="1" applyFont="1" applyFill="1" applyBorder="1" applyAlignment="1">
      <alignment horizontal="center"/>
    </xf>
    <xf numFmtId="39" fontId="27" fillId="0" borderId="16" xfId="0" applyNumberFormat="1" applyFont="1" applyFill="1" applyBorder="1" applyAlignment="1">
      <alignment horizontal="center"/>
    </xf>
    <xf numFmtId="39" fontId="53" fillId="0" borderId="0" xfId="0" applyNumberFormat="1" applyFont="1" applyFill="1" applyBorder="1" applyAlignment="1">
      <alignment/>
    </xf>
    <xf numFmtId="39" fontId="54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9" fontId="27" fillId="0" borderId="22" xfId="0" applyNumberFormat="1" applyFont="1" applyFill="1" applyBorder="1" applyAlignment="1">
      <alignment horizontal="center" vertical="center" wrapText="1"/>
    </xf>
    <xf numFmtId="39" fontId="27" fillId="0" borderId="10" xfId="0" applyNumberFormat="1" applyFont="1" applyFill="1" applyBorder="1" applyAlignment="1">
      <alignment horizontal="center"/>
    </xf>
    <xf numFmtId="39" fontId="21" fillId="0" borderId="0" xfId="0" applyNumberFormat="1" applyFont="1" applyFill="1" applyBorder="1" applyAlignment="1">
      <alignment/>
    </xf>
    <xf numFmtId="39" fontId="47" fillId="0" borderId="0" xfId="0" applyNumberFormat="1" applyFont="1" applyFill="1" applyBorder="1" applyAlignment="1">
      <alignment/>
    </xf>
    <xf numFmtId="39" fontId="21" fillId="0" borderId="10" xfId="0" applyNumberFormat="1" applyFont="1" applyFill="1" applyBorder="1" applyAlignment="1">
      <alignment horizontal="center"/>
    </xf>
    <xf numFmtId="39" fontId="27" fillId="0" borderId="0" xfId="0" applyNumberFormat="1" applyFont="1" applyFill="1" applyBorder="1" applyAlignment="1">
      <alignment horizontal="center" vertical="center"/>
    </xf>
    <xf numFmtId="39" fontId="50" fillId="0" borderId="0" xfId="0" applyNumberFormat="1" applyFont="1" applyFill="1" applyBorder="1" applyAlignment="1">
      <alignment horizontal="center"/>
    </xf>
    <xf numFmtId="39" fontId="27" fillId="0" borderId="10" xfId="0" applyNumberFormat="1" applyFont="1" applyFill="1" applyBorder="1" applyAlignment="1">
      <alignment/>
    </xf>
    <xf numFmtId="39" fontId="50" fillId="0" borderId="0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/>
    </xf>
    <xf numFmtId="39" fontId="21" fillId="0" borderId="20" xfId="0" applyNumberFormat="1" applyFont="1" applyFill="1" applyBorder="1" applyAlignment="1">
      <alignment/>
    </xf>
    <xf numFmtId="39" fontId="21" fillId="0" borderId="32" xfId="0" applyNumberFormat="1" applyFont="1" applyFill="1" applyBorder="1" applyAlignment="1">
      <alignment/>
    </xf>
    <xf numFmtId="39" fontId="47" fillId="0" borderId="0" xfId="0" applyNumberFormat="1" applyFont="1" applyFill="1" applyBorder="1" applyAlignment="1">
      <alignment horizontal="right"/>
    </xf>
    <xf numFmtId="39" fontId="27" fillId="0" borderId="0" xfId="0" applyNumberFormat="1" applyFont="1" applyFill="1" applyBorder="1" applyAlignment="1">
      <alignment horizontal="right" vertical="center"/>
    </xf>
    <xf numFmtId="39" fontId="55" fillId="0" borderId="0" xfId="0" applyNumberFormat="1" applyFont="1" applyFill="1" applyBorder="1" applyAlignment="1">
      <alignment/>
    </xf>
    <xf numFmtId="39" fontId="21" fillId="0" borderId="35" xfId="0" applyNumberFormat="1" applyFont="1" applyFill="1" applyBorder="1" applyAlignment="1">
      <alignment/>
    </xf>
    <xf numFmtId="39" fontId="27" fillId="0" borderId="35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5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49" fillId="0" borderId="11" xfId="0" applyNumberFormat="1" applyFont="1" applyFill="1" applyBorder="1" applyAlignment="1">
      <alignment horizontal="center"/>
    </xf>
    <xf numFmtId="39" fontId="49" fillId="0" borderId="22" xfId="0" applyNumberFormat="1" applyFont="1" applyFill="1" applyBorder="1" applyAlignment="1">
      <alignment horizontal="center"/>
    </xf>
    <xf numFmtId="39" fontId="27" fillId="0" borderId="0" xfId="0" applyNumberFormat="1" applyFont="1" applyFill="1" applyBorder="1" applyAlignment="1">
      <alignment horizontal="center"/>
    </xf>
    <xf numFmtId="39" fontId="49" fillId="0" borderId="10" xfId="0" applyNumberFormat="1" applyFont="1" applyFill="1" applyBorder="1" applyAlignment="1">
      <alignment horizontal="center"/>
    </xf>
    <xf numFmtId="39" fontId="49" fillId="0" borderId="16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9" fontId="45" fillId="0" borderId="10" xfId="0" applyNumberFormat="1" applyFont="1" applyFill="1" applyBorder="1" applyAlignment="1">
      <alignment horizontal="center"/>
    </xf>
    <xf numFmtId="39" fontId="45" fillId="0" borderId="22" xfId="0" applyNumberFormat="1" applyFont="1" applyFill="1" applyBorder="1" applyAlignment="1">
      <alignment horizontal="center"/>
    </xf>
    <xf numFmtId="39" fontId="21" fillId="0" borderId="0" xfId="0" applyNumberFormat="1" applyFont="1" applyFill="1" applyBorder="1" applyAlignment="1">
      <alignment horizontal="center"/>
    </xf>
    <xf numFmtId="39" fontId="49" fillId="0" borderId="22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45" fillId="0" borderId="22" xfId="0" applyNumberFormat="1" applyFont="1" applyFill="1" applyBorder="1" applyAlignment="1">
      <alignment/>
    </xf>
    <xf numFmtId="39" fontId="57" fillId="0" borderId="0" xfId="0" applyNumberFormat="1" applyFont="1" applyFill="1" applyBorder="1" applyAlignment="1">
      <alignment vertical="center"/>
    </xf>
    <xf numFmtId="39" fontId="45" fillId="0" borderId="40" xfId="0" applyNumberFormat="1" applyFont="1" applyFill="1" applyBorder="1" applyAlignment="1">
      <alignment/>
    </xf>
    <xf numFmtId="39" fontId="45" fillId="0" borderId="34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 horizontal="center" vertical="center"/>
    </xf>
    <xf numFmtId="39" fontId="57" fillId="0" borderId="0" xfId="0" applyNumberFormat="1" applyFont="1" applyFill="1" applyBorder="1" applyAlignment="1">
      <alignment horizontal="center" vertical="center"/>
    </xf>
    <xf numFmtId="39" fontId="50" fillId="0" borderId="0" xfId="0" applyNumberFormat="1" applyFont="1" applyFill="1" applyBorder="1" applyAlignment="1">
      <alignment horizontal="right"/>
    </xf>
    <xf numFmtId="39" fontId="21" fillId="0" borderId="0" xfId="0" applyNumberFormat="1" applyFont="1" applyFill="1" applyBorder="1" applyAlignment="1">
      <alignment vertical="center"/>
    </xf>
    <xf numFmtId="39" fontId="47" fillId="0" borderId="0" xfId="0" applyNumberFormat="1" applyFont="1" applyFill="1" applyBorder="1" applyAlignment="1">
      <alignment vertical="center"/>
    </xf>
    <xf numFmtId="39" fontId="27" fillId="0" borderId="22" xfId="0" applyNumberFormat="1" applyFont="1" applyFill="1" applyBorder="1" applyAlignment="1">
      <alignment horizontal="center"/>
    </xf>
    <xf numFmtId="39" fontId="21" fillId="0" borderId="22" xfId="0" applyNumberFormat="1" applyFont="1" applyFill="1" applyBorder="1" applyAlignment="1">
      <alignment horizontal="center"/>
    </xf>
    <xf numFmtId="39" fontId="49" fillId="0" borderId="21" xfId="0" applyNumberFormat="1" applyFont="1" applyFill="1" applyBorder="1" applyAlignment="1">
      <alignment/>
    </xf>
    <xf numFmtId="39" fontId="49" fillId="0" borderId="21" xfId="0" applyNumberFormat="1" applyFont="1" applyFill="1" applyBorder="1" applyAlignment="1">
      <alignment horizontal="right"/>
    </xf>
    <xf numFmtId="39" fontId="49" fillId="0" borderId="22" xfId="0" applyNumberFormat="1" applyFont="1" applyFill="1" applyBorder="1" applyAlignment="1">
      <alignment horizontal="right"/>
    </xf>
    <xf numFmtId="39" fontId="45" fillId="0" borderId="18" xfId="0" applyNumberFormat="1" applyFont="1" applyFill="1" applyBorder="1" applyAlignment="1">
      <alignment/>
    </xf>
    <xf numFmtId="39" fontId="45" fillId="0" borderId="22" xfId="0" applyNumberFormat="1" applyFont="1" applyFill="1" applyBorder="1" applyAlignment="1">
      <alignment horizontal="right"/>
    </xf>
    <xf numFmtId="39" fontId="45" fillId="0" borderId="19" xfId="0" applyNumberFormat="1" applyFont="1" applyFill="1" applyBorder="1" applyAlignment="1">
      <alignment/>
    </xf>
    <xf numFmtId="39" fontId="49" fillId="0" borderId="22" xfId="0" applyNumberFormat="1" applyFont="1" applyFill="1" applyBorder="1" applyAlignment="1">
      <alignment/>
    </xf>
    <xf numFmtId="39" fontId="45" fillId="0" borderId="30" xfId="0" applyNumberFormat="1" applyFont="1" applyFill="1" applyBorder="1" applyAlignment="1">
      <alignment horizontal="right"/>
    </xf>
    <xf numFmtId="39" fontId="45" fillId="0" borderId="32" xfId="0" applyNumberFormat="1" applyFont="1" applyFill="1" applyBorder="1" applyAlignment="1">
      <alignment horizontal="right"/>
    </xf>
    <xf numFmtId="39" fontId="49" fillId="0" borderId="10" xfId="0" applyNumberFormat="1" applyFont="1" applyFill="1" applyBorder="1" applyAlignment="1">
      <alignment/>
    </xf>
    <xf numFmtId="39" fontId="49" fillId="0" borderId="43" xfId="0" applyNumberFormat="1" applyFont="1" applyFill="1" applyBorder="1" applyAlignment="1">
      <alignment/>
    </xf>
    <xf numFmtId="39" fontId="27" fillId="0" borderId="28" xfId="0" applyNumberFormat="1" applyFont="1" applyFill="1" applyBorder="1" applyAlignment="1">
      <alignment/>
    </xf>
    <xf numFmtId="39" fontId="27" fillId="0" borderId="17" xfId="0" applyNumberFormat="1" applyFont="1" applyFill="1" applyBorder="1" applyAlignment="1">
      <alignment horizontal="right"/>
    </xf>
    <xf numFmtId="39" fontId="21" fillId="0" borderId="44" xfId="0" applyNumberFormat="1" applyFont="1" applyFill="1" applyBorder="1" applyAlignment="1">
      <alignment/>
    </xf>
    <xf numFmtId="39" fontId="21" fillId="0" borderId="45" xfId="0" applyNumberFormat="1" applyFont="1" applyFill="1" applyBorder="1" applyAlignment="1">
      <alignment/>
    </xf>
    <xf numFmtId="39" fontId="21" fillId="0" borderId="22" xfId="0" applyNumberFormat="1" applyFont="1" applyFill="1" applyBorder="1" applyAlignment="1">
      <alignment/>
    </xf>
    <xf numFmtId="39" fontId="58" fillId="0" borderId="0" xfId="0" applyNumberFormat="1" applyFont="1" applyFill="1" applyAlignment="1">
      <alignment/>
    </xf>
    <xf numFmtId="39" fontId="59" fillId="0" borderId="0" xfId="0" applyNumberFormat="1" applyFont="1" applyFill="1" applyBorder="1" applyAlignment="1">
      <alignment/>
    </xf>
    <xf numFmtId="39" fontId="27" fillId="0" borderId="16" xfId="0" applyNumberFormat="1" applyFont="1" applyFill="1" applyBorder="1" applyAlignment="1">
      <alignment horizontal="center" vertical="top"/>
    </xf>
    <xf numFmtId="39" fontId="21" fillId="0" borderId="17" xfId="0" applyNumberFormat="1" applyFont="1" applyFill="1" applyBorder="1" applyAlignment="1">
      <alignment horizontal="center" vertical="center" wrapText="1"/>
    </xf>
    <xf numFmtId="39" fontId="21" fillId="0" borderId="28" xfId="0" applyNumberFormat="1" applyFont="1" applyFill="1" applyBorder="1" applyAlignment="1">
      <alignment horizontal="center" vertical="center" wrapText="1"/>
    </xf>
    <xf numFmtId="39" fontId="50" fillId="0" borderId="0" xfId="0" applyNumberFormat="1" applyFont="1" applyFill="1" applyBorder="1" applyAlignment="1">
      <alignment/>
    </xf>
    <xf numFmtId="39" fontId="62" fillId="0" borderId="0" xfId="0" applyNumberFormat="1" applyFont="1" applyFill="1" applyBorder="1" applyAlignment="1">
      <alignment/>
    </xf>
    <xf numFmtId="39" fontId="4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9" fontId="36" fillId="0" borderId="0" xfId="0" applyNumberFormat="1" applyFont="1" applyFill="1" applyBorder="1" applyAlignment="1">
      <alignment/>
    </xf>
    <xf numFmtId="39" fontId="40" fillId="0" borderId="0" xfId="0" applyNumberFormat="1" applyFont="1" applyFill="1" applyBorder="1" applyAlignment="1">
      <alignment horizontal="left"/>
    </xf>
    <xf numFmtId="39" fontId="63" fillId="0" borderId="0" xfId="0" applyNumberFormat="1" applyFont="1" applyFill="1" applyBorder="1" applyAlignment="1">
      <alignment/>
    </xf>
    <xf numFmtId="39" fontId="64" fillId="0" borderId="0" xfId="0" applyNumberFormat="1" applyFont="1" applyFill="1" applyAlignment="1">
      <alignment/>
    </xf>
    <xf numFmtId="39" fontId="45" fillId="0" borderId="15" xfId="0" applyNumberFormat="1" applyFont="1" applyFill="1" applyBorder="1" applyAlignment="1">
      <alignment horizontal="center"/>
    </xf>
    <xf numFmtId="39" fontId="49" fillId="0" borderId="16" xfId="0" applyNumberFormat="1" applyFont="1" applyFill="1" applyBorder="1" applyAlignment="1">
      <alignment/>
    </xf>
    <xf numFmtId="39" fontId="27" fillId="0" borderId="11" xfId="0" applyNumberFormat="1" applyFont="1" applyFill="1" applyBorder="1" applyAlignment="1">
      <alignment/>
    </xf>
    <xf numFmtId="39" fontId="27" fillId="0" borderId="17" xfId="0" applyNumberFormat="1" applyFont="1" applyFill="1" applyBorder="1" applyAlignment="1">
      <alignment horizontal="right"/>
    </xf>
    <xf numFmtId="39" fontId="27" fillId="0" borderId="0" xfId="0" applyNumberFormat="1" applyFont="1" applyFill="1" applyBorder="1" applyAlignment="1">
      <alignment horizontal="right"/>
    </xf>
    <xf numFmtId="39" fontId="21" fillId="0" borderId="24" xfId="0" applyNumberFormat="1" applyFont="1" applyFill="1" applyBorder="1" applyAlignment="1">
      <alignment horizontal="right"/>
    </xf>
    <xf numFmtId="39" fontId="41" fillId="0" borderId="36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 horizontal="center" vertical="center" wrapText="1"/>
    </xf>
    <xf numFmtId="39" fontId="27" fillId="0" borderId="41" xfId="0" applyNumberFormat="1" applyFont="1" applyFill="1" applyBorder="1" applyAlignment="1">
      <alignment horizontal="center" vertical="top"/>
    </xf>
    <xf numFmtId="39" fontId="27" fillId="0" borderId="22" xfId="0" applyNumberFormat="1" applyFont="1" applyFill="1" applyBorder="1" applyAlignment="1">
      <alignment horizontal="center" vertical="top"/>
    </xf>
    <xf numFmtId="39" fontId="21" fillId="0" borderId="22" xfId="0" applyNumberFormat="1" applyFont="1" applyFill="1" applyBorder="1" applyAlignment="1">
      <alignment horizontal="center" wrapText="1"/>
    </xf>
    <xf numFmtId="39" fontId="21" fillId="0" borderId="0" xfId="0" applyNumberFormat="1" applyFont="1" applyFill="1" applyBorder="1" applyAlignment="1">
      <alignment horizontal="center"/>
    </xf>
    <xf numFmtId="39" fontId="27" fillId="0" borderId="0" xfId="0" applyNumberFormat="1" applyFont="1" applyFill="1" applyBorder="1" applyAlignment="1">
      <alignment horizontal="center" vertical="center" wrapText="1"/>
    </xf>
    <xf numFmtId="39" fontId="21" fillId="0" borderId="0" xfId="0" applyNumberFormat="1" applyFont="1" applyFill="1" applyBorder="1" applyAlignment="1">
      <alignment horizontal="center" wrapText="1"/>
    </xf>
    <xf numFmtId="39" fontId="27" fillId="0" borderId="22" xfId="0" applyNumberFormat="1" applyFont="1" applyFill="1" applyBorder="1" applyAlignment="1">
      <alignment/>
    </xf>
    <xf numFmtId="39" fontId="21" fillId="0" borderId="13" xfId="0" applyNumberFormat="1" applyFont="1" applyFill="1" applyBorder="1" applyAlignment="1">
      <alignment/>
    </xf>
    <xf numFmtId="4" fontId="21" fillId="0" borderId="0" xfId="0" applyNumberFormat="1" applyFont="1" applyFill="1" applyAlignment="1">
      <alignment horizontal="center"/>
    </xf>
    <xf numFmtId="39" fontId="47" fillId="0" borderId="0" xfId="0" applyNumberFormat="1" applyFont="1" applyFill="1" applyBorder="1" applyAlignment="1">
      <alignment horizontal="center" vertical="center"/>
    </xf>
    <xf numFmtId="39" fontId="50" fillId="0" borderId="0" xfId="0" applyNumberFormat="1" applyFont="1" applyFill="1" applyBorder="1" applyAlignment="1">
      <alignment horizontal="center" vertical="center"/>
    </xf>
    <xf numFmtId="39" fontId="26" fillId="0" borderId="0" xfId="0" applyNumberFormat="1" applyFont="1" applyFill="1" applyAlignment="1">
      <alignment/>
    </xf>
    <xf numFmtId="39" fontId="47" fillId="0" borderId="0" xfId="0" applyNumberFormat="1" applyFont="1" applyFill="1" applyAlignment="1">
      <alignment/>
    </xf>
    <xf numFmtId="39" fontId="47" fillId="0" borderId="0" xfId="0" applyNumberFormat="1" applyFont="1" applyFill="1" applyBorder="1" applyAlignment="1">
      <alignment/>
    </xf>
    <xf numFmtId="39" fontId="49" fillId="0" borderId="0" xfId="0" applyNumberFormat="1" applyFont="1" applyFill="1" applyBorder="1" applyAlignment="1">
      <alignment horizontal="center"/>
    </xf>
    <xf numFmtId="39" fontId="49" fillId="0" borderId="11" xfId="0" applyNumberFormat="1" applyFont="1" applyFill="1" applyBorder="1" applyAlignment="1">
      <alignment horizontal="center" wrapText="1"/>
    </xf>
    <xf numFmtId="39" fontId="45" fillId="0" borderId="10" xfId="0" applyNumberFormat="1" applyFont="1" applyFill="1" applyBorder="1" applyAlignment="1">
      <alignment horizontal="center"/>
    </xf>
    <xf numFmtId="39" fontId="45" fillId="0" borderId="22" xfId="0" applyNumberFormat="1" applyFont="1" applyFill="1" applyBorder="1" applyAlignment="1">
      <alignment horizontal="center"/>
    </xf>
    <xf numFmtId="39" fontId="27" fillId="0" borderId="10" xfId="0" applyNumberFormat="1" applyFont="1" applyFill="1" applyBorder="1" applyAlignment="1">
      <alignment/>
    </xf>
    <xf numFmtId="39" fontId="27" fillId="0" borderId="22" xfId="0" applyNumberFormat="1" applyFont="1" applyFill="1" applyBorder="1" applyAlignment="1">
      <alignment/>
    </xf>
    <xf numFmtId="39" fontId="21" fillId="0" borderId="19" xfId="0" applyNumberFormat="1" applyFont="1" applyFill="1" applyBorder="1" applyAlignment="1">
      <alignment/>
    </xf>
    <xf numFmtId="39" fontId="21" fillId="0" borderId="22" xfId="0" applyNumberFormat="1" applyFont="1" applyFill="1" applyBorder="1" applyAlignment="1">
      <alignment/>
    </xf>
    <xf numFmtId="39" fontId="21" fillId="0" borderId="12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46" fillId="0" borderId="0" xfId="0" applyNumberFormat="1" applyFont="1" applyFill="1" applyBorder="1" applyAlignment="1">
      <alignment vertical="top" wrapText="1"/>
    </xf>
    <xf numFmtId="39" fontId="49" fillId="0" borderId="0" xfId="0" applyNumberFormat="1" applyFont="1" applyFill="1" applyBorder="1" applyAlignment="1">
      <alignment vertical="center" wrapText="1"/>
    </xf>
    <xf numFmtId="39" fontId="49" fillId="0" borderId="0" xfId="0" applyNumberFormat="1" applyFont="1" applyFill="1" applyBorder="1" applyAlignment="1">
      <alignment horizontal="center" vertical="center"/>
    </xf>
    <xf numFmtId="39" fontId="50" fillId="0" borderId="0" xfId="0" applyNumberFormat="1" applyFont="1" applyFill="1" applyBorder="1" applyAlignment="1">
      <alignment horizontal="right"/>
    </xf>
    <xf numFmtId="39" fontId="49" fillId="0" borderId="11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39" fontId="41" fillId="0" borderId="0" xfId="0" applyNumberFormat="1" applyFont="1" applyFill="1" applyBorder="1" applyAlignment="1">
      <alignment/>
    </xf>
    <xf numFmtId="39" fontId="41" fillId="0" borderId="0" xfId="0" applyNumberFormat="1" applyFont="1" applyFill="1" applyBorder="1" applyAlignment="1">
      <alignment/>
    </xf>
    <xf numFmtId="39" fontId="25" fillId="0" borderId="0" xfId="0" applyNumberFormat="1" applyFont="1" applyFill="1" applyAlignment="1">
      <alignment vertical="justify" wrapText="1"/>
    </xf>
    <xf numFmtId="39" fontId="27" fillId="0" borderId="0" xfId="0" applyNumberFormat="1" applyFont="1" applyFill="1" applyBorder="1" applyAlignment="1">
      <alignment horizontal="center" vertical="center"/>
    </xf>
    <xf numFmtId="39" fontId="21" fillId="0" borderId="0" xfId="0" applyNumberFormat="1" applyFont="1" applyFill="1" applyBorder="1" applyAlignment="1">
      <alignment horizontal="center" vertical="top"/>
    </xf>
    <xf numFmtId="0" fontId="27" fillId="0" borderId="41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9" fontId="27" fillId="0" borderId="37" xfId="0" applyNumberFormat="1" applyFont="1" applyFill="1" applyBorder="1" applyAlignment="1">
      <alignment/>
    </xf>
    <xf numFmtId="39" fontId="27" fillId="0" borderId="24" xfId="0" applyNumberFormat="1" applyFont="1" applyFill="1" applyBorder="1" applyAlignment="1">
      <alignment/>
    </xf>
    <xf numFmtId="39" fontId="21" fillId="0" borderId="18" xfId="0" applyNumberFormat="1" applyFont="1" applyFill="1" applyBorder="1" applyAlignment="1">
      <alignment/>
    </xf>
    <xf numFmtId="39" fontId="27" fillId="0" borderId="18" xfId="0" applyNumberFormat="1" applyFont="1" applyFill="1" applyBorder="1" applyAlignment="1">
      <alignment horizontal="right"/>
    </xf>
    <xf numFmtId="39" fontId="49" fillId="24" borderId="10" xfId="0" applyNumberFormat="1" applyFont="1" applyFill="1" applyBorder="1" applyAlignment="1">
      <alignment/>
    </xf>
    <xf numFmtId="39" fontId="45" fillId="24" borderId="19" xfId="0" applyNumberFormat="1" applyFont="1" applyFill="1" applyBorder="1" applyAlignment="1">
      <alignment/>
    </xf>
    <xf numFmtId="39" fontId="45" fillId="24" borderId="12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39" fontId="21" fillId="0" borderId="47" xfId="0" applyNumberFormat="1" applyFont="1" applyFill="1" applyBorder="1" applyAlignment="1">
      <alignment/>
    </xf>
    <xf numFmtId="39" fontId="21" fillId="0" borderId="48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 vertical="justify" wrapText="1"/>
    </xf>
    <xf numFmtId="39" fontId="21" fillId="0" borderId="0" xfId="0" applyNumberFormat="1" applyFont="1" applyFill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9" fontId="27" fillId="0" borderId="35" xfId="0" applyNumberFormat="1" applyFont="1" applyFill="1" applyBorder="1" applyAlignment="1">
      <alignment horizontal="right"/>
    </xf>
    <xf numFmtId="39" fontId="21" fillId="0" borderId="40" xfId="0" applyNumberFormat="1" applyFont="1" applyFill="1" applyBorder="1" applyAlignment="1">
      <alignment/>
    </xf>
    <xf numFmtId="39" fontId="21" fillId="0" borderId="11" xfId="0" applyNumberFormat="1" applyFont="1" applyFill="1" applyBorder="1" applyAlignment="1">
      <alignment horizontal="center" vertical="center" wrapText="1"/>
    </xf>
    <xf numFmtId="39" fontId="21" fillId="0" borderId="37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4" fillId="0" borderId="16" xfId="0" applyFont="1" applyBorder="1" applyAlignment="1">
      <alignment/>
    </xf>
    <xf numFmtId="169" fontId="45" fillId="0" borderId="10" xfId="0" applyNumberFormat="1" applyFont="1" applyFill="1" applyBorder="1" applyAlignment="1">
      <alignment horizontal="center"/>
    </xf>
    <xf numFmtId="169" fontId="23" fillId="0" borderId="24" xfId="0" applyNumberFormat="1" applyFont="1" applyBorder="1" applyAlignment="1">
      <alignment/>
    </xf>
    <xf numFmtId="169" fontId="23" fillId="0" borderId="10" xfId="0" applyNumberFormat="1" applyFont="1" applyBorder="1" applyAlignment="1">
      <alignment/>
    </xf>
    <xf numFmtId="169" fontId="27" fillId="0" borderId="19" xfId="0" applyNumberFormat="1" applyFont="1" applyFill="1" applyBorder="1" applyAlignment="1">
      <alignment/>
    </xf>
    <xf numFmtId="0" fontId="0" fillId="0" borderId="32" xfId="0" applyBorder="1" applyAlignment="1">
      <alignment/>
    </xf>
    <xf numFmtId="39" fontId="21" fillId="0" borderId="47" xfId="0" applyNumberFormat="1" applyFont="1" applyFill="1" applyBorder="1" applyAlignment="1">
      <alignment/>
    </xf>
    <xf numFmtId="39" fontId="21" fillId="0" borderId="49" xfId="0" applyNumberFormat="1" applyFont="1" applyFill="1" applyBorder="1" applyAlignment="1">
      <alignment/>
    </xf>
    <xf numFmtId="39" fontId="21" fillId="0" borderId="50" xfId="0" applyNumberFormat="1" applyFont="1" applyFill="1" applyBorder="1" applyAlignment="1">
      <alignment/>
    </xf>
    <xf numFmtId="39" fontId="27" fillId="0" borderId="23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39" fontId="44" fillId="0" borderId="0" xfId="0" applyNumberFormat="1" applyFont="1" applyFill="1" applyBorder="1" applyAlignment="1">
      <alignment horizontal="center"/>
    </xf>
    <xf numFmtId="39" fontId="49" fillId="0" borderId="0" xfId="0" applyNumberFormat="1" applyFont="1" applyFill="1" applyBorder="1" applyAlignment="1">
      <alignment horizontal="center"/>
    </xf>
    <xf numFmtId="39" fontId="45" fillId="0" borderId="0" xfId="0" applyNumberFormat="1" applyFont="1" applyFill="1" applyBorder="1" applyAlignment="1">
      <alignment horizontal="center"/>
    </xf>
    <xf numFmtId="39" fontId="45" fillId="0" borderId="0" xfId="0" applyNumberFormat="1" applyFont="1" applyFill="1" applyBorder="1" applyAlignment="1">
      <alignment horizontal="center"/>
    </xf>
    <xf numFmtId="39" fontId="49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/>
    </xf>
    <xf numFmtId="169" fontId="27" fillId="0" borderId="10" xfId="0" applyNumberFormat="1" applyFont="1" applyFill="1" applyBorder="1" applyAlignment="1">
      <alignment horizontal="right"/>
    </xf>
    <xf numFmtId="39" fontId="21" fillId="0" borderId="51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39" fontId="21" fillId="0" borderId="48" xfId="0" applyNumberFormat="1" applyFont="1" applyFill="1" applyBorder="1" applyAlignment="1">
      <alignment/>
    </xf>
    <xf numFmtId="39" fontId="27" fillId="0" borderId="13" xfId="0" applyNumberFormat="1" applyFont="1" applyFill="1" applyBorder="1" applyAlignment="1">
      <alignment/>
    </xf>
    <xf numFmtId="39" fontId="27" fillId="0" borderId="13" xfId="0" applyNumberFormat="1" applyFont="1" applyFill="1" applyBorder="1" applyAlignment="1">
      <alignment horizontal="right"/>
    </xf>
    <xf numFmtId="39" fontId="21" fillId="0" borderId="24" xfId="0" applyNumberFormat="1" applyFont="1" applyFill="1" applyBorder="1" applyAlignment="1">
      <alignment/>
    </xf>
    <xf numFmtId="39" fontId="21" fillId="0" borderId="36" xfId="0" applyNumberFormat="1" applyFont="1" applyFill="1" applyBorder="1" applyAlignment="1">
      <alignment/>
    </xf>
    <xf numFmtId="39" fontId="21" fillId="0" borderId="52" xfId="0" applyNumberFormat="1" applyFont="1" applyFill="1" applyBorder="1" applyAlignment="1">
      <alignment/>
    </xf>
    <xf numFmtId="39" fontId="21" fillId="0" borderId="26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/>
    </xf>
    <xf numFmtId="169" fontId="21" fillId="24" borderId="18" xfId="0" applyNumberFormat="1" applyFont="1" applyFill="1" applyBorder="1" applyAlignment="1">
      <alignment horizontal="right"/>
    </xf>
    <xf numFmtId="169" fontId="21" fillId="24" borderId="18" xfId="0" applyNumberFormat="1" applyFont="1" applyFill="1" applyBorder="1" applyAlignment="1">
      <alignment/>
    </xf>
    <xf numFmtId="39" fontId="45" fillId="24" borderId="18" xfId="0" applyNumberFormat="1" applyFont="1" applyFill="1" applyBorder="1" applyAlignment="1">
      <alignment horizontal="right"/>
    </xf>
    <xf numFmtId="39" fontId="45" fillId="24" borderId="25" xfId="0" applyNumberFormat="1" applyFont="1" applyFill="1" applyBorder="1" applyAlignment="1">
      <alignment horizontal="right"/>
    </xf>
    <xf numFmtId="169" fontId="27" fillId="24" borderId="19" xfId="0" applyNumberFormat="1" applyFont="1" applyFill="1" applyBorder="1" applyAlignment="1">
      <alignment/>
    </xf>
    <xf numFmtId="169" fontId="21" fillId="24" borderId="19" xfId="0" applyNumberFormat="1" applyFont="1" applyFill="1" applyBorder="1" applyAlignment="1">
      <alignment/>
    </xf>
    <xf numFmtId="39" fontId="45" fillId="24" borderId="19" xfId="0" applyNumberFormat="1" applyFont="1" applyFill="1" applyBorder="1" applyAlignment="1">
      <alignment horizontal="right"/>
    </xf>
    <xf numFmtId="169" fontId="21" fillId="24" borderId="23" xfId="0" applyNumberFormat="1" applyFont="1" applyFill="1" applyBorder="1" applyAlignment="1">
      <alignment/>
    </xf>
    <xf numFmtId="39" fontId="45" fillId="24" borderId="20" xfId="0" applyNumberFormat="1" applyFont="1" applyFill="1" applyBorder="1" applyAlignment="1">
      <alignment horizontal="right"/>
    </xf>
    <xf numFmtId="169" fontId="21" fillId="24" borderId="19" xfId="0" applyNumberFormat="1" applyFont="1" applyFill="1" applyBorder="1" applyAlignment="1">
      <alignment horizontal="right"/>
    </xf>
    <xf numFmtId="39" fontId="21" fillId="24" borderId="19" xfId="0" applyNumberFormat="1" applyFont="1" applyFill="1" applyBorder="1" applyAlignment="1">
      <alignment horizontal="right"/>
    </xf>
    <xf numFmtId="169" fontId="21" fillId="24" borderId="20" xfId="0" applyNumberFormat="1" applyFont="1" applyFill="1" applyBorder="1" applyAlignment="1">
      <alignment horizontal="right"/>
    </xf>
    <xf numFmtId="39" fontId="21" fillId="24" borderId="26" xfId="0" applyNumberFormat="1" applyFont="1" applyFill="1" applyBorder="1" applyAlignment="1">
      <alignment/>
    </xf>
    <xf numFmtId="39" fontId="45" fillId="24" borderId="53" xfId="0" applyNumberFormat="1" applyFont="1" applyFill="1" applyBorder="1" applyAlignment="1">
      <alignment horizontal="right"/>
    </xf>
    <xf numFmtId="39" fontId="45" fillId="24" borderId="0" xfId="0" applyNumberFormat="1" applyFont="1" applyFill="1" applyBorder="1" applyAlignment="1">
      <alignment horizontal="right"/>
    </xf>
    <xf numFmtId="39" fontId="49" fillId="24" borderId="0" xfId="0" applyNumberFormat="1" applyFont="1" applyFill="1" applyBorder="1" applyAlignment="1">
      <alignment horizontal="right"/>
    </xf>
    <xf numFmtId="39" fontId="21" fillId="24" borderId="18" xfId="0" applyNumberFormat="1" applyFont="1" applyFill="1" applyBorder="1" applyAlignment="1">
      <alignment/>
    </xf>
    <xf numFmtId="39" fontId="45" fillId="24" borderId="18" xfId="0" applyNumberFormat="1" applyFont="1" applyFill="1" applyBorder="1" applyAlignment="1">
      <alignment/>
    </xf>
    <xf numFmtId="39" fontId="45" fillId="0" borderId="19" xfId="0" applyNumberFormat="1" applyFont="1" applyFill="1" applyBorder="1" applyAlignment="1">
      <alignment/>
    </xf>
    <xf numFmtId="169" fontId="45" fillId="0" borderId="19" xfId="0" applyNumberFormat="1" applyFont="1" applyFill="1" applyBorder="1" applyAlignment="1">
      <alignment horizontal="right"/>
    </xf>
    <xf numFmtId="39" fontId="45" fillId="0" borderId="26" xfId="0" applyNumberFormat="1" applyFont="1" applyFill="1" applyBorder="1" applyAlignment="1">
      <alignment/>
    </xf>
    <xf numFmtId="39" fontId="45" fillId="0" borderId="13" xfId="0" applyNumberFormat="1" applyFont="1" applyFill="1" applyBorder="1" applyAlignment="1">
      <alignment/>
    </xf>
    <xf numFmtId="169" fontId="27" fillId="0" borderId="25" xfId="0" applyNumberFormat="1" applyFont="1" applyFill="1" applyBorder="1" applyAlignment="1">
      <alignment horizontal="right"/>
    </xf>
    <xf numFmtId="169" fontId="27" fillId="0" borderId="19" xfId="0" applyNumberFormat="1" applyFont="1" applyFill="1" applyBorder="1" applyAlignment="1">
      <alignment horizontal="right"/>
    </xf>
    <xf numFmtId="169" fontId="27" fillId="0" borderId="20" xfId="0" applyNumberFormat="1" applyFont="1" applyFill="1" applyBorder="1" applyAlignment="1">
      <alignment/>
    </xf>
    <xf numFmtId="169" fontId="27" fillId="0" borderId="20" xfId="0" applyNumberFormat="1" applyFont="1" applyFill="1" applyBorder="1" applyAlignment="1">
      <alignment/>
    </xf>
    <xf numFmtId="169" fontId="27" fillId="0" borderId="53" xfId="0" applyNumberFormat="1" applyFont="1" applyFill="1" applyBorder="1" applyAlignment="1">
      <alignment/>
    </xf>
    <xf numFmtId="169" fontId="27" fillId="0" borderId="26" xfId="0" applyNumberFormat="1" applyFont="1" applyFill="1" applyBorder="1" applyAlignment="1">
      <alignment/>
    </xf>
    <xf numFmtId="39" fontId="27" fillId="0" borderId="37" xfId="0" applyNumberFormat="1" applyFont="1" applyFill="1" applyBorder="1" applyAlignment="1">
      <alignment/>
    </xf>
    <xf numFmtId="169" fontId="27" fillId="24" borderId="20" xfId="0" applyNumberFormat="1" applyFont="1" applyFill="1" applyBorder="1" applyAlignment="1">
      <alignment/>
    </xf>
    <xf numFmtId="169" fontId="27" fillId="24" borderId="53" xfId="0" applyNumberFormat="1" applyFont="1" applyFill="1" applyBorder="1" applyAlignment="1">
      <alignment/>
    </xf>
    <xf numFmtId="169" fontId="27" fillId="24" borderId="26" xfId="0" applyNumberFormat="1" applyFont="1" applyFill="1" applyBorder="1" applyAlignment="1">
      <alignment/>
    </xf>
    <xf numFmtId="39" fontId="21" fillId="0" borderId="18" xfId="0" applyNumberFormat="1" applyFont="1" applyFill="1" applyBorder="1" applyAlignment="1">
      <alignment horizontal="right" vertical="center"/>
    </xf>
    <xf numFmtId="39" fontId="21" fillId="0" borderId="21" xfId="0" applyNumberFormat="1" applyFont="1" applyFill="1" applyBorder="1" applyAlignment="1">
      <alignment horizontal="right" vertical="center"/>
    </xf>
    <xf numFmtId="39" fontId="21" fillId="0" borderId="19" xfId="0" applyNumberFormat="1" applyFont="1" applyFill="1" applyBorder="1" applyAlignment="1">
      <alignment/>
    </xf>
    <xf numFmtId="39" fontId="21" fillId="0" borderId="18" xfId="0" applyNumberFormat="1" applyFont="1" applyFill="1" applyBorder="1" applyAlignment="1">
      <alignment/>
    </xf>
    <xf numFmtId="39" fontId="21" fillId="0" borderId="13" xfId="0" applyNumberFormat="1" applyFont="1" applyFill="1" applyBorder="1" applyAlignment="1">
      <alignment/>
    </xf>
    <xf numFmtId="39" fontId="21" fillId="0" borderId="26" xfId="0" applyNumberFormat="1" applyFont="1" applyFill="1" applyBorder="1" applyAlignment="1">
      <alignment/>
    </xf>
    <xf numFmtId="39" fontId="21" fillId="0" borderId="20" xfId="0" applyNumberFormat="1" applyFont="1" applyFill="1" applyBorder="1" applyAlignment="1">
      <alignment horizontal="right"/>
    </xf>
    <xf numFmtId="39" fontId="21" fillId="0" borderId="32" xfId="0" applyNumberFormat="1" applyFont="1" applyFill="1" applyBorder="1" applyAlignment="1">
      <alignment horizontal="right"/>
    </xf>
    <xf numFmtId="39" fontId="21" fillId="0" borderId="22" xfId="0" applyNumberFormat="1" applyFont="1" applyFill="1" applyBorder="1" applyAlignment="1">
      <alignment horizontal="right"/>
    </xf>
    <xf numFmtId="39" fontId="21" fillId="0" borderId="38" xfId="0" applyNumberFormat="1" applyFont="1" applyFill="1" applyBorder="1" applyAlignment="1">
      <alignment horizontal="right"/>
    </xf>
    <xf numFmtId="39" fontId="21" fillId="0" borderId="53" xfId="0" applyNumberFormat="1" applyFont="1" applyFill="1" applyBorder="1" applyAlignment="1">
      <alignment horizontal="right"/>
    </xf>
    <xf numFmtId="39" fontId="31" fillId="0" borderId="0" xfId="0" applyNumberFormat="1" applyFont="1" applyFill="1" applyBorder="1" applyAlignment="1">
      <alignment/>
    </xf>
    <xf numFmtId="39" fontId="45" fillId="0" borderId="13" xfId="0" applyNumberFormat="1" applyFont="1" applyFill="1" applyBorder="1" applyAlignment="1">
      <alignment/>
    </xf>
    <xf numFmtId="39" fontId="45" fillId="0" borderId="13" xfId="0" applyNumberFormat="1" applyFont="1" applyFill="1" applyBorder="1" applyAlignment="1">
      <alignment/>
    </xf>
    <xf numFmtId="39" fontId="45" fillId="0" borderId="12" xfId="0" applyNumberFormat="1" applyFont="1" applyFill="1" applyBorder="1" applyAlignment="1">
      <alignment/>
    </xf>
    <xf numFmtId="39" fontId="45" fillId="0" borderId="12" xfId="0" applyNumberFormat="1" applyFont="1" applyFill="1" applyBorder="1" applyAlignment="1">
      <alignment horizontal="right"/>
    </xf>
    <xf numFmtId="39" fontId="27" fillId="0" borderId="46" xfId="0" applyNumberFormat="1" applyFont="1" applyFill="1" applyBorder="1" applyAlignment="1">
      <alignment/>
    </xf>
    <xf numFmtId="39" fontId="27" fillId="0" borderId="54" xfId="0" applyNumberFormat="1" applyFont="1" applyFill="1" applyBorder="1" applyAlignment="1">
      <alignment/>
    </xf>
    <xf numFmtId="39" fontId="21" fillId="0" borderId="36" xfId="0" applyNumberFormat="1" applyFont="1" applyFill="1" applyBorder="1" applyAlignment="1">
      <alignment/>
    </xf>
    <xf numFmtId="0" fontId="27" fillId="0" borderId="41" xfId="0" applyFont="1" applyFill="1" applyBorder="1" applyAlignment="1">
      <alignment/>
    </xf>
    <xf numFmtId="39" fontId="45" fillId="0" borderId="18" xfId="0" applyNumberFormat="1" applyFont="1" applyFill="1" applyBorder="1" applyAlignment="1">
      <alignment/>
    </xf>
    <xf numFmtId="39" fontId="45" fillId="0" borderId="30" xfId="0" applyNumberFormat="1" applyFont="1" applyFill="1" applyBorder="1" applyAlignment="1">
      <alignment horizontal="right"/>
    </xf>
    <xf numFmtId="39" fontId="49" fillId="0" borderId="10" xfId="0" applyNumberFormat="1" applyFont="1" applyFill="1" applyBorder="1" applyAlignment="1">
      <alignment/>
    </xf>
    <xf numFmtId="39" fontId="49" fillId="0" borderId="10" xfId="0" applyNumberFormat="1" applyFont="1" applyFill="1" applyBorder="1" applyAlignment="1">
      <alignment/>
    </xf>
    <xf numFmtId="39" fontId="27" fillId="0" borderId="55" xfId="0" applyNumberFormat="1" applyFont="1" applyFill="1" applyBorder="1" applyAlignment="1">
      <alignment/>
    </xf>
    <xf numFmtId="39" fontId="27" fillId="0" borderId="44" xfId="0" applyNumberFormat="1" applyFont="1" applyFill="1" applyBorder="1" applyAlignment="1">
      <alignment/>
    </xf>
    <xf numFmtId="39" fontId="27" fillId="0" borderId="56" xfId="0" applyNumberFormat="1" applyFont="1" applyFill="1" applyBorder="1" applyAlignment="1">
      <alignment/>
    </xf>
    <xf numFmtId="39" fontId="27" fillId="0" borderId="57" xfId="0" applyNumberFormat="1" applyFont="1" applyFill="1" applyBorder="1" applyAlignment="1">
      <alignment/>
    </xf>
    <xf numFmtId="39" fontId="27" fillId="0" borderId="58" xfId="0" applyNumberFormat="1" applyFont="1" applyFill="1" applyBorder="1" applyAlignment="1">
      <alignment/>
    </xf>
    <xf numFmtId="39" fontId="27" fillId="0" borderId="59" xfId="0" applyNumberFormat="1" applyFont="1" applyFill="1" applyBorder="1" applyAlignment="1">
      <alignment/>
    </xf>
    <xf numFmtId="39" fontId="27" fillId="0" borderId="60" xfId="0" applyNumberFormat="1" applyFont="1" applyFill="1" applyBorder="1" applyAlignment="1">
      <alignment/>
    </xf>
    <xf numFmtId="39" fontId="27" fillId="0" borderId="30" xfId="0" applyNumberFormat="1" applyFont="1" applyFill="1" applyBorder="1" applyAlignment="1">
      <alignment/>
    </xf>
    <xf numFmtId="39" fontId="21" fillId="0" borderId="53" xfId="0" applyNumberFormat="1" applyFont="1" applyFill="1" applyBorder="1" applyAlignment="1">
      <alignment/>
    </xf>
    <xf numFmtId="39" fontId="21" fillId="0" borderId="45" xfId="0" applyNumberFormat="1" applyFont="1" applyFill="1" applyBorder="1" applyAlignment="1">
      <alignment/>
    </xf>
    <xf numFmtId="39" fontId="21" fillId="0" borderId="61" xfId="0" applyNumberFormat="1" applyFont="1" applyFill="1" applyBorder="1" applyAlignment="1">
      <alignment/>
    </xf>
    <xf numFmtId="39" fontId="27" fillId="0" borderId="15" xfId="0" applyNumberFormat="1" applyFont="1" applyFill="1" applyBorder="1" applyAlignment="1">
      <alignment/>
    </xf>
    <xf numFmtId="39" fontId="45" fillId="24" borderId="20" xfId="0" applyNumberFormat="1" applyFont="1" applyFill="1" applyBorder="1" applyAlignment="1">
      <alignment horizontal="right"/>
    </xf>
    <xf numFmtId="39" fontId="45" fillId="24" borderId="26" xfId="0" applyNumberFormat="1" applyFont="1" applyFill="1" applyBorder="1" applyAlignment="1">
      <alignment horizontal="right"/>
    </xf>
    <xf numFmtId="39" fontId="27" fillId="0" borderId="30" xfId="0" applyNumberFormat="1" applyFont="1" applyFill="1" applyBorder="1" applyAlignment="1">
      <alignment horizontal="right"/>
    </xf>
    <xf numFmtId="39" fontId="27" fillId="0" borderId="32" xfId="0" applyNumberFormat="1" applyFont="1" applyFill="1" applyBorder="1" applyAlignment="1">
      <alignment horizontal="right"/>
    </xf>
    <xf numFmtId="39" fontId="27" fillId="0" borderId="42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39" fontId="27" fillId="0" borderId="38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39" fontId="38" fillId="0" borderId="17" xfId="0" applyNumberFormat="1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/>
    </xf>
    <xf numFmtId="169" fontId="21" fillId="0" borderId="30" xfId="0" applyNumberFormat="1" applyFont="1" applyFill="1" applyBorder="1" applyAlignment="1">
      <alignment horizontal="right"/>
    </xf>
    <xf numFmtId="169" fontId="21" fillId="0" borderId="32" xfId="0" applyNumberFormat="1" applyFont="1" applyFill="1" applyBorder="1" applyAlignment="1">
      <alignment horizontal="right"/>
    </xf>
    <xf numFmtId="169" fontId="21" fillId="0" borderId="30" xfId="0" applyNumberFormat="1" applyFont="1" applyFill="1" applyBorder="1" applyAlignment="1">
      <alignment/>
    </xf>
    <xf numFmtId="169" fontId="21" fillId="0" borderId="32" xfId="0" applyNumberFormat="1" applyFont="1" applyFill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39" fontId="27" fillId="0" borderId="55" xfId="0" applyNumberFormat="1" applyFont="1" applyFill="1" applyBorder="1" applyAlignment="1">
      <alignment horizontal="right"/>
    </xf>
    <xf numFmtId="39" fontId="27" fillId="0" borderId="44" xfId="0" applyNumberFormat="1" applyFont="1" applyFill="1" applyBorder="1" applyAlignment="1">
      <alignment horizontal="right"/>
    </xf>
    <xf numFmtId="39" fontId="27" fillId="0" borderId="56" xfId="0" applyNumberFormat="1" applyFont="1" applyFill="1" applyBorder="1" applyAlignment="1">
      <alignment horizontal="right"/>
    </xf>
    <xf numFmtId="39" fontId="27" fillId="0" borderId="47" xfId="0" applyNumberFormat="1" applyFont="1" applyFill="1" applyBorder="1" applyAlignment="1">
      <alignment horizontal="right"/>
    </xf>
    <xf numFmtId="39" fontId="27" fillId="0" borderId="62" xfId="0" applyNumberFormat="1" applyFont="1" applyFill="1" applyBorder="1" applyAlignment="1">
      <alignment/>
    </xf>
    <xf numFmtId="39" fontId="27" fillId="0" borderId="58" xfId="0" applyNumberFormat="1" applyFont="1" applyFill="1" applyBorder="1" applyAlignment="1">
      <alignment horizontal="right"/>
    </xf>
    <xf numFmtId="39" fontId="27" fillId="0" borderId="59" xfId="0" applyNumberFormat="1" applyFont="1" applyFill="1" applyBorder="1" applyAlignment="1">
      <alignment horizontal="right"/>
    </xf>
    <xf numFmtId="39" fontId="27" fillId="0" borderId="47" xfId="0" applyNumberFormat="1" applyFont="1" applyFill="1" applyBorder="1" applyAlignment="1">
      <alignment/>
    </xf>
    <xf numFmtId="39" fontId="27" fillId="0" borderId="32" xfId="0" applyNumberFormat="1" applyFont="1" applyFill="1" applyBorder="1" applyAlignment="1">
      <alignment/>
    </xf>
    <xf numFmtId="39" fontId="27" fillId="0" borderId="34" xfId="0" applyNumberFormat="1" applyFont="1" applyFill="1" applyBorder="1" applyAlignment="1">
      <alignment/>
    </xf>
    <xf numFmtId="39" fontId="27" fillId="0" borderId="13" xfId="0" applyNumberFormat="1" applyFont="1" applyFill="1" applyBorder="1" applyAlignment="1">
      <alignment/>
    </xf>
    <xf numFmtId="39" fontId="27" fillId="0" borderId="39" xfId="0" applyNumberFormat="1" applyFont="1" applyFill="1" applyBorder="1" applyAlignment="1">
      <alignment/>
    </xf>
    <xf numFmtId="39" fontId="27" fillId="0" borderId="51" xfId="0" applyNumberFormat="1" applyFont="1" applyFill="1" applyBorder="1" applyAlignment="1">
      <alignment/>
    </xf>
    <xf numFmtId="39" fontId="27" fillId="0" borderId="20" xfId="0" applyNumberFormat="1" applyFont="1" applyFill="1" applyBorder="1" applyAlignment="1">
      <alignment/>
    </xf>
    <xf numFmtId="39" fontId="27" fillId="0" borderId="40" xfId="0" applyNumberFormat="1" applyFont="1" applyFill="1" applyBorder="1" applyAlignment="1">
      <alignment/>
    </xf>
    <xf numFmtId="39" fontId="26" fillId="0" borderId="36" xfId="0" applyNumberFormat="1" applyFont="1" applyFill="1" applyBorder="1" applyAlignment="1">
      <alignment/>
    </xf>
    <xf numFmtId="39" fontId="49" fillId="0" borderId="10" xfId="0" applyNumberFormat="1" applyFont="1" applyFill="1" applyBorder="1" applyAlignment="1">
      <alignment horizontal="center"/>
    </xf>
    <xf numFmtId="39" fontId="45" fillId="0" borderId="24" xfId="0" applyNumberFormat="1" applyFont="1" applyFill="1" applyBorder="1" applyAlignment="1">
      <alignment horizontal="center"/>
    </xf>
    <xf numFmtId="39" fontId="49" fillId="0" borderId="10" xfId="0" applyNumberFormat="1" applyFont="1" applyFill="1" applyBorder="1" applyAlignment="1">
      <alignment horizontal="right"/>
    </xf>
    <xf numFmtId="39" fontId="21" fillId="0" borderId="12" xfId="0" applyNumberFormat="1" applyFont="1" applyFill="1" applyBorder="1" applyAlignment="1">
      <alignment/>
    </xf>
    <xf numFmtId="39" fontId="44" fillId="0" borderId="0" xfId="0" applyNumberFormat="1" applyFont="1" applyFill="1" applyBorder="1" applyAlignment="1">
      <alignment horizontal="left"/>
    </xf>
    <xf numFmtId="39" fontId="44" fillId="0" borderId="0" xfId="0" applyNumberFormat="1" applyFont="1" applyFill="1" applyBorder="1" applyAlignment="1">
      <alignment horizontal="left" wrapText="1"/>
    </xf>
    <xf numFmtId="39" fontId="49" fillId="0" borderId="36" xfId="0" applyNumberFormat="1" applyFont="1" applyFill="1" applyBorder="1" applyAlignment="1">
      <alignment horizontal="center" vertical="center" wrapText="1"/>
    </xf>
    <xf numFmtId="39" fontId="49" fillId="0" borderId="15" xfId="0" applyNumberFormat="1" applyFont="1" applyFill="1" applyBorder="1" applyAlignment="1">
      <alignment horizontal="center" vertical="center" wrapText="1"/>
    </xf>
    <xf numFmtId="39" fontId="60" fillId="0" borderId="0" xfId="0" applyNumberFormat="1" applyFont="1" applyFill="1" applyBorder="1" applyAlignment="1">
      <alignment/>
    </xf>
    <xf numFmtId="39" fontId="49" fillId="0" borderId="10" xfId="0" applyNumberFormat="1" applyFont="1" applyFill="1" applyBorder="1" applyAlignment="1">
      <alignment horizontal="center" vertical="center" wrapText="1"/>
    </xf>
    <xf numFmtId="39" fontId="49" fillId="0" borderId="10" xfId="0" applyNumberFormat="1" applyFont="1" applyFill="1" applyBorder="1" applyAlignment="1">
      <alignment horizontal="center" vertical="center" wrapText="1"/>
    </xf>
    <xf numFmtId="39" fontId="0" fillId="0" borderId="0" xfId="0" applyNumberFormat="1" applyFont="1" applyFill="1" applyAlignment="1">
      <alignment/>
    </xf>
    <xf numFmtId="39" fontId="27" fillId="0" borderId="11" xfId="0" applyNumberFormat="1" applyFont="1" applyFill="1" applyBorder="1" applyAlignment="1">
      <alignment horizontal="center"/>
    </xf>
    <xf numFmtId="39" fontId="49" fillId="0" borderId="21" xfId="0" applyNumberFormat="1" applyFont="1" applyFill="1" applyBorder="1" applyAlignment="1">
      <alignment horizontal="center" vertical="center" wrapText="1"/>
    </xf>
    <xf numFmtId="39" fontId="49" fillId="0" borderId="41" xfId="0" applyNumberFormat="1" applyFont="1" applyFill="1" applyBorder="1" applyAlignment="1">
      <alignment horizontal="center" vertical="center" wrapText="1"/>
    </xf>
    <xf numFmtId="39" fontId="27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39" fontId="50" fillId="0" borderId="0" xfId="0" applyNumberFormat="1" applyFont="1" applyFill="1" applyBorder="1" applyAlignment="1">
      <alignment horizontal="center" vertical="center"/>
    </xf>
    <xf numFmtId="39" fontId="51" fillId="0" borderId="0" xfId="0" applyNumberFormat="1" applyFont="1" applyFill="1" applyBorder="1" applyAlignment="1">
      <alignment horizontal="center" vertical="center"/>
    </xf>
    <xf numFmtId="39" fontId="49" fillId="0" borderId="10" xfId="0" applyNumberFormat="1" applyFont="1" applyFill="1" applyBorder="1" applyAlignment="1">
      <alignment horizontal="left" vertical="center"/>
    </xf>
    <xf numFmtId="39" fontId="49" fillId="0" borderId="28" xfId="0" applyNumberFormat="1" applyFont="1" applyFill="1" applyBorder="1" applyAlignment="1">
      <alignment horizontal="center" vertical="center" wrapText="1"/>
    </xf>
    <xf numFmtId="39" fontId="49" fillId="0" borderId="35" xfId="0" applyNumberFormat="1" applyFont="1" applyFill="1" applyBorder="1" applyAlignment="1">
      <alignment horizontal="center" vertical="center" wrapText="1"/>
    </xf>
    <xf numFmtId="39" fontId="49" fillId="0" borderId="16" xfId="0" applyNumberFormat="1" applyFont="1" applyFill="1" applyBorder="1" applyAlignment="1">
      <alignment/>
    </xf>
    <xf numFmtId="39" fontId="21" fillId="0" borderId="28" xfId="0" applyNumberFormat="1" applyFont="1" applyFill="1" applyBorder="1" applyAlignment="1">
      <alignment vertical="center"/>
    </xf>
    <xf numFmtId="39" fontId="21" fillId="0" borderId="21" xfId="0" applyNumberFormat="1" applyFont="1" applyFill="1" applyBorder="1" applyAlignment="1">
      <alignment vertical="center"/>
    </xf>
    <xf numFmtId="39" fontId="0" fillId="0" borderId="22" xfId="0" applyNumberFormat="1" applyFont="1" applyFill="1" applyBorder="1" applyAlignment="1">
      <alignment vertical="center"/>
    </xf>
    <xf numFmtId="39" fontId="0" fillId="0" borderId="52" xfId="0" applyNumberFormat="1" applyFont="1" applyFill="1" applyBorder="1" applyAlignment="1">
      <alignment vertical="center"/>
    </xf>
    <xf numFmtId="39" fontId="0" fillId="0" borderId="41" xfId="0" applyNumberFormat="1" applyFont="1" applyFill="1" applyBorder="1" applyAlignment="1">
      <alignment vertical="center"/>
    </xf>
    <xf numFmtId="39" fontId="0" fillId="0" borderId="15" xfId="0" applyNumberFormat="1" applyFont="1" applyFill="1" applyBorder="1" applyAlignment="1">
      <alignment vertical="center"/>
    </xf>
    <xf numFmtId="39" fontId="26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26" fillId="0" borderId="0" xfId="0" applyNumberFormat="1" applyFont="1" applyFill="1" applyAlignment="1">
      <alignment/>
    </xf>
    <xf numFmtId="39" fontId="27" fillId="0" borderId="63" xfId="0" applyNumberFormat="1" applyFont="1" applyFill="1" applyBorder="1" applyAlignment="1">
      <alignment/>
    </xf>
    <xf numFmtId="39" fontId="21" fillId="0" borderId="20" xfId="0" applyNumberFormat="1" applyFont="1" applyFill="1" applyBorder="1" applyAlignment="1">
      <alignment/>
    </xf>
    <xf numFmtId="39" fontId="49" fillId="0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39" fontId="27" fillId="0" borderId="43" xfId="0" applyNumberFormat="1" applyFont="1" applyFill="1" applyBorder="1" applyAlignment="1">
      <alignment/>
    </xf>
    <xf numFmtId="39" fontId="45" fillId="0" borderId="20" xfId="0" applyNumberFormat="1" applyFont="1" applyFill="1" applyBorder="1" applyAlignment="1">
      <alignment horizontal="left"/>
    </xf>
    <xf numFmtId="39" fontId="45" fillId="0" borderId="32" xfId="0" applyNumberFormat="1" applyFont="1" applyFill="1" applyBorder="1" applyAlignment="1">
      <alignment horizontal="left"/>
    </xf>
    <xf numFmtId="39" fontId="21" fillId="0" borderId="53" xfId="0" applyNumberFormat="1" applyFont="1" applyFill="1" applyBorder="1" applyAlignment="1">
      <alignment horizontal="left"/>
    </xf>
    <xf numFmtId="39" fontId="21" fillId="0" borderId="42" xfId="0" applyNumberFormat="1" applyFont="1" applyFill="1" applyBorder="1" applyAlignment="1">
      <alignment horizontal="left"/>
    </xf>
    <xf numFmtId="39" fontId="21" fillId="0" borderId="28" xfId="0" applyNumberFormat="1" applyFont="1" applyFill="1" applyBorder="1" applyAlignment="1">
      <alignment horizontal="left" vertical="center"/>
    </xf>
    <xf numFmtId="39" fontId="21" fillId="0" borderId="41" xfId="0" applyNumberFormat="1" applyFont="1" applyFill="1" applyBorder="1" applyAlignment="1">
      <alignment horizontal="center" vertical="center" wrapText="1"/>
    </xf>
    <xf numFmtId="39" fontId="21" fillId="0" borderId="15" xfId="0" applyNumberFormat="1" applyFont="1" applyFill="1" applyBorder="1" applyAlignment="1">
      <alignment horizontal="center" vertical="center" wrapText="1"/>
    </xf>
    <xf numFmtId="39" fontId="27" fillId="0" borderId="16" xfId="0" applyNumberFormat="1" applyFont="1" applyFill="1" applyBorder="1" applyAlignment="1">
      <alignment/>
    </xf>
    <xf numFmtId="0" fontId="0" fillId="0" borderId="32" xfId="0" applyBorder="1" applyAlignment="1">
      <alignment/>
    </xf>
    <xf numFmtId="39" fontId="27" fillId="0" borderId="28" xfId="0" applyNumberFormat="1" applyFont="1" applyFill="1" applyBorder="1" applyAlignment="1">
      <alignment/>
    </xf>
    <xf numFmtId="39" fontId="27" fillId="0" borderId="21" xfId="0" applyNumberFormat="1" applyFont="1" applyFill="1" applyBorder="1" applyAlignment="1">
      <alignment/>
    </xf>
    <xf numFmtId="39" fontId="21" fillId="0" borderId="44" xfId="0" applyNumberFormat="1" applyFont="1" applyFill="1" applyBorder="1" applyAlignment="1">
      <alignment/>
    </xf>
    <xf numFmtId="39" fontId="21" fillId="0" borderId="50" xfId="0" applyNumberFormat="1" applyFont="1" applyFill="1" applyBorder="1" applyAlignment="1">
      <alignment/>
    </xf>
    <xf numFmtId="39" fontId="21" fillId="0" borderId="47" xfId="0" applyNumberFormat="1" applyFont="1" applyFill="1" applyBorder="1" applyAlignment="1">
      <alignment/>
    </xf>
    <xf numFmtId="39" fontId="21" fillId="0" borderId="49" xfId="0" applyNumberFormat="1" applyFont="1" applyFill="1" applyBorder="1" applyAlignment="1">
      <alignment/>
    </xf>
    <xf numFmtId="39" fontId="21" fillId="0" borderId="34" xfId="0" applyNumberFormat="1" applyFont="1" applyFill="1" applyBorder="1" applyAlignment="1">
      <alignment/>
    </xf>
    <xf numFmtId="39" fontId="21" fillId="0" borderId="0" xfId="0" applyNumberFormat="1" applyFont="1" applyFill="1" applyAlignment="1">
      <alignment horizontal="left" wrapText="1"/>
    </xf>
    <xf numFmtId="39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9" fontId="27" fillId="0" borderId="28" xfId="0" applyNumberFormat="1" applyFont="1" applyFill="1" applyBorder="1" applyAlignment="1">
      <alignment horizontal="center" vertical="center" wrapText="1"/>
    </xf>
    <xf numFmtId="39" fontId="21" fillId="0" borderId="21" xfId="0" applyNumberFormat="1" applyFont="1" applyFill="1" applyBorder="1" applyAlignment="1">
      <alignment horizontal="center" vertical="center" wrapText="1"/>
    </xf>
    <xf numFmtId="39" fontId="21" fillId="0" borderId="22" xfId="0" applyNumberFormat="1" applyFont="1" applyFill="1" applyBorder="1" applyAlignment="1">
      <alignment horizontal="center" vertical="center" wrapText="1"/>
    </xf>
    <xf numFmtId="39" fontId="21" fillId="0" borderId="52" xfId="0" applyNumberFormat="1" applyFont="1" applyFill="1" applyBorder="1" applyAlignment="1">
      <alignment horizontal="center" vertical="center" wrapText="1"/>
    </xf>
    <xf numFmtId="39" fontId="21" fillId="0" borderId="20" xfId="0" applyNumberFormat="1" applyFont="1" applyFill="1" applyBorder="1" applyAlignment="1">
      <alignment horizontal="left"/>
    </xf>
    <xf numFmtId="39" fontId="21" fillId="0" borderId="32" xfId="0" applyNumberFormat="1" applyFont="1" applyFill="1" applyBorder="1" applyAlignment="1">
      <alignment horizontal="left"/>
    </xf>
    <xf numFmtId="39" fontId="27" fillId="0" borderId="11" xfId="0" applyNumberFormat="1" applyFont="1" applyFill="1" applyBorder="1" applyAlignment="1">
      <alignment/>
    </xf>
    <xf numFmtId="39" fontId="27" fillId="0" borderId="16" xfId="0" applyNumberFormat="1" applyFont="1" applyFill="1" applyBorder="1" applyAlignment="1">
      <alignment/>
    </xf>
    <xf numFmtId="39" fontId="21" fillId="0" borderId="25" xfId="0" applyNumberFormat="1" applyFont="1" applyFill="1" applyBorder="1" applyAlignment="1">
      <alignment/>
    </xf>
    <xf numFmtId="39" fontId="21" fillId="0" borderId="30" xfId="0" applyNumberFormat="1" applyFont="1" applyFill="1" applyBorder="1" applyAlignment="1">
      <alignment/>
    </xf>
    <xf numFmtId="39" fontId="21" fillId="0" borderId="20" xfId="0" applyNumberFormat="1" applyFont="1" applyFill="1" applyBorder="1" applyAlignment="1">
      <alignment/>
    </xf>
    <xf numFmtId="39" fontId="21" fillId="0" borderId="32" xfId="0" applyNumberFormat="1" applyFont="1" applyFill="1" applyBorder="1" applyAlignment="1">
      <alignment/>
    </xf>
    <xf numFmtId="39" fontId="21" fillId="0" borderId="51" xfId="0" applyNumberFormat="1" applyFont="1" applyFill="1" applyBorder="1" applyAlignment="1">
      <alignment/>
    </xf>
    <xf numFmtId="39" fontId="21" fillId="0" borderId="64" xfId="0" applyNumberFormat="1" applyFont="1" applyFill="1" applyBorder="1" applyAlignment="1">
      <alignment/>
    </xf>
    <xf numFmtId="39" fontId="27" fillId="0" borderId="28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9" fontId="21" fillId="0" borderId="40" xfId="0" applyNumberFormat="1" applyFont="1" applyFill="1" applyBorder="1" applyAlignment="1">
      <alignment/>
    </xf>
    <xf numFmtId="39" fontId="27" fillId="0" borderId="16" xfId="0" applyNumberFormat="1" applyFont="1" applyFill="1" applyBorder="1" applyAlignment="1">
      <alignment horizontal="center"/>
    </xf>
    <xf numFmtId="39" fontId="27" fillId="0" borderId="21" xfId="0" applyNumberFormat="1" applyFont="1" applyFill="1" applyBorder="1" applyAlignment="1">
      <alignment horizontal="center" vertical="center" wrapText="1"/>
    </xf>
    <xf numFmtId="39" fontId="27" fillId="0" borderId="22" xfId="0" applyNumberFormat="1" applyFont="1" applyFill="1" applyBorder="1" applyAlignment="1">
      <alignment horizontal="center" vertical="center" wrapText="1"/>
    </xf>
    <xf numFmtId="39" fontId="27" fillId="0" borderId="52" xfId="0" applyNumberFormat="1" applyFont="1" applyFill="1" applyBorder="1" applyAlignment="1">
      <alignment horizontal="center" vertical="center" wrapText="1"/>
    </xf>
    <xf numFmtId="39" fontId="27" fillId="0" borderId="41" xfId="0" applyNumberFormat="1" applyFont="1" applyFill="1" applyBorder="1" applyAlignment="1">
      <alignment horizontal="center" vertical="center" wrapText="1"/>
    </xf>
    <xf numFmtId="39" fontId="27" fillId="0" borderId="15" xfId="0" applyNumberFormat="1" applyFont="1" applyFill="1" applyBorder="1" applyAlignment="1">
      <alignment horizontal="center" vertical="center" wrapText="1"/>
    </xf>
    <xf numFmtId="39" fontId="44" fillId="0" borderId="28" xfId="0" applyNumberFormat="1" applyFont="1" applyFill="1" applyBorder="1" applyAlignment="1">
      <alignment horizontal="center" vertical="top" wrapText="1"/>
    </xf>
    <xf numFmtId="39" fontId="44" fillId="0" borderId="35" xfId="0" applyNumberFormat="1" applyFont="1" applyFill="1" applyBorder="1" applyAlignment="1">
      <alignment horizontal="center" vertical="top" wrapText="1"/>
    </xf>
    <xf numFmtId="39" fontId="44" fillId="0" borderId="21" xfId="0" applyNumberFormat="1" applyFont="1" applyFill="1" applyBorder="1" applyAlignment="1">
      <alignment horizontal="center" vertical="top" wrapText="1"/>
    </xf>
    <xf numFmtId="39" fontId="44" fillId="0" borderId="41" xfId="0" applyNumberFormat="1" applyFont="1" applyFill="1" applyBorder="1" applyAlignment="1">
      <alignment horizontal="center" vertical="top" wrapText="1"/>
    </xf>
    <xf numFmtId="39" fontId="44" fillId="0" borderId="36" xfId="0" applyNumberFormat="1" applyFont="1" applyFill="1" applyBorder="1" applyAlignment="1">
      <alignment horizontal="center" vertical="top" wrapText="1"/>
    </xf>
    <xf numFmtId="39" fontId="44" fillId="0" borderId="15" xfId="0" applyNumberFormat="1" applyFont="1" applyFill="1" applyBorder="1" applyAlignment="1">
      <alignment horizontal="center" vertical="top" wrapText="1"/>
    </xf>
    <xf numFmtId="39" fontId="27" fillId="0" borderId="65" xfId="0" applyNumberFormat="1" applyFont="1" applyFill="1" applyBorder="1" applyAlignment="1">
      <alignment/>
    </xf>
    <xf numFmtId="39" fontId="27" fillId="0" borderId="66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/>
    </xf>
    <xf numFmtId="39" fontId="27" fillId="0" borderId="17" xfId="0" applyNumberFormat="1" applyFont="1" applyFill="1" applyBorder="1" applyAlignment="1">
      <alignment horizontal="center" vertical="center" wrapText="1"/>
    </xf>
    <xf numFmtId="39" fontId="24" fillId="0" borderId="24" xfId="0" applyNumberFormat="1" applyFont="1" applyFill="1" applyBorder="1" applyAlignment="1">
      <alignment horizontal="center" vertical="center" wrapText="1"/>
    </xf>
    <xf numFmtId="39" fontId="26" fillId="0" borderId="36" xfId="0" applyNumberFormat="1" applyFont="1" applyFill="1" applyBorder="1" applyAlignment="1">
      <alignment horizontal="left"/>
    </xf>
    <xf numFmtId="39" fontId="27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39" fontId="49" fillId="0" borderId="11" xfId="0" applyNumberFormat="1" applyFont="1" applyFill="1" applyBorder="1" applyAlignment="1">
      <alignment horizontal="center"/>
    </xf>
    <xf numFmtId="39" fontId="27" fillId="0" borderId="35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25" xfId="0" applyFont="1" applyFill="1" applyBorder="1" applyAlignment="1">
      <alignment/>
    </xf>
    <xf numFmtId="39" fontId="45" fillId="0" borderId="25" xfId="0" applyNumberFormat="1" applyFont="1" applyFill="1" applyBorder="1" applyAlignment="1">
      <alignment/>
    </xf>
    <xf numFmtId="39" fontId="45" fillId="0" borderId="30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9" fontId="45" fillId="0" borderId="20" xfId="0" applyNumberFormat="1" applyFont="1" applyFill="1" applyBorder="1" applyAlignment="1">
      <alignment/>
    </xf>
    <xf numFmtId="39" fontId="45" fillId="0" borderId="32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Alignment="1">
      <alignment/>
    </xf>
    <xf numFmtId="39" fontId="45" fillId="0" borderId="40" xfId="0" applyNumberFormat="1" applyFont="1" applyFill="1" applyBorder="1" applyAlignment="1">
      <alignment/>
    </xf>
    <xf numFmtId="39" fontId="45" fillId="0" borderId="34" xfId="0" applyNumberFormat="1" applyFont="1" applyFill="1" applyBorder="1" applyAlignment="1">
      <alignment/>
    </xf>
    <xf numFmtId="39" fontId="49" fillId="0" borderId="28" xfId="0" applyNumberFormat="1" applyFont="1" applyFill="1" applyBorder="1" applyAlignment="1">
      <alignment horizontal="center" vertical="center" wrapText="1"/>
    </xf>
    <xf numFmtId="39" fontId="49" fillId="0" borderId="21" xfId="0" applyNumberFormat="1" applyFont="1" applyFill="1" applyBorder="1" applyAlignment="1">
      <alignment horizontal="center" vertical="center" wrapText="1"/>
    </xf>
    <xf numFmtId="39" fontId="49" fillId="0" borderId="22" xfId="0" applyNumberFormat="1" applyFont="1" applyFill="1" applyBorder="1" applyAlignment="1">
      <alignment horizontal="center" vertical="center" wrapText="1"/>
    </xf>
    <xf numFmtId="39" fontId="49" fillId="0" borderId="52" xfId="0" applyNumberFormat="1" applyFont="1" applyFill="1" applyBorder="1" applyAlignment="1">
      <alignment horizontal="center" vertical="center" wrapText="1"/>
    </xf>
    <xf numFmtId="39" fontId="49" fillId="0" borderId="41" xfId="0" applyNumberFormat="1" applyFont="1" applyFill="1" applyBorder="1" applyAlignment="1">
      <alignment horizontal="center" vertical="center" wrapText="1"/>
    </xf>
    <xf numFmtId="39" fontId="49" fillId="0" borderId="15" xfId="0" applyNumberFormat="1" applyFont="1" applyFill="1" applyBorder="1" applyAlignment="1">
      <alignment horizontal="center" vertical="center" wrapText="1"/>
    </xf>
    <xf numFmtId="39" fontId="21" fillId="0" borderId="58" xfId="0" applyNumberFormat="1" applyFont="1" applyFill="1" applyBorder="1" applyAlignment="1">
      <alignment/>
    </xf>
    <xf numFmtId="39" fontId="21" fillId="0" borderId="67" xfId="0" applyNumberFormat="1" applyFont="1" applyFill="1" applyBorder="1" applyAlignment="1">
      <alignment/>
    </xf>
    <xf numFmtId="39" fontId="21" fillId="0" borderId="44" xfId="0" applyNumberFormat="1" applyFont="1" applyFill="1" applyBorder="1" applyAlignment="1">
      <alignment/>
    </xf>
    <xf numFmtId="39" fontId="21" fillId="0" borderId="50" xfId="0" applyNumberFormat="1" applyFont="1" applyFill="1" applyBorder="1" applyAlignment="1">
      <alignment/>
    </xf>
    <xf numFmtId="39" fontId="27" fillId="0" borderId="11" xfId="0" applyNumberFormat="1" applyFont="1" applyFill="1" applyBorder="1" applyAlignment="1">
      <alignment horizontal="left"/>
    </xf>
    <xf numFmtId="39" fontId="27" fillId="0" borderId="16" xfId="0" applyNumberFormat="1" applyFont="1" applyFill="1" applyBorder="1" applyAlignment="1">
      <alignment horizontal="left"/>
    </xf>
    <xf numFmtId="39" fontId="21" fillId="0" borderId="21" xfId="0" applyNumberFormat="1" applyFont="1" applyFill="1" applyBorder="1" applyAlignment="1">
      <alignment horizontal="center" vertical="center" wrapText="1"/>
    </xf>
    <xf numFmtId="39" fontId="21" fillId="0" borderId="22" xfId="0" applyNumberFormat="1" applyFont="1" applyFill="1" applyBorder="1" applyAlignment="1">
      <alignment horizontal="center" vertical="center" wrapText="1"/>
    </xf>
    <xf numFmtId="39" fontId="21" fillId="0" borderId="52" xfId="0" applyNumberFormat="1" applyFont="1" applyFill="1" applyBorder="1" applyAlignment="1">
      <alignment horizontal="center" vertical="center" wrapText="1"/>
    </xf>
    <xf numFmtId="39" fontId="21" fillId="0" borderId="41" xfId="0" applyNumberFormat="1" applyFont="1" applyFill="1" applyBorder="1" applyAlignment="1">
      <alignment horizontal="center" vertical="center" wrapText="1"/>
    </xf>
    <xf numFmtId="39" fontId="21" fillId="0" borderId="15" xfId="0" applyNumberFormat="1" applyFont="1" applyFill="1" applyBorder="1" applyAlignment="1">
      <alignment horizontal="center" vertical="center" wrapText="1"/>
    </xf>
    <xf numFmtId="39" fontId="27" fillId="0" borderId="28" xfId="0" applyNumberFormat="1" applyFont="1" applyFill="1" applyBorder="1" applyAlignment="1">
      <alignment/>
    </xf>
    <xf numFmtId="39" fontId="27" fillId="0" borderId="21" xfId="0" applyNumberFormat="1" applyFont="1" applyFill="1" applyBorder="1" applyAlignment="1">
      <alignment/>
    </xf>
    <xf numFmtId="39" fontId="27" fillId="0" borderId="46" xfId="0" applyNumberFormat="1" applyFont="1" applyFill="1" applyBorder="1" applyAlignment="1">
      <alignment/>
    </xf>
    <xf numFmtId="39" fontId="27" fillId="0" borderId="54" xfId="0" applyNumberFormat="1" applyFont="1" applyFill="1" applyBorder="1" applyAlignment="1">
      <alignment/>
    </xf>
    <xf numFmtId="39" fontId="27" fillId="0" borderId="35" xfId="0" applyNumberFormat="1" applyFont="1" applyFill="1" applyBorder="1" applyAlignment="1">
      <alignment/>
    </xf>
    <xf numFmtId="39" fontId="49" fillId="0" borderId="28" xfId="0" applyNumberFormat="1" applyFont="1" applyFill="1" applyBorder="1" applyAlignment="1">
      <alignment horizontal="center" vertical="center"/>
    </xf>
    <xf numFmtId="39" fontId="49" fillId="0" borderId="21" xfId="0" applyNumberFormat="1" applyFont="1" applyFill="1" applyBorder="1" applyAlignment="1">
      <alignment horizontal="center" vertical="center"/>
    </xf>
    <xf numFmtId="39" fontId="49" fillId="0" borderId="41" xfId="0" applyNumberFormat="1" applyFont="1" applyFill="1" applyBorder="1" applyAlignment="1">
      <alignment horizontal="center" vertical="center"/>
    </xf>
    <xf numFmtId="39" fontId="49" fillId="0" borderId="15" xfId="0" applyNumberFormat="1" applyFont="1" applyFill="1" applyBorder="1" applyAlignment="1">
      <alignment horizontal="center" vertical="center"/>
    </xf>
    <xf numFmtId="39" fontId="27" fillId="0" borderId="68" xfId="0" applyNumberFormat="1" applyFont="1" applyFill="1" applyBorder="1" applyAlignment="1">
      <alignment/>
    </xf>
    <xf numFmtId="39" fontId="21" fillId="0" borderId="41" xfId="0" applyNumberFormat="1" applyFont="1" applyFill="1" applyBorder="1" applyAlignment="1">
      <alignment/>
    </xf>
    <xf numFmtId="39" fontId="21" fillId="0" borderId="36" xfId="0" applyNumberFormat="1" applyFont="1" applyFill="1" applyBorder="1" applyAlignment="1">
      <alignment/>
    </xf>
    <xf numFmtId="39" fontId="21" fillId="0" borderId="45" xfId="0" applyNumberFormat="1" applyFont="1" applyFill="1" applyBorder="1" applyAlignment="1">
      <alignment/>
    </xf>
    <xf numFmtId="39" fontId="49" fillId="0" borderId="11" xfId="0" applyNumberFormat="1" applyFont="1" applyFill="1" applyBorder="1" applyAlignment="1">
      <alignment/>
    </xf>
    <xf numFmtId="39" fontId="46" fillId="0" borderId="16" xfId="0" applyNumberFormat="1" applyFont="1" applyFill="1" applyBorder="1" applyAlignment="1">
      <alignment/>
    </xf>
    <xf numFmtId="39" fontId="27" fillId="0" borderId="14" xfId="0" applyNumberFormat="1" applyFont="1" applyFill="1" applyBorder="1" applyAlignment="1">
      <alignment/>
    </xf>
    <xf numFmtId="39" fontId="21" fillId="0" borderId="27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9" fontId="27" fillId="0" borderId="44" xfId="0" applyNumberFormat="1" applyFont="1" applyFill="1" applyBorder="1" applyAlignment="1">
      <alignment horizontal="center" vertical="center" wrapText="1"/>
    </xf>
    <xf numFmtId="39" fontId="27" fillId="0" borderId="50" xfId="0" applyNumberFormat="1" applyFont="1" applyFill="1" applyBorder="1" applyAlignment="1">
      <alignment horizontal="center" vertical="center" wrapText="1"/>
    </xf>
    <xf numFmtId="39" fontId="27" fillId="0" borderId="47" xfId="0" applyNumberFormat="1" applyFont="1" applyFill="1" applyBorder="1" applyAlignment="1">
      <alignment horizontal="center" vertical="center" wrapText="1"/>
    </xf>
    <xf numFmtId="39" fontId="27" fillId="0" borderId="49" xfId="0" applyNumberFormat="1" applyFont="1" applyFill="1" applyBorder="1" applyAlignment="1">
      <alignment horizontal="center" vertical="center" wrapText="1"/>
    </xf>
    <xf numFmtId="39" fontId="27" fillId="0" borderId="58" xfId="0" applyNumberFormat="1" applyFont="1" applyFill="1" applyBorder="1" applyAlignment="1">
      <alignment horizontal="center" vertical="center" wrapText="1"/>
    </xf>
    <xf numFmtId="39" fontId="27" fillId="0" borderId="67" xfId="0" applyNumberFormat="1" applyFont="1" applyFill="1" applyBorder="1" applyAlignment="1">
      <alignment horizontal="center" vertical="center" wrapText="1"/>
    </xf>
    <xf numFmtId="39" fontId="27" fillId="0" borderId="1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39" fontId="21" fillId="0" borderId="29" xfId="0" applyNumberFormat="1" applyFont="1" applyFill="1" applyBorder="1" applyAlignment="1">
      <alignment/>
    </xf>
    <xf numFmtId="39" fontId="27" fillId="0" borderId="60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 horizontal="center" vertical="center"/>
    </xf>
    <xf numFmtId="39" fontId="45" fillId="0" borderId="44" xfId="0" applyNumberFormat="1" applyFont="1" applyFill="1" applyBorder="1" applyAlignment="1">
      <alignment/>
    </xf>
    <xf numFmtId="39" fontId="61" fillId="0" borderId="57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 horizontal="left"/>
    </xf>
    <xf numFmtId="0" fontId="24" fillId="0" borderId="16" xfId="0" applyFont="1" applyBorder="1" applyAlignment="1">
      <alignment/>
    </xf>
    <xf numFmtId="39" fontId="27" fillId="0" borderId="0" xfId="0" applyNumberFormat="1" applyFont="1" applyFill="1" applyBorder="1" applyAlignment="1">
      <alignment horizontal="center" vertical="center"/>
    </xf>
    <xf numFmtId="39" fontId="24" fillId="0" borderId="0" xfId="0" applyNumberFormat="1" applyFont="1" applyFill="1" applyBorder="1" applyAlignment="1">
      <alignment horizontal="center" vertical="center"/>
    </xf>
    <xf numFmtId="39" fontId="27" fillId="0" borderId="58" xfId="0" applyNumberFormat="1" applyFont="1" applyFill="1" applyBorder="1" applyAlignment="1">
      <alignment/>
    </xf>
    <xf numFmtId="39" fontId="24" fillId="0" borderId="60" xfId="0" applyNumberFormat="1" applyFont="1" applyFill="1" applyBorder="1" applyAlignment="1">
      <alignment/>
    </xf>
    <xf numFmtId="39" fontId="49" fillId="0" borderId="46" xfId="0" applyNumberFormat="1" applyFont="1" applyFill="1" applyBorder="1" applyAlignment="1">
      <alignment/>
    </xf>
    <xf numFmtId="39" fontId="49" fillId="0" borderId="69" xfId="0" applyNumberFormat="1" applyFont="1" applyFill="1" applyBorder="1" applyAlignment="1">
      <alignment/>
    </xf>
    <xf numFmtId="39" fontId="0" fillId="0" borderId="49" xfId="0" applyNumberFormat="1" applyFont="1" applyFill="1" applyBorder="1" applyAlignment="1">
      <alignment/>
    </xf>
    <xf numFmtId="39" fontId="21" fillId="0" borderId="40" xfId="0" applyNumberFormat="1" applyFont="1" applyFill="1" applyBorder="1" applyAlignment="1">
      <alignment/>
    </xf>
    <xf numFmtId="0" fontId="0" fillId="0" borderId="34" xfId="0" applyBorder="1" applyAlignment="1">
      <alignment/>
    </xf>
    <xf numFmtId="39" fontId="44" fillId="0" borderId="0" xfId="0" applyNumberFormat="1" applyFont="1" applyFill="1" applyBorder="1" applyAlignment="1">
      <alignment horizontal="left" wrapText="1"/>
    </xf>
    <xf numFmtId="39" fontId="44" fillId="0" borderId="0" xfId="0" applyNumberFormat="1" applyFont="1" applyFill="1" applyBorder="1" applyAlignment="1">
      <alignment horizontal="left"/>
    </xf>
    <xf numFmtId="39" fontId="27" fillId="0" borderId="46" xfId="0" applyNumberFormat="1" applyFont="1" applyFill="1" applyBorder="1" applyAlignment="1">
      <alignment/>
    </xf>
    <xf numFmtId="39" fontId="27" fillId="0" borderId="69" xfId="0" applyNumberFormat="1" applyFont="1" applyFill="1" applyBorder="1" applyAlignment="1">
      <alignment/>
    </xf>
    <xf numFmtId="39" fontId="21" fillId="0" borderId="58" xfId="0" applyNumberFormat="1" applyFont="1" applyFill="1" applyBorder="1" applyAlignment="1">
      <alignment/>
    </xf>
    <xf numFmtId="39" fontId="0" fillId="0" borderId="60" xfId="0" applyNumberFormat="1" applyFont="1" applyFill="1" applyBorder="1" applyAlignment="1">
      <alignment/>
    </xf>
    <xf numFmtId="39" fontId="45" fillId="0" borderId="47" xfId="0" applyNumberFormat="1" applyFont="1" applyFill="1" applyBorder="1" applyAlignment="1">
      <alignment/>
    </xf>
    <xf numFmtId="39" fontId="61" fillId="0" borderId="62" xfId="0" applyNumberFormat="1" applyFont="1" applyFill="1" applyBorder="1" applyAlignment="1">
      <alignment/>
    </xf>
    <xf numFmtId="39" fontId="60" fillId="0" borderId="36" xfId="0" applyNumberFormat="1" applyFont="1" applyFill="1" applyBorder="1" applyAlignment="1">
      <alignment/>
    </xf>
    <xf numFmtId="39" fontId="61" fillId="0" borderId="36" xfId="0" applyNumberFormat="1" applyFont="1" applyFill="1" applyBorder="1" applyAlignment="1">
      <alignment/>
    </xf>
    <xf numFmtId="39" fontId="61" fillId="0" borderId="0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 horizontal="center" vertical="center"/>
    </xf>
    <xf numFmtId="39" fontId="21" fillId="0" borderId="70" xfId="0" applyNumberFormat="1" applyFont="1" applyFill="1" applyBorder="1" applyAlignment="1">
      <alignment/>
    </xf>
    <xf numFmtId="39" fontId="45" fillId="0" borderId="51" xfId="0" applyNumberFormat="1" applyFont="1" applyFill="1" applyBorder="1" applyAlignment="1">
      <alignment/>
    </xf>
    <xf numFmtId="39" fontId="62" fillId="0" borderId="64" xfId="0" applyNumberFormat="1" applyFont="1" applyFill="1" applyBorder="1" applyAlignment="1">
      <alignment/>
    </xf>
    <xf numFmtId="39" fontId="27" fillId="0" borderId="14" xfId="0" applyNumberFormat="1" applyFont="1" applyFill="1" applyBorder="1" applyAlignment="1">
      <alignment/>
    </xf>
    <xf numFmtId="39" fontId="21" fillId="0" borderId="48" xfId="0" applyNumberFormat="1" applyFont="1" applyFill="1" applyBorder="1" applyAlignment="1">
      <alignment/>
    </xf>
    <xf numFmtId="39" fontId="21" fillId="0" borderId="51" xfId="0" applyNumberFormat="1" applyFont="1" applyFill="1" applyBorder="1" applyAlignment="1">
      <alignment/>
    </xf>
    <xf numFmtId="39" fontId="21" fillId="0" borderId="64" xfId="0" applyNumberFormat="1" applyFont="1" applyFill="1" applyBorder="1" applyAlignment="1">
      <alignment/>
    </xf>
    <xf numFmtId="39" fontId="24" fillId="0" borderId="21" xfId="0" applyNumberFormat="1" applyFont="1" applyFill="1" applyBorder="1" applyAlignment="1">
      <alignment horizontal="center" vertical="center" wrapText="1"/>
    </xf>
    <xf numFmtId="39" fontId="24" fillId="0" borderId="41" xfId="0" applyNumberFormat="1" applyFont="1" applyFill="1" applyBorder="1" applyAlignment="1">
      <alignment horizontal="center" vertical="center" wrapText="1"/>
    </xf>
    <xf numFmtId="39" fontId="24" fillId="0" borderId="15" xfId="0" applyNumberFormat="1" applyFont="1" applyFill="1" applyBorder="1" applyAlignment="1">
      <alignment horizontal="center" vertical="center" wrapText="1"/>
    </xf>
    <xf numFmtId="39" fontId="21" fillId="0" borderId="27" xfId="0" applyNumberFormat="1" applyFont="1" applyFill="1" applyBorder="1" applyAlignment="1">
      <alignment/>
    </xf>
    <xf numFmtId="39" fontId="21" fillId="0" borderId="70" xfId="0" applyNumberFormat="1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0" fillId="0" borderId="62" xfId="0" applyBorder="1" applyAlignment="1">
      <alignment/>
    </xf>
    <xf numFmtId="0" fontId="21" fillId="0" borderId="44" xfId="0" applyFont="1" applyFill="1" applyBorder="1" applyAlignment="1">
      <alignment/>
    </xf>
    <xf numFmtId="0" fontId="0" fillId="0" borderId="57" xfId="0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1" fillId="0" borderId="58" xfId="0" applyFont="1" applyFill="1" applyBorder="1" applyAlignment="1">
      <alignment/>
    </xf>
    <xf numFmtId="0" fontId="0" fillId="0" borderId="60" xfId="0" applyBorder="1" applyAlignment="1">
      <alignment/>
    </xf>
    <xf numFmtId="0" fontId="21" fillId="0" borderId="47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42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0" fontId="21" fillId="0" borderId="58" xfId="0" applyFont="1" applyFill="1" applyBorder="1" applyAlignment="1">
      <alignment horizontal="left"/>
    </xf>
    <xf numFmtId="0" fontId="21" fillId="0" borderId="60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6" fillId="0" borderId="3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1" fillId="0" borderId="44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7" fillId="0" borderId="2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36" xfId="0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39" fontId="27" fillId="0" borderId="16" xfId="0" applyNumberFormat="1" applyFont="1" applyFill="1" applyBorder="1" applyAlignment="1">
      <alignment horizontal="center"/>
    </xf>
    <xf numFmtId="39" fontId="27" fillId="0" borderId="17" xfId="0" applyNumberFormat="1" applyFont="1" applyFill="1" applyBorder="1" applyAlignment="1">
      <alignment vertical="center"/>
    </xf>
    <xf numFmtId="39" fontId="0" fillId="0" borderId="23" xfId="0" applyNumberFormat="1" applyFont="1" applyFill="1" applyBorder="1" applyAlignment="1">
      <alignment vertical="center"/>
    </xf>
    <xf numFmtId="39" fontId="0" fillId="0" borderId="24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39" fontId="21" fillId="0" borderId="16" xfId="0" applyNumberFormat="1" applyFont="1" applyFill="1" applyBorder="1" applyAlignment="1">
      <alignment/>
    </xf>
    <xf numFmtId="39" fontId="21" fillId="0" borderId="47" xfId="0" applyNumberFormat="1" applyFont="1" applyFill="1" applyBorder="1" applyAlignment="1">
      <alignment/>
    </xf>
    <xf numFmtId="39" fontId="21" fillId="0" borderId="49" xfId="0" applyNumberFormat="1" applyFont="1" applyFill="1" applyBorder="1" applyAlignment="1">
      <alignment/>
    </xf>
    <xf numFmtId="39" fontId="21" fillId="0" borderId="4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35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39" fontId="21" fillId="0" borderId="33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/>
    </xf>
    <xf numFmtId="39" fontId="27" fillId="0" borderId="21" xfId="0" applyNumberFormat="1" applyFont="1" applyFill="1" applyBorder="1" applyAlignment="1">
      <alignment horizontal="center" vertical="center" wrapText="1"/>
    </xf>
    <xf numFmtId="39" fontId="27" fillId="0" borderId="52" xfId="0" applyNumberFormat="1" applyFont="1" applyFill="1" applyBorder="1" applyAlignment="1">
      <alignment horizontal="center" vertical="center" wrapText="1"/>
    </xf>
    <xf numFmtId="39" fontId="27" fillId="0" borderId="41" xfId="0" applyNumberFormat="1" applyFont="1" applyFill="1" applyBorder="1" applyAlignment="1">
      <alignment horizontal="center" vertical="center" wrapText="1"/>
    </xf>
    <xf numFmtId="39" fontId="27" fillId="0" borderId="15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27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9" fontId="27" fillId="0" borderId="65" xfId="0" applyNumberFormat="1" applyFont="1" applyFill="1" applyBorder="1" applyAlignment="1">
      <alignment/>
    </xf>
    <xf numFmtId="39" fontId="27" fillId="0" borderId="66" xfId="0" applyNumberFormat="1" applyFont="1" applyFill="1" applyBorder="1" applyAlignment="1">
      <alignment/>
    </xf>
    <xf numFmtId="39" fontId="21" fillId="0" borderId="62" xfId="0" applyNumberFormat="1" applyFont="1" applyFill="1" applyBorder="1" applyAlignment="1">
      <alignment/>
    </xf>
    <xf numFmtId="0" fontId="27" fillId="0" borderId="46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39" fontId="21" fillId="0" borderId="36" xfId="0" applyNumberFormat="1" applyFont="1" applyFill="1" applyBorder="1" applyAlignment="1">
      <alignment horizontal="left"/>
    </xf>
    <xf numFmtId="39" fontId="27" fillId="0" borderId="17" xfId="0" applyNumberFormat="1" applyFont="1" applyFill="1" applyBorder="1" applyAlignment="1">
      <alignment horizontal="center" vertical="center"/>
    </xf>
    <xf numFmtId="39" fontId="27" fillId="0" borderId="24" xfId="0" applyNumberFormat="1" applyFont="1" applyFill="1" applyBorder="1" applyAlignment="1">
      <alignment horizontal="center" vertical="center"/>
    </xf>
    <xf numFmtId="39" fontId="27" fillId="0" borderId="36" xfId="0" applyNumberFormat="1" applyFont="1" applyFill="1" applyBorder="1" applyAlignment="1">
      <alignment horizontal="center" vertical="center" wrapText="1"/>
    </xf>
    <xf numFmtId="39" fontId="21" fillId="0" borderId="25" xfId="0" applyNumberFormat="1" applyFont="1" applyFill="1" applyBorder="1" applyAlignment="1">
      <alignment/>
    </xf>
    <xf numFmtId="0" fontId="27" fillId="0" borderId="69" xfId="0" applyFont="1" applyFill="1" applyBorder="1" applyAlignment="1">
      <alignment/>
    </xf>
    <xf numFmtId="39" fontId="27" fillId="0" borderId="28" xfId="0" applyNumberFormat="1" applyFont="1" applyFill="1" applyBorder="1" applyAlignment="1">
      <alignment vertical="center" wrapText="1"/>
    </xf>
    <xf numFmtId="39" fontId="21" fillId="0" borderId="21" xfId="0" applyNumberFormat="1" applyFont="1" applyFill="1" applyBorder="1" applyAlignment="1">
      <alignment wrapText="1"/>
    </xf>
    <xf numFmtId="39" fontId="21" fillId="0" borderId="22" xfId="0" applyNumberFormat="1" applyFont="1" applyFill="1" applyBorder="1" applyAlignment="1">
      <alignment wrapText="1"/>
    </xf>
    <xf numFmtId="39" fontId="21" fillId="0" borderId="52" xfId="0" applyNumberFormat="1" applyFont="1" applyFill="1" applyBorder="1" applyAlignment="1">
      <alignment wrapText="1"/>
    </xf>
    <xf numFmtId="39" fontId="21" fillId="0" borderId="41" xfId="0" applyNumberFormat="1" applyFont="1" applyFill="1" applyBorder="1" applyAlignment="1">
      <alignment wrapText="1"/>
    </xf>
    <xf numFmtId="39" fontId="21" fillId="0" borderId="15" xfId="0" applyNumberFormat="1" applyFont="1" applyFill="1" applyBorder="1" applyAlignment="1">
      <alignment wrapText="1"/>
    </xf>
    <xf numFmtId="0" fontId="21" fillId="0" borderId="20" xfId="0" applyFont="1" applyFill="1" applyBorder="1" applyAlignment="1">
      <alignment/>
    </xf>
    <xf numFmtId="39" fontId="21" fillId="0" borderId="35" xfId="0" applyNumberFormat="1" applyFont="1" applyFill="1" applyBorder="1" applyAlignment="1">
      <alignment/>
    </xf>
    <xf numFmtId="39" fontId="27" fillId="0" borderId="0" xfId="0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/>
    </xf>
    <xf numFmtId="0" fontId="0" fillId="0" borderId="42" xfId="0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tab k 30092005  pre IA - PHARE ISPA" xfId="45"/>
    <cellStyle name="Percent" xfId="46"/>
    <cellStyle name="Poznámka" xfId="47"/>
    <cellStyle name="Prepojená bunka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ficelova\Local%20Settings\Temporary%20Internet%20Files\Content.Outlook\ZC72KDI8\1100_%20zhodnotenie_FP_k%2031%2012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 , FO, EAGGFz, KF,rekap SEZ "/>
      <sheetName val="Strukt.fondy"/>
      <sheetName val="SEMZ PF a ONF"/>
      <sheetName val=" PJ  - ISPA_KF"/>
      <sheetName val="IA PHARE, PRECH.FOND"/>
    </sheetNames>
    <sheetDataSet>
      <sheetData sheetId="1">
        <row r="25">
          <cell r="C25">
            <v>21863911.67</v>
          </cell>
          <cell r="D25">
            <v>0</v>
          </cell>
          <cell r="E25">
            <v>174.3</v>
          </cell>
          <cell r="F25">
            <v>0</v>
          </cell>
        </row>
        <row r="26">
          <cell r="C26">
            <v>3226872.52</v>
          </cell>
          <cell r="D26">
            <v>49.81</v>
          </cell>
          <cell r="E26">
            <v>3266753.78</v>
          </cell>
          <cell r="F26">
            <v>70495.66</v>
          </cell>
        </row>
        <row r="27">
          <cell r="C27">
            <v>2718730</v>
          </cell>
          <cell r="D27">
            <v>100000</v>
          </cell>
          <cell r="E27">
            <v>135645.63</v>
          </cell>
          <cell r="F27">
            <v>198174.36</v>
          </cell>
        </row>
        <row r="28">
          <cell r="C28">
            <v>14570.009999999998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1102.2</v>
          </cell>
          <cell r="D29">
            <v>29872.210000000003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188789.69</v>
          </cell>
          <cell r="E31">
            <v>0</v>
          </cell>
          <cell r="F31">
            <v>0</v>
          </cell>
        </row>
        <row r="32">
          <cell r="C32">
            <v>465.28</v>
          </cell>
          <cell r="D32">
            <v>2236.02</v>
          </cell>
          <cell r="E32">
            <v>139186.09</v>
          </cell>
          <cell r="F32">
            <v>0</v>
          </cell>
        </row>
        <row r="33">
          <cell r="C33">
            <v>56770770.28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3144627.86</v>
          </cell>
          <cell r="D34">
            <v>100000</v>
          </cell>
          <cell r="E34">
            <v>198174.36</v>
          </cell>
          <cell r="F34">
            <v>0</v>
          </cell>
        </row>
        <row r="35">
          <cell r="C35">
            <v>0</v>
          </cell>
          <cell r="D35">
            <v>49.81</v>
          </cell>
          <cell r="E35">
            <v>2456729.18</v>
          </cell>
          <cell r="F35">
            <v>41341.1</v>
          </cell>
        </row>
        <row r="36">
          <cell r="C36">
            <v>0</v>
          </cell>
          <cell r="D36">
            <v>0</v>
          </cell>
          <cell r="E36">
            <v>29872.21</v>
          </cell>
          <cell r="F36">
            <v>0</v>
          </cell>
        </row>
        <row r="48">
          <cell r="G48">
            <v>524786115.74</v>
          </cell>
        </row>
        <row r="49">
          <cell r="G49">
            <v>41341.1</v>
          </cell>
        </row>
        <row r="50">
          <cell r="G50">
            <v>6148.09</v>
          </cell>
        </row>
        <row r="51">
          <cell r="G51">
            <v>6425897.86</v>
          </cell>
        </row>
        <row r="52">
          <cell r="G52">
            <v>939600.9699999999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492921267.32</v>
          </cell>
        </row>
        <row r="57">
          <cell r="G57">
            <v>6000000</v>
          </cell>
        </row>
        <row r="58">
          <cell r="G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W596"/>
  <sheetViews>
    <sheetView tabSelected="1" zoomScaleSheetLayoutView="50" zoomScalePageLayoutView="0" workbookViewId="0" topLeftCell="A1">
      <selection activeCell="A3" sqref="A3"/>
    </sheetView>
  </sheetViews>
  <sheetFormatPr defaultColWidth="9.140625" defaultRowHeight="12.75"/>
  <cols>
    <col min="1" max="1" width="11.00390625" style="229" customWidth="1"/>
    <col min="2" max="2" width="21.7109375" style="229" customWidth="1"/>
    <col min="3" max="3" width="23.421875" style="229" customWidth="1"/>
    <col min="4" max="4" width="20.140625" style="229" customWidth="1"/>
    <col min="5" max="5" width="19.8515625" style="229" customWidth="1"/>
    <col min="6" max="6" width="21.00390625" style="229" customWidth="1"/>
    <col min="7" max="7" width="19.00390625" style="229" customWidth="1"/>
    <col min="8" max="8" width="14.421875" style="229" customWidth="1"/>
    <col min="9" max="9" width="12.140625" style="229" customWidth="1"/>
    <col min="10" max="10" width="14.00390625" style="229" bestFit="1" customWidth="1"/>
    <col min="11" max="11" width="9.140625" style="229" customWidth="1"/>
    <col min="12" max="12" width="14.00390625" style="229" bestFit="1" customWidth="1"/>
    <col min="13" max="13" width="13.140625" style="229" bestFit="1" customWidth="1"/>
    <col min="14" max="14" width="16.421875" style="229" bestFit="1" customWidth="1"/>
    <col min="15" max="16384" width="9.140625" style="229" customWidth="1"/>
  </cols>
  <sheetData>
    <row r="1" ht="12.75" customHeight="1">
      <c r="H1" s="229" t="s">
        <v>250</v>
      </c>
    </row>
    <row r="2" spans="1:13" ht="12.75" customHeight="1">
      <c r="A2" s="709" t="s">
        <v>254</v>
      </c>
      <c r="B2" s="710"/>
      <c r="C2" s="710"/>
      <c r="D2" s="710"/>
      <c r="E2" s="710"/>
      <c r="F2" s="710"/>
      <c r="G2" s="710"/>
      <c r="H2" s="230"/>
      <c r="I2" s="231"/>
      <c r="J2" s="231"/>
      <c r="K2" s="231"/>
      <c r="L2" s="231"/>
      <c r="M2" s="231"/>
    </row>
    <row r="3" spans="1:13" ht="12.75" customHeight="1">
      <c r="A3" s="536"/>
      <c r="B3" s="535"/>
      <c r="C3" s="535"/>
      <c r="D3" s="535"/>
      <c r="E3" s="535"/>
      <c r="F3" s="535"/>
      <c r="G3" s="535"/>
      <c r="H3" s="230"/>
      <c r="I3" s="231"/>
      <c r="J3" s="231"/>
      <c r="K3" s="231"/>
      <c r="L3" s="231"/>
      <c r="M3" s="231"/>
    </row>
    <row r="4" spans="1:13" ht="21.75" customHeight="1">
      <c r="A4" s="539" t="s">
        <v>229</v>
      </c>
      <c r="B4" s="539"/>
      <c r="C4" s="539"/>
      <c r="D4" s="539"/>
      <c r="E4" s="539"/>
      <c r="F4" s="539"/>
      <c r="G4" s="539"/>
      <c r="H4" s="230"/>
      <c r="I4" s="231"/>
      <c r="J4" s="231"/>
      <c r="K4" s="231"/>
      <c r="L4" s="231"/>
      <c r="M4" s="231"/>
    </row>
    <row r="5" spans="1:13" ht="6" customHeight="1" thickBot="1">
      <c r="A5" s="232"/>
      <c r="B5" s="232"/>
      <c r="C5" s="232"/>
      <c r="D5" s="232"/>
      <c r="E5" s="232"/>
      <c r="F5" s="232"/>
      <c r="G5" s="232"/>
      <c r="H5" s="230"/>
      <c r="I5" s="231"/>
      <c r="J5" s="231"/>
      <c r="K5" s="231"/>
      <c r="L5" s="231"/>
      <c r="M5" s="231"/>
    </row>
    <row r="6" spans="1:13" ht="12.75" customHeight="1">
      <c r="A6" s="613" t="s">
        <v>237</v>
      </c>
      <c r="B6" s="614"/>
      <c r="C6" s="614"/>
      <c r="D6" s="614"/>
      <c r="E6" s="615"/>
      <c r="F6" s="363"/>
      <c r="G6" s="363"/>
      <c r="H6" s="243"/>
      <c r="I6" s="231"/>
      <c r="J6" s="231"/>
      <c r="K6" s="231"/>
      <c r="L6" s="231"/>
      <c r="M6" s="231"/>
    </row>
    <row r="7" spans="1:13" ht="24" customHeight="1" thickBot="1">
      <c r="A7" s="616"/>
      <c r="B7" s="617"/>
      <c r="C7" s="617"/>
      <c r="D7" s="617"/>
      <c r="E7" s="618"/>
      <c r="F7" s="363"/>
      <c r="G7" s="363"/>
      <c r="H7" s="243"/>
      <c r="I7" s="231"/>
      <c r="J7" s="231"/>
      <c r="K7" s="231"/>
      <c r="L7" s="231"/>
      <c r="M7" s="231"/>
    </row>
    <row r="8" spans="1:13" ht="19.5" customHeight="1" thickBot="1">
      <c r="A8" s="540" t="s">
        <v>0</v>
      </c>
      <c r="B8" s="541"/>
      <c r="C8" s="552" t="s">
        <v>188</v>
      </c>
      <c r="D8" s="553"/>
      <c r="E8" s="544"/>
      <c r="F8" s="364"/>
      <c r="G8" s="364"/>
      <c r="H8" s="549"/>
      <c r="I8" s="231"/>
      <c r="J8" s="231"/>
      <c r="K8" s="231"/>
      <c r="L8" s="231"/>
      <c r="M8" s="231"/>
    </row>
    <row r="9" spans="1:13" ht="13.5" thickBot="1">
      <c r="A9" s="541"/>
      <c r="B9" s="541"/>
      <c r="C9" s="545"/>
      <c r="D9" s="537"/>
      <c r="E9" s="538"/>
      <c r="F9" s="364"/>
      <c r="G9" s="364"/>
      <c r="H9" s="550"/>
      <c r="I9" s="231"/>
      <c r="J9" s="231"/>
      <c r="K9" s="231"/>
      <c r="L9" s="233"/>
      <c r="M9" s="233"/>
    </row>
    <row r="10" spans="1:13" ht="19.5" customHeight="1" thickBot="1">
      <c r="A10" s="541"/>
      <c r="B10" s="541"/>
      <c r="C10" s="234" t="s">
        <v>152</v>
      </c>
      <c r="D10" s="54" t="s">
        <v>5</v>
      </c>
      <c r="E10" s="54" t="s">
        <v>129</v>
      </c>
      <c r="F10" s="365"/>
      <c r="G10" s="365"/>
      <c r="H10" s="235"/>
      <c r="I10" s="231"/>
      <c r="J10" s="231"/>
      <c r="K10" s="231"/>
      <c r="L10" s="231"/>
      <c r="M10" s="231"/>
    </row>
    <row r="11" spans="1:13" ht="19.5" customHeight="1" thickBot="1">
      <c r="A11" s="541"/>
      <c r="B11" s="541"/>
      <c r="C11" s="236" t="s">
        <v>6</v>
      </c>
      <c r="D11" s="236" t="s">
        <v>6</v>
      </c>
      <c r="E11" s="236" t="s">
        <v>6</v>
      </c>
      <c r="F11" s="343"/>
      <c r="G11" s="343"/>
      <c r="H11" s="94"/>
      <c r="I11" s="231"/>
      <c r="J11" s="231"/>
      <c r="K11" s="231"/>
      <c r="L11" s="231"/>
      <c r="M11" s="231"/>
    </row>
    <row r="12" spans="1:13" ht="19.5" customHeight="1" thickBot="1">
      <c r="A12" s="551" t="s">
        <v>7</v>
      </c>
      <c r="B12" s="551"/>
      <c r="C12" s="237">
        <f>C25+C43+C62+C77+C98+G98+C123+C139+C150+C160+C169+D181+C181+E77</f>
        <v>752945999.79</v>
      </c>
      <c r="D12" s="237">
        <f>D98+H98+D139+D150+D160+D169</f>
        <v>44410507.13</v>
      </c>
      <c r="E12" s="237">
        <f>D25+D43+D62+D77+E98+C107+D124+E150+E169+D123</f>
        <v>8820001.959999999</v>
      </c>
      <c r="F12" s="5"/>
      <c r="G12" s="5"/>
      <c r="H12" s="26"/>
      <c r="I12" s="231"/>
      <c r="J12" s="231"/>
      <c r="K12" s="231"/>
      <c r="L12" s="231"/>
      <c r="M12" s="231"/>
    </row>
    <row r="13" spans="1:14" ht="19.5" customHeight="1" thickBot="1">
      <c r="A13" s="551" t="s">
        <v>23</v>
      </c>
      <c r="B13" s="551"/>
      <c r="C13" s="237">
        <f>C30+C48+C66+C83+C99+G99+C128+C140+C151+C161+C170+D187+E83+C187+E128</f>
        <v>1469390157.5599997</v>
      </c>
      <c r="D13" s="237">
        <f>D99+H99+D140+D151+D161+D170</f>
        <v>64206108.57</v>
      </c>
      <c r="E13" s="237">
        <f>D30+D48+D66+D83+F83+E99+C111+D128+E151+E170</f>
        <v>1020801.8900000001</v>
      </c>
      <c r="F13" s="5"/>
      <c r="G13" s="5"/>
      <c r="H13" s="27"/>
      <c r="I13" s="231"/>
      <c r="J13" s="231"/>
      <c r="K13" s="231"/>
      <c r="L13" s="231"/>
      <c r="M13" s="231"/>
      <c r="N13" s="238"/>
    </row>
    <row r="14" spans="1:13" ht="19.5" customHeight="1" thickBot="1">
      <c r="A14" s="551" t="s">
        <v>24</v>
      </c>
      <c r="B14" s="551"/>
      <c r="C14" s="237">
        <f>C35+C54+C70+C90+C100+G100+C133+C141+C152+C162+C171+D193+E90+C193</f>
        <v>1455137111.0299997</v>
      </c>
      <c r="D14" s="237">
        <f>D100+H100+D141+D152+D162+D171</f>
        <v>76446109.42</v>
      </c>
      <c r="E14" s="237">
        <f>D35+D54+D70+D90+F90+E100+C115+D133+E152+E171</f>
        <v>1014903.1499999999</v>
      </c>
      <c r="F14" s="5"/>
      <c r="G14" s="5"/>
      <c r="H14" s="26"/>
      <c r="I14" s="231"/>
      <c r="J14" s="231"/>
      <c r="K14" s="231"/>
      <c r="L14" s="231"/>
      <c r="M14" s="231"/>
    </row>
    <row r="15" spans="1:14" ht="19.5" customHeight="1" thickBot="1">
      <c r="A15" s="551" t="s">
        <v>189</v>
      </c>
      <c r="B15" s="551"/>
      <c r="C15" s="237">
        <f>C12+C13-C14</f>
        <v>767199046.3199997</v>
      </c>
      <c r="D15" s="237">
        <f>D12+D13-D14</f>
        <v>32170506.28</v>
      </c>
      <c r="E15" s="237">
        <f>E12+E13-E14</f>
        <v>8825900.7</v>
      </c>
      <c r="F15" s="5"/>
      <c r="G15" s="5"/>
      <c r="H15" s="26"/>
      <c r="I15" s="231"/>
      <c r="J15" s="231"/>
      <c r="K15" s="231"/>
      <c r="L15" s="233"/>
      <c r="M15" s="233"/>
      <c r="N15" s="239"/>
    </row>
    <row r="16" spans="1:13" ht="12.75">
      <c r="A16" s="138"/>
      <c r="B16" s="138"/>
      <c r="C16" s="240"/>
      <c r="D16" s="241"/>
      <c r="E16" s="242"/>
      <c r="F16" s="366"/>
      <c r="G16" s="243"/>
      <c r="H16" s="243"/>
      <c r="I16" s="231"/>
      <c r="J16" s="231"/>
      <c r="K16" s="231"/>
      <c r="L16" s="231"/>
      <c r="M16" s="231"/>
    </row>
    <row r="17" spans="1:13" ht="12" customHeight="1" hidden="1">
      <c r="A17" s="242" t="s">
        <v>187</v>
      </c>
      <c r="B17" s="138">
        <f>C15+D15+E15</f>
        <v>808195453.2999997</v>
      </c>
      <c r="C17" s="240" t="s">
        <v>6</v>
      </c>
      <c r="D17" s="244"/>
      <c r="E17" s="245"/>
      <c r="F17" s="246"/>
      <c r="G17" s="247"/>
      <c r="H17" s="243"/>
      <c r="I17" s="231"/>
      <c r="J17" s="231"/>
      <c r="K17" s="231"/>
      <c r="L17" s="231"/>
      <c r="M17" s="231"/>
    </row>
    <row r="18" spans="4:7" ht="12.75">
      <c r="D18" s="248"/>
      <c r="E18" s="244"/>
      <c r="G18" s="244"/>
    </row>
    <row r="19" spans="5:7" ht="12.75">
      <c r="E19" s="244"/>
      <c r="F19" s="244"/>
      <c r="G19" s="244"/>
    </row>
    <row r="20" spans="1:13" ht="13.5" thickBot="1">
      <c r="A20" s="561" t="s">
        <v>204</v>
      </c>
      <c r="B20" s="542"/>
      <c r="C20" s="542"/>
      <c r="D20" s="542"/>
      <c r="E20" s="542"/>
      <c r="F20" s="542"/>
      <c r="G20" s="542"/>
      <c r="H20" s="230"/>
      <c r="I20" s="231"/>
      <c r="J20" s="231"/>
      <c r="K20" s="231"/>
      <c r="L20" s="231"/>
      <c r="M20" s="231"/>
    </row>
    <row r="21" spans="1:13" ht="13.5" customHeight="1" hidden="1" thickBot="1">
      <c r="A21" s="250"/>
      <c r="B21" s="250"/>
      <c r="C21" s="250"/>
      <c r="D21" s="251"/>
      <c r="E21" s="250"/>
      <c r="F21" s="250"/>
      <c r="G21" s="250"/>
      <c r="H21" s="230"/>
      <c r="I21" s="231"/>
      <c r="J21" s="231"/>
      <c r="K21" s="231"/>
      <c r="L21" s="231"/>
      <c r="M21" s="231"/>
    </row>
    <row r="22" spans="1:13" ht="13.5" customHeight="1" thickBot="1">
      <c r="A22" s="588" t="s">
        <v>46</v>
      </c>
      <c r="B22" s="608"/>
      <c r="C22" s="543" t="s">
        <v>130</v>
      </c>
      <c r="D22" s="607"/>
      <c r="E22" s="254"/>
      <c r="F22" s="412"/>
      <c r="H22" s="255"/>
      <c r="I22" s="256"/>
      <c r="J22" s="231"/>
      <c r="K22" s="231"/>
      <c r="L22" s="231"/>
      <c r="M22" s="231"/>
    </row>
    <row r="23" spans="1:13" ht="13.5" thickBot="1">
      <c r="A23" s="609"/>
      <c r="B23" s="610"/>
      <c r="C23" s="252" t="s">
        <v>131</v>
      </c>
      <c r="D23" s="258" t="s">
        <v>82</v>
      </c>
      <c r="E23" s="259"/>
      <c r="F23" s="412"/>
      <c r="H23" s="260"/>
      <c r="I23" s="256"/>
      <c r="J23" s="231"/>
      <c r="K23" s="231"/>
      <c r="L23" s="231"/>
      <c r="M23" s="231"/>
    </row>
    <row r="24" spans="1:13" ht="13.5" thickBot="1">
      <c r="A24" s="611"/>
      <c r="B24" s="612"/>
      <c r="C24" s="67" t="s">
        <v>6</v>
      </c>
      <c r="D24" s="261" t="s">
        <v>6</v>
      </c>
      <c r="E24" s="262"/>
      <c r="F24" s="412"/>
      <c r="H24" s="263"/>
      <c r="I24" s="256"/>
      <c r="J24" s="231"/>
      <c r="K24" s="231"/>
      <c r="L24" s="231"/>
      <c r="M24" s="231"/>
    </row>
    <row r="25" spans="1:13" ht="13.5" thickBot="1">
      <c r="A25" s="546" t="s">
        <v>75</v>
      </c>
      <c r="B25" s="576"/>
      <c r="C25" s="264">
        <v>65741258.89</v>
      </c>
      <c r="D25" s="184">
        <v>33.09</v>
      </c>
      <c r="E25" s="262"/>
      <c r="H25" s="265"/>
      <c r="I25" s="256"/>
      <c r="J25" s="231"/>
      <c r="K25" s="231"/>
      <c r="L25" s="231"/>
      <c r="M25" s="231"/>
    </row>
    <row r="26" spans="1:13" ht="13.5" customHeight="1">
      <c r="A26" s="573" t="s">
        <v>132</v>
      </c>
      <c r="B26" s="567"/>
      <c r="C26" s="462">
        <v>695726252.24</v>
      </c>
      <c r="D26" s="463">
        <v>0</v>
      </c>
      <c r="E26" s="266"/>
      <c r="H26" s="235"/>
      <c r="I26" s="256"/>
      <c r="J26" s="231"/>
      <c r="K26" s="231"/>
      <c r="L26" s="231"/>
      <c r="M26" s="231"/>
    </row>
    <row r="27" spans="1:13" ht="13.5" customHeight="1" hidden="1">
      <c r="A27" s="267" t="s">
        <v>133</v>
      </c>
      <c r="B27" s="268"/>
      <c r="C27" s="464">
        <v>0</v>
      </c>
      <c r="D27" s="76">
        <v>0</v>
      </c>
      <c r="E27" s="266"/>
      <c r="H27" s="265"/>
      <c r="I27" s="256"/>
      <c r="J27" s="231"/>
      <c r="K27" s="231"/>
      <c r="L27" s="231"/>
      <c r="M27" s="231"/>
    </row>
    <row r="28" spans="1:13" ht="12.75" customHeight="1">
      <c r="A28" s="267" t="s">
        <v>185</v>
      </c>
      <c r="B28" s="268"/>
      <c r="C28" s="44">
        <v>114000000</v>
      </c>
      <c r="D28" s="76">
        <v>0</v>
      </c>
      <c r="E28" s="266"/>
      <c r="H28" s="269"/>
      <c r="I28" s="256"/>
      <c r="J28" s="231"/>
      <c r="K28" s="231"/>
      <c r="L28" s="231"/>
      <c r="M28" s="231"/>
    </row>
    <row r="29" spans="1:13" ht="13.5" thickBot="1">
      <c r="A29" s="598" t="s">
        <v>110</v>
      </c>
      <c r="B29" s="577"/>
      <c r="C29" s="15">
        <v>0</v>
      </c>
      <c r="D29" s="76">
        <v>0</v>
      </c>
      <c r="E29" s="266"/>
      <c r="H29" s="260"/>
      <c r="I29" s="256"/>
      <c r="J29" s="231"/>
      <c r="K29" s="231"/>
      <c r="L29" s="231"/>
      <c r="M29" s="231"/>
    </row>
    <row r="30" spans="1:13" ht="13.5" thickBot="1">
      <c r="A30" s="546" t="s">
        <v>76</v>
      </c>
      <c r="B30" s="547"/>
      <c r="C30" s="264">
        <f>SUM(C26:C29)</f>
        <v>809726252.24</v>
      </c>
      <c r="D30" s="264">
        <f>SUM(D26:D29)</f>
        <v>0</v>
      </c>
      <c r="E30" s="266"/>
      <c r="H30" s="260"/>
      <c r="I30" s="256"/>
      <c r="J30" s="231"/>
      <c r="K30" s="231"/>
      <c r="L30" s="231"/>
      <c r="M30" s="231"/>
    </row>
    <row r="31" spans="1:13" ht="12.75">
      <c r="A31" s="596" t="s">
        <v>124</v>
      </c>
      <c r="B31" s="548"/>
      <c r="C31" s="465">
        <v>0</v>
      </c>
      <c r="D31" s="74">
        <v>0</v>
      </c>
      <c r="E31" s="266"/>
      <c r="H31" s="260"/>
      <c r="I31" s="256"/>
      <c r="J31" s="231"/>
      <c r="K31" s="231"/>
      <c r="L31" s="231"/>
      <c r="M31" s="231"/>
    </row>
    <row r="32" spans="1:13" ht="12.75">
      <c r="A32" s="598" t="s">
        <v>135</v>
      </c>
      <c r="B32" s="577"/>
      <c r="C32" s="464">
        <v>0</v>
      </c>
      <c r="D32" s="76">
        <v>3.42</v>
      </c>
      <c r="E32" s="266"/>
      <c r="H32" s="265"/>
      <c r="I32" s="256"/>
      <c r="J32" s="231"/>
      <c r="K32" s="231"/>
      <c r="L32" s="231"/>
      <c r="M32" s="231"/>
    </row>
    <row r="33" spans="1:13" ht="12.75">
      <c r="A33" s="598" t="s">
        <v>136</v>
      </c>
      <c r="B33" s="577"/>
      <c r="C33" s="466">
        <v>775070000</v>
      </c>
      <c r="D33" s="78">
        <v>0</v>
      </c>
      <c r="E33" s="266"/>
      <c r="H33" s="260"/>
      <c r="I33" s="256"/>
      <c r="J33" s="231"/>
      <c r="K33" s="231"/>
      <c r="L33" s="231"/>
      <c r="M33" s="231"/>
    </row>
    <row r="34" spans="1:13" ht="13.5" thickBot="1">
      <c r="A34" s="571" t="s">
        <v>203</v>
      </c>
      <c r="B34" s="572"/>
      <c r="C34" s="467">
        <v>0</v>
      </c>
      <c r="D34" s="155">
        <v>0</v>
      </c>
      <c r="E34" s="266"/>
      <c r="H34" s="260"/>
      <c r="I34" s="256"/>
      <c r="J34" s="231"/>
      <c r="K34" s="231"/>
      <c r="L34" s="231"/>
      <c r="M34" s="231"/>
    </row>
    <row r="35" spans="1:13" ht="13.5" thickBot="1">
      <c r="A35" s="594" t="s">
        <v>77</v>
      </c>
      <c r="B35" s="547"/>
      <c r="C35" s="264">
        <f>SUM(C31:C34)</f>
        <v>775070000</v>
      </c>
      <c r="D35" s="264">
        <f>SUM(D31:D34)</f>
        <v>3.42</v>
      </c>
      <c r="E35" s="266"/>
      <c r="F35" s="270"/>
      <c r="G35" s="271"/>
      <c r="H35" s="260"/>
      <c r="I35" s="256"/>
      <c r="J35" s="231"/>
      <c r="K35" s="231"/>
      <c r="L35" s="231"/>
      <c r="M35" s="231"/>
    </row>
    <row r="36" spans="1:13" ht="13.5" thickBot="1">
      <c r="A36" s="594" t="s">
        <v>189</v>
      </c>
      <c r="B36" s="595"/>
      <c r="C36" s="39">
        <f>C25+C30-C35</f>
        <v>100397511.13</v>
      </c>
      <c r="D36" s="39">
        <f>D25+D30-D35</f>
        <v>29.67</v>
      </c>
      <c r="E36" s="266"/>
      <c r="F36" s="270"/>
      <c r="G36" s="259"/>
      <c r="H36" s="260"/>
      <c r="I36" s="256"/>
      <c r="J36" s="231"/>
      <c r="K36" s="231"/>
      <c r="L36" s="231"/>
      <c r="M36" s="231"/>
    </row>
    <row r="37" spans="1:13" ht="16.5" customHeight="1">
      <c r="A37" s="259"/>
      <c r="B37" s="272"/>
      <c r="C37" s="273"/>
      <c r="D37" s="273"/>
      <c r="E37" s="621"/>
      <c r="F37" s="621"/>
      <c r="G37" s="274"/>
      <c r="H37" s="275"/>
      <c r="I37" s="231"/>
      <c r="J37" s="231"/>
      <c r="K37" s="231"/>
      <c r="L37" s="231"/>
      <c r="M37" s="231"/>
    </row>
    <row r="38" spans="1:13" ht="13.5" thickBot="1">
      <c r="A38" s="563" t="s">
        <v>205</v>
      </c>
      <c r="B38" s="562"/>
      <c r="C38" s="562"/>
      <c r="D38" s="562"/>
      <c r="E38" s="562"/>
      <c r="F38" s="562"/>
      <c r="G38" s="562"/>
      <c r="H38" s="230"/>
      <c r="I38" s="231"/>
      <c r="J38" s="231"/>
      <c r="K38" s="231"/>
      <c r="L38" s="231"/>
      <c r="M38" s="231"/>
    </row>
    <row r="39" spans="1:13" ht="13.5" hidden="1" thickBot="1">
      <c r="A39" s="250"/>
      <c r="B39" s="250"/>
      <c r="C39" s="250"/>
      <c r="D39" s="250"/>
      <c r="E39" s="250"/>
      <c r="F39" s="250"/>
      <c r="G39" s="250"/>
      <c r="H39" s="230"/>
      <c r="I39" s="231"/>
      <c r="J39" s="231"/>
      <c r="K39" s="231"/>
      <c r="L39" s="231"/>
      <c r="M39" s="231"/>
    </row>
    <row r="40" spans="1:13" ht="13.5" thickBot="1">
      <c r="A40" s="647" t="s">
        <v>46</v>
      </c>
      <c r="B40" s="648"/>
      <c r="C40" s="628" t="s">
        <v>137</v>
      </c>
      <c r="D40" s="627"/>
      <c r="E40" s="278"/>
      <c r="F40" s="279"/>
      <c r="G40" s="279"/>
      <c r="H40" s="263"/>
      <c r="I40" s="231"/>
      <c r="J40" s="231"/>
      <c r="K40" s="231"/>
      <c r="L40" s="231"/>
      <c r="M40" s="231"/>
    </row>
    <row r="41" spans="1:49" ht="13.5" customHeight="1" thickBot="1">
      <c r="A41" s="649"/>
      <c r="B41" s="650"/>
      <c r="C41" s="280" t="s">
        <v>138</v>
      </c>
      <c r="D41" s="281" t="s">
        <v>82</v>
      </c>
      <c r="E41" s="278"/>
      <c r="F41" s="279"/>
      <c r="G41" s="279"/>
      <c r="H41" s="265"/>
      <c r="I41" s="282"/>
      <c r="J41" s="282"/>
      <c r="K41" s="283"/>
      <c r="L41" s="283"/>
      <c r="M41" s="256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</row>
    <row r="42" spans="1:13" ht="13.5" thickBot="1">
      <c r="A42" s="651"/>
      <c r="B42" s="652"/>
      <c r="C42" s="285" t="s">
        <v>6</v>
      </c>
      <c r="D42" s="285" t="s">
        <v>6</v>
      </c>
      <c r="E42" s="286"/>
      <c r="F42" s="94"/>
      <c r="G42" s="287"/>
      <c r="H42" s="235"/>
      <c r="I42" s="231"/>
      <c r="J42" s="231"/>
      <c r="K42" s="231"/>
      <c r="L42" s="231"/>
      <c r="M42" s="231"/>
    </row>
    <row r="43" spans="1:13" ht="13.5" thickBot="1">
      <c r="A43" s="566" t="s">
        <v>75</v>
      </c>
      <c r="B43" s="554"/>
      <c r="C43" s="385">
        <v>679235.33</v>
      </c>
      <c r="D43" s="385">
        <v>-61.75</v>
      </c>
      <c r="E43" s="288"/>
      <c r="F43" s="289"/>
      <c r="G43" s="289"/>
      <c r="H43" s="265"/>
      <c r="I43" s="231"/>
      <c r="J43" s="231"/>
      <c r="K43" s="231"/>
      <c r="L43" s="231"/>
      <c r="M43" s="231"/>
    </row>
    <row r="44" spans="1:13" ht="12.75">
      <c r="A44" s="636" t="s">
        <v>211</v>
      </c>
      <c r="B44" s="637"/>
      <c r="C44" s="386">
        <v>1121193.64</v>
      </c>
      <c r="D44" s="387">
        <v>1000</v>
      </c>
      <c r="E44" s="290"/>
      <c r="F44" s="259"/>
      <c r="G44" s="259"/>
      <c r="H44" s="291"/>
      <c r="I44" s="231"/>
      <c r="J44" s="231"/>
      <c r="K44" s="231"/>
      <c r="L44" s="231"/>
      <c r="M44" s="231"/>
    </row>
    <row r="45" spans="1:13" ht="12.75">
      <c r="A45" s="640" t="s">
        <v>139</v>
      </c>
      <c r="B45" s="641"/>
      <c r="C45" s="386">
        <v>0</v>
      </c>
      <c r="D45" s="386">
        <v>0</v>
      </c>
      <c r="E45" s="290"/>
      <c r="F45" s="259"/>
      <c r="G45" s="259"/>
      <c r="H45" s="269"/>
      <c r="I45" s="231"/>
      <c r="J45" s="231"/>
      <c r="K45" s="231"/>
      <c r="L45" s="231"/>
      <c r="M45" s="231"/>
    </row>
    <row r="46" spans="1:13" ht="12.75">
      <c r="A46" s="645" t="s">
        <v>110</v>
      </c>
      <c r="B46" s="646"/>
      <c r="C46" s="386">
        <v>903.62</v>
      </c>
      <c r="D46" s="386">
        <v>0</v>
      </c>
      <c r="E46" s="290"/>
      <c r="F46" s="22"/>
      <c r="G46" s="294"/>
      <c r="H46" s="269"/>
      <c r="I46" s="231"/>
      <c r="J46" s="231"/>
      <c r="K46" s="231"/>
      <c r="L46" s="231"/>
      <c r="M46" s="231"/>
    </row>
    <row r="47" spans="1:13" ht="13.5" thickBot="1">
      <c r="A47" s="292" t="s">
        <v>140</v>
      </c>
      <c r="B47" s="293"/>
      <c r="C47" s="386">
        <v>0</v>
      </c>
      <c r="D47" s="386">
        <v>246.25</v>
      </c>
      <c r="E47" s="290"/>
      <c r="F47" s="259"/>
      <c r="G47" s="259"/>
      <c r="H47" s="295"/>
      <c r="I47" s="231"/>
      <c r="J47" s="231"/>
      <c r="K47" s="231"/>
      <c r="L47" s="231"/>
      <c r="M47" s="231"/>
    </row>
    <row r="48" spans="1:13" ht="13.5" thickBot="1">
      <c r="A48" s="566" t="s">
        <v>76</v>
      </c>
      <c r="B48" s="554"/>
      <c r="C48" s="385">
        <f>SUM(C44:C47)</f>
        <v>1122097.26</v>
      </c>
      <c r="D48" s="385">
        <f>SUM(D44:D47)</f>
        <v>1246.25</v>
      </c>
      <c r="E48" s="290"/>
      <c r="F48" s="289"/>
      <c r="G48" s="289"/>
      <c r="H48" s="296"/>
      <c r="I48" s="231"/>
      <c r="J48" s="231"/>
      <c r="K48" s="231"/>
      <c r="L48" s="231"/>
      <c r="M48" s="231"/>
    </row>
    <row r="49" spans="1:13" ht="12.75">
      <c r="A49" s="636" t="s">
        <v>124</v>
      </c>
      <c r="B49" s="637"/>
      <c r="C49" s="387">
        <v>0</v>
      </c>
      <c r="D49" s="387">
        <v>243.27</v>
      </c>
      <c r="E49" s="290"/>
      <c r="F49" s="259"/>
      <c r="G49" s="259"/>
      <c r="H49" s="260"/>
      <c r="I49" s="231"/>
      <c r="J49" s="231"/>
      <c r="K49" s="231"/>
      <c r="L49" s="231"/>
      <c r="M49" s="231"/>
    </row>
    <row r="50" spans="1:13" ht="12.75">
      <c r="A50" s="640" t="s">
        <v>63</v>
      </c>
      <c r="B50" s="641"/>
      <c r="C50" s="386">
        <v>0</v>
      </c>
      <c r="D50" s="386">
        <v>9.54</v>
      </c>
      <c r="E50" s="290"/>
      <c r="F50" s="259"/>
      <c r="G50" s="259"/>
      <c r="H50" s="269"/>
      <c r="I50" s="231"/>
      <c r="J50" s="231"/>
      <c r="K50" s="231"/>
      <c r="L50" s="231"/>
      <c r="M50" s="231"/>
    </row>
    <row r="51" spans="1:13" ht="12.75">
      <c r="A51" s="640" t="s">
        <v>141</v>
      </c>
      <c r="B51" s="641"/>
      <c r="C51" s="386">
        <v>869361.39</v>
      </c>
      <c r="D51" s="386">
        <v>0</v>
      </c>
      <c r="E51" s="290"/>
      <c r="F51" s="297"/>
      <c r="G51" s="297"/>
      <c r="H51" s="298"/>
      <c r="I51" s="231"/>
      <c r="J51" s="231"/>
      <c r="K51" s="231"/>
      <c r="L51" s="231"/>
      <c r="M51" s="231"/>
    </row>
    <row r="52" spans="1:13" ht="12.75">
      <c r="A52" s="569" t="s">
        <v>142</v>
      </c>
      <c r="B52" s="570"/>
      <c r="C52" s="386">
        <v>0</v>
      </c>
      <c r="D52" s="386">
        <v>0</v>
      </c>
      <c r="E52" s="290"/>
      <c r="F52" s="297"/>
      <c r="G52" s="297"/>
      <c r="H52" s="298"/>
      <c r="I52" s="231"/>
      <c r="J52" s="231"/>
      <c r="K52" s="231"/>
      <c r="L52" s="231"/>
      <c r="M52" s="231"/>
    </row>
    <row r="53" spans="1:13" ht="13.5" thickBot="1">
      <c r="A53" s="569" t="s">
        <v>143</v>
      </c>
      <c r="B53" s="570"/>
      <c r="C53" s="386">
        <v>0</v>
      </c>
      <c r="D53" s="386">
        <v>246.25</v>
      </c>
      <c r="E53" s="290"/>
      <c r="F53" s="259"/>
      <c r="G53" s="259"/>
      <c r="H53" s="295"/>
      <c r="I53" s="231"/>
      <c r="J53" s="231"/>
      <c r="K53" s="231"/>
      <c r="L53" s="231"/>
      <c r="M53" s="231"/>
    </row>
    <row r="54" spans="1:13" ht="13.5" thickBot="1">
      <c r="A54" s="566" t="s">
        <v>77</v>
      </c>
      <c r="B54" s="554"/>
      <c r="C54" s="385">
        <f>SUM(C49:C53)</f>
        <v>869361.39</v>
      </c>
      <c r="D54" s="385">
        <f>SUM(D49:D53)</f>
        <v>499.06</v>
      </c>
      <c r="E54" s="288"/>
      <c r="F54" s="289"/>
      <c r="G54" s="289"/>
      <c r="H54" s="296"/>
      <c r="I54" s="231"/>
      <c r="J54" s="231"/>
      <c r="K54" s="231"/>
      <c r="L54" s="231"/>
      <c r="M54" s="231"/>
    </row>
    <row r="55" spans="1:13" ht="13.5" thickBot="1">
      <c r="A55" s="566" t="s">
        <v>189</v>
      </c>
      <c r="B55" s="554"/>
      <c r="C55" s="385">
        <f>C43+C48-C54</f>
        <v>931971.1999999998</v>
      </c>
      <c r="D55" s="385">
        <f>D43+D48-D54</f>
        <v>685.44</v>
      </c>
      <c r="E55" s="288"/>
      <c r="F55" s="259"/>
      <c r="G55" s="259"/>
      <c r="H55" s="260"/>
      <c r="I55" s="231"/>
      <c r="J55" s="231"/>
      <c r="K55" s="231"/>
      <c r="L55" s="231"/>
      <c r="M55" s="231"/>
    </row>
    <row r="56" spans="1:13" ht="12.75">
      <c r="A56" s="25"/>
      <c r="B56" s="25"/>
      <c r="C56" s="289"/>
      <c r="D56" s="25"/>
      <c r="E56" s="25"/>
      <c r="F56" s="259"/>
      <c r="G56" s="259"/>
      <c r="H56" s="260"/>
      <c r="I56" s="231"/>
      <c r="J56" s="231"/>
      <c r="K56" s="231"/>
      <c r="L56" s="231"/>
      <c r="M56" s="231"/>
    </row>
    <row r="57" spans="1:13" ht="17.25" customHeight="1">
      <c r="A57" s="561" t="s">
        <v>206</v>
      </c>
      <c r="B57" s="562"/>
      <c r="C57" s="562"/>
      <c r="D57" s="562"/>
      <c r="E57" s="562"/>
      <c r="F57" s="276"/>
      <c r="G57" s="259"/>
      <c r="H57" s="230"/>
      <c r="I57" s="231"/>
      <c r="J57" s="231"/>
      <c r="K57" s="231"/>
      <c r="L57" s="231"/>
      <c r="M57" s="231"/>
    </row>
    <row r="58" spans="1:13" ht="8.25" customHeight="1" thickBot="1">
      <c r="A58" s="250"/>
      <c r="B58" s="250"/>
      <c r="C58" s="250"/>
      <c r="D58" s="250"/>
      <c r="E58" s="250"/>
      <c r="F58" s="250"/>
      <c r="G58" s="250"/>
      <c r="H58" s="230"/>
      <c r="I58" s="231"/>
      <c r="J58" s="231"/>
      <c r="K58" s="231"/>
      <c r="L58" s="231"/>
      <c r="M58" s="231"/>
    </row>
    <row r="59" spans="1:13" ht="13.5" customHeight="1" thickBot="1">
      <c r="A59" s="588" t="s">
        <v>46</v>
      </c>
      <c r="B59" s="608"/>
      <c r="C59" s="543" t="s">
        <v>144</v>
      </c>
      <c r="D59" s="627"/>
      <c r="E59" s="299"/>
      <c r="F59" s="250"/>
      <c r="G59" s="250"/>
      <c r="H59" s="230"/>
      <c r="I59" s="231"/>
      <c r="J59" s="231"/>
      <c r="K59" s="231"/>
      <c r="L59" s="231"/>
      <c r="M59" s="231"/>
    </row>
    <row r="60" spans="1:13" ht="13.5" thickBot="1">
      <c r="A60" s="609"/>
      <c r="B60" s="610"/>
      <c r="C60" s="258" t="s">
        <v>145</v>
      </c>
      <c r="D60" s="253" t="s">
        <v>82</v>
      </c>
      <c r="E60" s="299"/>
      <c r="F60" s="250"/>
      <c r="G60" s="250"/>
      <c r="H60" s="230"/>
      <c r="I60" s="231"/>
      <c r="J60" s="231"/>
      <c r="K60" s="231"/>
      <c r="L60" s="231"/>
      <c r="M60" s="231"/>
    </row>
    <row r="61" spans="1:13" ht="13.5" thickBot="1">
      <c r="A61" s="611"/>
      <c r="B61" s="612"/>
      <c r="C61" s="261" t="s">
        <v>6</v>
      </c>
      <c r="D61" s="261" t="s">
        <v>6</v>
      </c>
      <c r="E61" s="300"/>
      <c r="F61" s="250"/>
      <c r="G61" s="250"/>
      <c r="H61" s="230"/>
      <c r="I61" s="231"/>
      <c r="J61" s="231"/>
      <c r="K61" s="231"/>
      <c r="L61" s="231"/>
      <c r="M61" s="231"/>
    </row>
    <row r="62" spans="1:13" ht="13.5" thickBot="1">
      <c r="A62" s="578" t="s">
        <v>75</v>
      </c>
      <c r="B62" s="579"/>
      <c r="C62" s="301">
        <v>3465438.13</v>
      </c>
      <c r="D62" s="302">
        <v>8684.08</v>
      </c>
      <c r="E62" s="303"/>
      <c r="F62" s="250"/>
      <c r="G62" s="250"/>
      <c r="H62" s="230"/>
      <c r="I62" s="231"/>
      <c r="J62" s="231"/>
      <c r="K62" s="231"/>
      <c r="L62" s="231"/>
      <c r="M62" s="231"/>
    </row>
    <row r="63" spans="1:13" ht="12.75">
      <c r="A63" s="580" t="s">
        <v>211</v>
      </c>
      <c r="B63" s="581"/>
      <c r="C63" s="482">
        <v>0</v>
      </c>
      <c r="D63" s="483">
        <v>0</v>
      </c>
      <c r="E63" s="305"/>
      <c r="F63" s="250"/>
      <c r="G63" s="250"/>
      <c r="H63" s="230"/>
      <c r="I63" s="231"/>
      <c r="J63" s="231"/>
      <c r="K63" s="231"/>
      <c r="L63" s="231"/>
      <c r="M63" s="231"/>
    </row>
    <row r="64" spans="1:13" ht="12.75" hidden="1">
      <c r="A64" s="582" t="s">
        <v>134</v>
      </c>
      <c r="B64" s="583"/>
      <c r="C64" s="476">
        <v>0</v>
      </c>
      <c r="D64" s="477">
        <v>0</v>
      </c>
      <c r="E64" s="290"/>
      <c r="F64" s="250"/>
      <c r="G64" s="250"/>
      <c r="H64" s="230"/>
      <c r="I64" s="231"/>
      <c r="J64" s="231"/>
      <c r="K64" s="231"/>
      <c r="L64" s="231"/>
      <c r="M64" s="231"/>
    </row>
    <row r="65" spans="1:13" ht="13.5" thickBot="1">
      <c r="A65" s="582" t="s">
        <v>110</v>
      </c>
      <c r="B65" s="583"/>
      <c r="C65" s="474">
        <v>3672.16</v>
      </c>
      <c r="D65" s="475">
        <v>0</v>
      </c>
      <c r="E65" s="290"/>
      <c r="F65" s="250"/>
      <c r="G65" s="250"/>
      <c r="H65" s="230"/>
      <c r="I65" s="231"/>
      <c r="J65" s="231"/>
      <c r="K65" s="231"/>
      <c r="L65" s="231"/>
      <c r="M65" s="231"/>
    </row>
    <row r="66" spans="1:13" ht="13.5" thickBot="1">
      <c r="A66" s="619" t="s">
        <v>76</v>
      </c>
      <c r="B66" s="620"/>
      <c r="C66" s="484">
        <v>3672.16</v>
      </c>
      <c r="D66" s="485">
        <v>0</v>
      </c>
      <c r="E66" s="307"/>
      <c r="F66" s="250"/>
      <c r="G66" s="250"/>
      <c r="H66" s="230"/>
      <c r="I66" s="231"/>
      <c r="J66" s="231"/>
      <c r="K66" s="231"/>
      <c r="L66" s="231"/>
      <c r="M66" s="231"/>
    </row>
    <row r="67" spans="1:13" ht="12.75">
      <c r="A67" s="580" t="s">
        <v>124</v>
      </c>
      <c r="B67" s="581"/>
      <c r="C67" s="304">
        <v>0</v>
      </c>
      <c r="D67" s="308">
        <v>697.62</v>
      </c>
      <c r="E67" s="305"/>
      <c r="F67" s="250"/>
      <c r="G67" s="250"/>
      <c r="H67" s="230"/>
      <c r="I67" s="231"/>
      <c r="J67" s="231"/>
      <c r="K67" s="231"/>
      <c r="L67" s="231"/>
      <c r="M67" s="231"/>
    </row>
    <row r="68" spans="1:13" ht="12.75">
      <c r="A68" s="582" t="s">
        <v>63</v>
      </c>
      <c r="B68" s="583"/>
      <c r="C68" s="306">
        <v>0</v>
      </c>
      <c r="D68" s="309">
        <v>0</v>
      </c>
      <c r="E68" s="305"/>
      <c r="F68" s="250"/>
      <c r="G68" s="250"/>
      <c r="H68" s="230"/>
      <c r="I68" s="231"/>
      <c r="J68" s="231"/>
      <c r="K68" s="231"/>
      <c r="L68" s="231"/>
      <c r="M68" s="231"/>
    </row>
    <row r="69" spans="1:13" ht="13.5" thickBot="1">
      <c r="A69" s="582" t="s">
        <v>146</v>
      </c>
      <c r="B69" s="583"/>
      <c r="C69" s="306">
        <v>0</v>
      </c>
      <c r="D69" s="309">
        <v>0</v>
      </c>
      <c r="E69" s="305"/>
      <c r="F69" s="250"/>
      <c r="G69" s="250"/>
      <c r="H69" s="230"/>
      <c r="I69" s="231"/>
      <c r="J69" s="231"/>
      <c r="K69" s="231"/>
      <c r="L69" s="231"/>
      <c r="M69" s="231"/>
    </row>
    <row r="70" spans="1:13" ht="15.75" customHeight="1" thickBot="1">
      <c r="A70" s="666" t="s">
        <v>77</v>
      </c>
      <c r="B70" s="667"/>
      <c r="C70" s="310">
        <f>SUM(C67:C69)</f>
        <v>0</v>
      </c>
      <c r="D70" s="310">
        <f>SUM(D67:D69)</f>
        <v>697.62</v>
      </c>
      <c r="E70" s="307"/>
      <c r="F70" s="250"/>
      <c r="G70" s="250"/>
      <c r="H70" s="230"/>
      <c r="I70" s="231"/>
      <c r="J70" s="231"/>
      <c r="K70" s="231"/>
      <c r="L70" s="231"/>
      <c r="M70" s="231"/>
    </row>
    <row r="71" spans="1:13" ht="13.5" thickBot="1">
      <c r="A71" s="568" t="s">
        <v>190</v>
      </c>
      <c r="B71" s="564"/>
      <c r="C71" s="311">
        <f>C62+C66-C70</f>
        <v>3469110.29</v>
      </c>
      <c r="D71" s="311">
        <f>D62+D66-D70</f>
        <v>7986.46</v>
      </c>
      <c r="E71" s="307"/>
      <c r="F71" s="250"/>
      <c r="G71" s="250"/>
      <c r="H71" s="230"/>
      <c r="I71" s="231"/>
      <c r="J71" s="231"/>
      <c r="K71" s="231"/>
      <c r="L71" s="231"/>
      <c r="M71" s="231"/>
    </row>
    <row r="72" spans="1:13" ht="12.75">
      <c r="A72" s="289"/>
      <c r="B72" s="289"/>
      <c r="C72" s="274"/>
      <c r="D72" s="274"/>
      <c r="E72" s="274"/>
      <c r="F72" s="250"/>
      <c r="G72" s="250"/>
      <c r="H72" s="230"/>
      <c r="I72" s="231"/>
      <c r="J72" s="231"/>
      <c r="K72" s="231"/>
      <c r="L72" s="231"/>
      <c r="M72" s="231"/>
    </row>
    <row r="73" spans="1:13" ht="13.5" thickBot="1">
      <c r="A73" s="642" t="s">
        <v>207</v>
      </c>
      <c r="B73" s="643"/>
      <c r="C73" s="643"/>
      <c r="D73" s="643"/>
      <c r="E73" s="643"/>
      <c r="F73" s="643"/>
      <c r="G73" s="644"/>
      <c r="H73" s="230"/>
      <c r="I73" s="231"/>
      <c r="J73" s="231"/>
      <c r="K73" s="231"/>
      <c r="L73" s="231"/>
      <c r="M73" s="231"/>
    </row>
    <row r="74" spans="1:13" ht="25.5" customHeight="1" thickBot="1">
      <c r="A74" s="555" t="s">
        <v>46</v>
      </c>
      <c r="B74" s="556"/>
      <c r="C74" s="625" t="s">
        <v>147</v>
      </c>
      <c r="D74" s="626"/>
      <c r="E74" s="622" t="s">
        <v>208</v>
      </c>
      <c r="F74" s="622" t="s">
        <v>209</v>
      </c>
      <c r="G74" s="94"/>
      <c r="H74" s="230"/>
      <c r="I74" s="231"/>
      <c r="J74" s="231"/>
      <c r="K74" s="231"/>
      <c r="L74" s="231"/>
      <c r="M74" s="231"/>
    </row>
    <row r="75" spans="1:13" ht="21.75" customHeight="1" thickBot="1">
      <c r="A75" s="557"/>
      <c r="B75" s="558"/>
      <c r="C75" s="63" t="s">
        <v>107</v>
      </c>
      <c r="D75" s="65" t="s">
        <v>148</v>
      </c>
      <c r="E75" s="623"/>
      <c r="F75" s="623"/>
      <c r="G75" s="94"/>
      <c r="H75" s="230"/>
      <c r="I75" s="231"/>
      <c r="J75" s="231"/>
      <c r="K75" s="231"/>
      <c r="L75" s="231"/>
      <c r="M75" s="231"/>
    </row>
    <row r="76" spans="1:13" ht="15.75" customHeight="1" thickBot="1">
      <c r="A76" s="559"/>
      <c r="B76" s="560"/>
      <c r="C76" s="67" t="s">
        <v>6</v>
      </c>
      <c r="D76" s="143" t="s">
        <v>30</v>
      </c>
      <c r="E76" s="67" t="s">
        <v>6</v>
      </c>
      <c r="F76" s="67" t="s">
        <v>6</v>
      </c>
      <c r="G76" s="94"/>
      <c r="H76" s="230"/>
      <c r="I76" s="231"/>
      <c r="J76" s="231"/>
      <c r="K76" s="231"/>
      <c r="L76" s="231"/>
      <c r="M76" s="231"/>
    </row>
    <row r="77" spans="1:13" ht="13.5" thickBot="1">
      <c r="A77" s="664" t="s">
        <v>75</v>
      </c>
      <c r="B77" s="668"/>
      <c r="C77" s="313">
        <v>642265647.11</v>
      </c>
      <c r="D77" s="13">
        <v>1524702.95</v>
      </c>
      <c r="E77" s="13">
        <v>1315898.01</v>
      </c>
      <c r="F77" s="13">
        <v>0</v>
      </c>
      <c r="G77" s="26"/>
      <c r="H77" s="230"/>
      <c r="I77" s="231"/>
      <c r="J77" s="231"/>
      <c r="K77" s="231"/>
      <c r="L77" s="231"/>
      <c r="M77" s="231"/>
    </row>
    <row r="78" spans="1:13" ht="12.75">
      <c r="A78" s="314" t="s">
        <v>210</v>
      </c>
      <c r="B78" s="410"/>
      <c r="C78" s="43">
        <f>'[1]Strukt.fondy'!C25+'[1]Strukt.fondy'!G48</f>
        <v>546650027.41</v>
      </c>
      <c r="D78" s="48">
        <f>'[1]Strukt.fondy'!D25</f>
        <v>0</v>
      </c>
      <c r="E78" s="43">
        <f>'[1]Strukt.fondy'!E25</f>
        <v>174.3</v>
      </c>
      <c r="F78" s="14">
        <f>'[1]Strukt.fondy'!F25</f>
        <v>0</v>
      </c>
      <c r="G78" s="266"/>
      <c r="H78" s="230"/>
      <c r="I78" s="231"/>
      <c r="J78" s="231"/>
      <c r="K78" s="231"/>
      <c r="L78" s="231"/>
      <c r="M78" s="231"/>
    </row>
    <row r="79" spans="1:13" ht="12.75">
      <c r="A79" s="408" t="s">
        <v>149</v>
      </c>
      <c r="B79" s="409"/>
      <c r="C79" s="75">
        <f>'[1]Strukt.fondy'!C26+'[1]Strukt.fondy'!G49</f>
        <v>3268213.62</v>
      </c>
      <c r="D79" s="48">
        <f>'[1]Strukt.fondy'!D26</f>
        <v>49.81</v>
      </c>
      <c r="E79" s="14">
        <f>'[1]Strukt.fondy'!E26</f>
        <v>3266753.78</v>
      </c>
      <c r="F79" s="44">
        <f>'[1]Strukt.fondy'!F26</f>
        <v>70495.66</v>
      </c>
      <c r="G79" s="266"/>
      <c r="H79" s="230"/>
      <c r="I79" s="231"/>
      <c r="J79" s="231"/>
      <c r="K79" s="231"/>
      <c r="L79" s="231"/>
      <c r="M79" s="231"/>
    </row>
    <row r="80" spans="1:13" ht="12.75">
      <c r="A80" s="408" t="s">
        <v>182</v>
      </c>
      <c r="B80" s="409"/>
      <c r="C80" s="59">
        <f>'[1]Strukt.fondy'!C27+'[1]Strukt.fondy'!G51</f>
        <v>9144627.86</v>
      </c>
      <c r="D80" s="48">
        <f>'[1]Strukt.fondy'!D27</f>
        <v>100000</v>
      </c>
      <c r="E80" s="14">
        <f>'[1]Strukt.fondy'!E27</f>
        <v>135645.63</v>
      </c>
      <c r="F80" s="44">
        <f>'[1]Strukt.fondy'!F27</f>
        <v>198174.36</v>
      </c>
      <c r="G80" s="243"/>
      <c r="H80" s="230"/>
      <c r="I80" s="231"/>
      <c r="J80" s="231"/>
      <c r="K80" s="231"/>
      <c r="L80" s="231"/>
      <c r="M80" s="231"/>
    </row>
    <row r="81" spans="1:13" ht="12.75">
      <c r="A81" s="565" t="s">
        <v>110</v>
      </c>
      <c r="B81" s="577"/>
      <c r="C81" s="59">
        <f>'[1]Strukt.fondy'!C28+'[1]Strukt.fondy'!G52</f>
        <v>954170.9799999999</v>
      </c>
      <c r="D81" s="48">
        <f>'[1]Strukt.fondy'!D28</f>
        <v>0</v>
      </c>
      <c r="E81" s="14">
        <f>'[1]Strukt.fondy'!E28</f>
        <v>0</v>
      </c>
      <c r="F81" s="44">
        <f>'[1]Strukt.fondy'!F28</f>
        <v>0</v>
      </c>
      <c r="G81" s="243"/>
      <c r="H81" s="230"/>
      <c r="I81" s="231"/>
      <c r="J81" s="231"/>
      <c r="K81" s="231"/>
      <c r="L81" s="231"/>
      <c r="M81" s="231"/>
    </row>
    <row r="82" spans="1:13" ht="13.5" thickBot="1">
      <c r="A82" s="408" t="s">
        <v>183</v>
      </c>
      <c r="B82" s="409"/>
      <c r="C82" s="71">
        <f>'[1]Strukt.fondy'!C29+'[1]Strukt.fondy'!G50</f>
        <v>7250.29</v>
      </c>
      <c r="D82" s="48">
        <f>'[1]Strukt.fondy'!D29</f>
        <v>29872.210000000003</v>
      </c>
      <c r="E82" s="14">
        <f>'[1]Strukt.fondy'!E29</f>
        <v>0</v>
      </c>
      <c r="F82" s="15">
        <f>'[1]Strukt.fondy'!F29</f>
        <v>0</v>
      </c>
      <c r="G82" s="243"/>
      <c r="H82" s="230"/>
      <c r="I82" s="231"/>
      <c r="J82" s="231"/>
      <c r="K82" s="231"/>
      <c r="L82" s="231"/>
      <c r="M82" s="231"/>
    </row>
    <row r="83" spans="1:13" ht="13.5" thickBot="1">
      <c r="A83" s="594" t="s">
        <v>76</v>
      </c>
      <c r="B83" s="547"/>
      <c r="C83" s="148">
        <f>SUM(C78:C82)</f>
        <v>560024290.16</v>
      </c>
      <c r="D83" s="148">
        <f>SUM(D78:D82)</f>
        <v>129922.02</v>
      </c>
      <c r="E83" s="148">
        <f>SUM(E78:E82)</f>
        <v>3402573.7099999995</v>
      </c>
      <c r="F83" s="13">
        <f>SUM(F78:F82)</f>
        <v>268670.02</v>
      </c>
      <c r="G83" s="243"/>
      <c r="H83" s="230"/>
      <c r="I83" s="231"/>
      <c r="J83" s="231"/>
      <c r="K83" s="231"/>
      <c r="L83" s="231"/>
      <c r="M83" s="231"/>
    </row>
    <row r="84" spans="1:13" ht="12.75">
      <c r="A84" s="635" t="s">
        <v>124</v>
      </c>
      <c r="B84" s="548"/>
      <c r="C84" s="315">
        <f>'[1]Strukt.fondy'!C31+'[1]Strukt.fondy'!G54</f>
        <v>0</v>
      </c>
      <c r="D84" s="48">
        <f>'[1]Strukt.fondy'!D31</f>
        <v>188789.69</v>
      </c>
      <c r="E84" s="44">
        <f>'[1]Strukt.fondy'!E31</f>
        <v>0</v>
      </c>
      <c r="F84" s="14">
        <f>'[1]Strukt.fondy'!F31</f>
        <v>0</v>
      </c>
      <c r="G84" s="243"/>
      <c r="H84" s="230"/>
      <c r="I84" s="231"/>
      <c r="J84" s="231"/>
      <c r="K84" s="231"/>
      <c r="L84" s="231"/>
      <c r="M84" s="231"/>
    </row>
    <row r="85" spans="1:13" ht="12.75">
      <c r="A85" s="399" t="s">
        <v>111</v>
      </c>
      <c r="B85" s="407"/>
      <c r="C85" s="126">
        <f>'[1]Strukt.fondy'!C32+'[1]Strukt.fondy'!G55</f>
        <v>465.28</v>
      </c>
      <c r="D85" s="48">
        <f>'[1]Strukt.fondy'!D32</f>
        <v>2236.02</v>
      </c>
      <c r="E85" s="44">
        <f>'[1]Strukt.fondy'!E32</f>
        <v>139186.09</v>
      </c>
      <c r="F85" s="44">
        <f>'[1]Strukt.fondy'!F32</f>
        <v>0</v>
      </c>
      <c r="G85" s="243"/>
      <c r="H85" s="230"/>
      <c r="I85" s="231"/>
      <c r="J85" s="231"/>
      <c r="K85" s="231"/>
      <c r="L85" s="231"/>
      <c r="M85" s="231"/>
    </row>
    <row r="86" spans="1:13" ht="12.75">
      <c r="A86" s="399" t="s">
        <v>112</v>
      </c>
      <c r="B86" s="407"/>
      <c r="C86" s="77">
        <f>'[1]Strukt.fondy'!G56+'[1]Strukt.fondy'!C33</f>
        <v>549692037.6</v>
      </c>
      <c r="D86" s="48">
        <f>'[1]Strukt.fondy'!D33</f>
        <v>0</v>
      </c>
      <c r="E86" s="44">
        <f>'[1]Strukt.fondy'!E33</f>
        <v>0</v>
      </c>
      <c r="F86" s="44">
        <f>'[1]Strukt.fondy'!F33</f>
        <v>0</v>
      </c>
      <c r="G86" s="243"/>
      <c r="H86" s="230"/>
      <c r="I86" s="231"/>
      <c r="J86" s="231"/>
      <c r="K86" s="231"/>
      <c r="L86" s="231"/>
      <c r="M86" s="231"/>
    </row>
    <row r="87" spans="1:13" ht="13.5" customHeight="1">
      <c r="A87" s="401" t="s">
        <v>184</v>
      </c>
      <c r="B87" s="407"/>
      <c r="C87" s="59">
        <f>'[1]Strukt.fondy'!C34+'[1]Strukt.fondy'!G57</f>
        <v>9144627.86</v>
      </c>
      <c r="D87" s="48">
        <f>'[1]Strukt.fondy'!D34</f>
        <v>100000</v>
      </c>
      <c r="E87" s="44">
        <f>'[1]Strukt.fondy'!E34</f>
        <v>198174.36</v>
      </c>
      <c r="F87" s="44">
        <f>'[1]Strukt.fondy'!F34</f>
        <v>0</v>
      </c>
      <c r="G87" s="241"/>
      <c r="H87" s="230"/>
      <c r="I87" s="231"/>
      <c r="J87" s="231"/>
      <c r="K87" s="231"/>
      <c r="L87" s="231"/>
      <c r="M87" s="231"/>
    </row>
    <row r="88" spans="1:13" ht="13.5" customHeight="1">
      <c r="A88" s="399" t="s">
        <v>150</v>
      </c>
      <c r="B88" s="407"/>
      <c r="C88" s="127">
        <f>'[1]Strukt.fondy'!C35</f>
        <v>0</v>
      </c>
      <c r="D88" s="48">
        <f>'[1]Strukt.fondy'!D35</f>
        <v>49.81</v>
      </c>
      <c r="E88" s="44">
        <f>'[1]Strukt.fondy'!E35</f>
        <v>2456729.18</v>
      </c>
      <c r="F88" s="44">
        <f>'[1]Strukt.fondy'!F35</f>
        <v>41341.1</v>
      </c>
      <c r="G88" s="241"/>
      <c r="H88" s="230"/>
      <c r="I88" s="231"/>
      <c r="J88" s="231"/>
      <c r="K88" s="231"/>
      <c r="L88" s="231"/>
      <c r="M88" s="231"/>
    </row>
    <row r="89" spans="1:13" ht="14.25" customHeight="1" thickBot="1">
      <c r="A89" s="399" t="s">
        <v>151</v>
      </c>
      <c r="B89" s="407"/>
      <c r="C89" s="125">
        <f>'[1]Strukt.fondy'!C36+'[1]Strukt.fondy'!G58</f>
        <v>0</v>
      </c>
      <c r="D89" s="48">
        <f>'[1]Strukt.fondy'!D36</f>
        <v>0</v>
      </c>
      <c r="E89" s="44">
        <f>'[1]Strukt.fondy'!E36</f>
        <v>29872.21</v>
      </c>
      <c r="F89" s="15">
        <f>'[1]Strukt.fondy'!F36</f>
        <v>0</v>
      </c>
      <c r="G89" s="243"/>
      <c r="H89" s="230"/>
      <c r="I89" s="231"/>
      <c r="J89" s="231"/>
      <c r="K89" s="231"/>
      <c r="L89" s="231"/>
      <c r="M89" s="231"/>
    </row>
    <row r="90" spans="1:13" ht="13.5" thickBot="1">
      <c r="A90" s="657" t="s">
        <v>77</v>
      </c>
      <c r="B90" s="658"/>
      <c r="C90" s="13">
        <f>SUM(C84:C89)</f>
        <v>558837130.74</v>
      </c>
      <c r="D90" s="13">
        <f>SUM(D84:D89)</f>
        <v>291075.51999999996</v>
      </c>
      <c r="E90" s="13">
        <f>SUM(E84:E89)</f>
        <v>2823961.84</v>
      </c>
      <c r="F90" s="13">
        <f>SUM(F84:F89)</f>
        <v>41341.1</v>
      </c>
      <c r="G90" s="230"/>
      <c r="H90" s="230"/>
      <c r="I90" s="231"/>
      <c r="J90" s="231"/>
      <c r="K90" s="231"/>
      <c r="L90" s="231"/>
      <c r="M90" s="231"/>
    </row>
    <row r="91" spans="1:13" ht="13.5" thickBot="1">
      <c r="A91" s="11" t="s">
        <v>189</v>
      </c>
      <c r="B91" s="402"/>
      <c r="C91" s="13">
        <f>C77+C83-C90</f>
        <v>643452806.53</v>
      </c>
      <c r="D91" s="13">
        <f>D77+D83-D90</f>
        <v>1363549.45</v>
      </c>
      <c r="E91" s="13">
        <f>E77+E83-E90</f>
        <v>1894509.88</v>
      </c>
      <c r="F91" s="13">
        <f>F77+F83-F90</f>
        <v>227328.92</v>
      </c>
      <c r="G91" s="317"/>
      <c r="H91" s="230"/>
      <c r="I91" s="231"/>
      <c r="J91" s="231"/>
      <c r="K91" s="231"/>
      <c r="L91" s="231"/>
      <c r="M91" s="231"/>
    </row>
    <row r="92" spans="1:13" ht="13.5">
      <c r="A92" s="318"/>
      <c r="B92" s="318"/>
      <c r="C92" s="26"/>
      <c r="D92" s="26"/>
      <c r="E92" s="26"/>
      <c r="F92" s="26"/>
      <c r="G92" s="317"/>
      <c r="H92" s="230"/>
      <c r="I92" s="231"/>
      <c r="J92" s="231"/>
      <c r="K92" s="231"/>
      <c r="L92" s="231"/>
      <c r="M92" s="231"/>
    </row>
    <row r="93" spans="1:13" ht="13.5" thickBot="1">
      <c r="A93" s="624" t="s">
        <v>242</v>
      </c>
      <c r="B93" s="624"/>
      <c r="C93" s="624"/>
      <c r="D93" s="624"/>
      <c r="E93" s="624"/>
      <c r="F93" s="624" t="s">
        <v>212</v>
      </c>
      <c r="G93" s="624"/>
      <c r="H93" s="624"/>
      <c r="I93" s="231"/>
      <c r="J93" s="231"/>
      <c r="K93" s="231"/>
      <c r="L93" s="231"/>
      <c r="M93" s="231"/>
    </row>
    <row r="94" spans="1:13" ht="12.75">
      <c r="A94" s="602" t="s">
        <v>0</v>
      </c>
      <c r="B94" s="659"/>
      <c r="C94" s="602" t="s">
        <v>236</v>
      </c>
      <c r="D94" s="603"/>
      <c r="E94" s="633"/>
      <c r="F94" s="622" t="s">
        <v>0</v>
      </c>
      <c r="G94" s="629" t="s">
        <v>213</v>
      </c>
      <c r="H94" s="630"/>
      <c r="I94" s="231"/>
      <c r="J94" s="231"/>
      <c r="K94" s="231"/>
      <c r="L94" s="231"/>
      <c r="M94" s="231"/>
    </row>
    <row r="95" spans="1:13" ht="13.5" thickBot="1">
      <c r="A95" s="660"/>
      <c r="B95" s="661"/>
      <c r="C95" s="604"/>
      <c r="D95" s="605"/>
      <c r="E95" s="634"/>
      <c r="F95" s="638"/>
      <c r="G95" s="631"/>
      <c r="H95" s="632"/>
      <c r="I95" s="231"/>
      <c r="J95" s="231"/>
      <c r="K95" s="231"/>
      <c r="L95" s="231"/>
      <c r="M95" s="231"/>
    </row>
    <row r="96" spans="1:13" ht="13.5" thickBot="1">
      <c r="A96" s="660"/>
      <c r="B96" s="661"/>
      <c r="C96" s="33" t="s">
        <v>3</v>
      </c>
      <c r="D96" s="33" t="s">
        <v>5</v>
      </c>
      <c r="E96" s="9" t="s">
        <v>82</v>
      </c>
      <c r="F96" s="638"/>
      <c r="G96" s="319" t="s">
        <v>152</v>
      </c>
      <c r="H96" s="9" t="s">
        <v>4</v>
      </c>
      <c r="I96" s="231"/>
      <c r="J96" s="231"/>
      <c r="K96" s="231"/>
      <c r="L96" s="231"/>
      <c r="M96" s="231"/>
    </row>
    <row r="97" spans="1:13" ht="13.5" thickBot="1">
      <c r="A97" s="662"/>
      <c r="B97" s="663"/>
      <c r="C97" s="320" t="s">
        <v>6</v>
      </c>
      <c r="D97" s="321" t="s">
        <v>6</v>
      </c>
      <c r="E97" s="51" t="s">
        <v>6</v>
      </c>
      <c r="F97" s="639"/>
      <c r="G97" s="49" t="s">
        <v>6</v>
      </c>
      <c r="H97" s="320" t="s">
        <v>6</v>
      </c>
      <c r="I97" s="231"/>
      <c r="J97" s="231"/>
      <c r="K97" s="231"/>
      <c r="L97" s="231"/>
      <c r="M97" s="231"/>
    </row>
    <row r="98" spans="1:13" ht="13.5" thickBot="1">
      <c r="A98" s="664" t="s">
        <v>7</v>
      </c>
      <c r="B98" s="665"/>
      <c r="C98" s="38">
        <v>8133939.05</v>
      </c>
      <c r="D98" s="69">
        <v>35403136.52</v>
      </c>
      <c r="E98" s="39">
        <v>5877816.42</v>
      </c>
      <c r="F98" s="312" t="s">
        <v>7</v>
      </c>
      <c r="G98" s="38">
        <v>2535382.22</v>
      </c>
      <c r="H98" s="39">
        <v>-144667.47</v>
      </c>
      <c r="I98" s="231"/>
      <c r="J98" s="231"/>
      <c r="K98" s="231"/>
      <c r="L98" s="231"/>
      <c r="M98" s="231"/>
    </row>
    <row r="99" spans="1:13" ht="12.75">
      <c r="A99" s="655" t="s">
        <v>23</v>
      </c>
      <c r="B99" s="656"/>
      <c r="C99" s="131">
        <v>15243325.5</v>
      </c>
      <c r="D99" s="43">
        <v>18803648.52</v>
      </c>
      <c r="E99" s="73">
        <v>144489.56</v>
      </c>
      <c r="F99" s="495" t="s">
        <v>23</v>
      </c>
      <c r="G99" s="43">
        <v>814268.08</v>
      </c>
      <c r="H99" s="73">
        <v>31600</v>
      </c>
      <c r="I99" s="231"/>
      <c r="J99" s="231"/>
      <c r="K99" s="231"/>
      <c r="L99" s="231"/>
      <c r="M99" s="231"/>
    </row>
    <row r="100" spans="1:13" ht="13.5" thickBot="1">
      <c r="A100" s="653" t="s">
        <v>24</v>
      </c>
      <c r="B100" s="654"/>
      <c r="C100" s="494">
        <v>22101369.92</v>
      </c>
      <c r="D100" s="128">
        <v>38173318.77</v>
      </c>
      <c r="E100" s="155">
        <v>123103.01</v>
      </c>
      <c r="F100" s="496" t="s">
        <v>24</v>
      </c>
      <c r="G100" s="128">
        <v>3259398.06</v>
      </c>
      <c r="H100" s="155">
        <v>37850</v>
      </c>
      <c r="I100" s="231"/>
      <c r="J100" s="231"/>
      <c r="K100" s="231"/>
      <c r="L100" s="231"/>
      <c r="M100" s="231"/>
    </row>
    <row r="101" spans="1:13" ht="13.5" thickBot="1">
      <c r="A101" s="711" t="s">
        <v>189</v>
      </c>
      <c r="B101" s="712"/>
      <c r="C101" s="382">
        <f>C98+C99-C100</f>
        <v>1275894.629999999</v>
      </c>
      <c r="D101" s="137">
        <f>D98+D99-D100</f>
        <v>16033466.270000003</v>
      </c>
      <c r="E101" s="80">
        <f>E98+E99-E100</f>
        <v>5899202.97</v>
      </c>
      <c r="F101" s="12" t="s">
        <v>189</v>
      </c>
      <c r="G101" s="497">
        <f>G98+G99+-G100</f>
        <v>90252.24000000022</v>
      </c>
      <c r="H101" s="80">
        <f>H98+H99-H100</f>
        <v>-150917.47</v>
      </c>
      <c r="I101" s="231"/>
      <c r="J101" s="231"/>
      <c r="K101" s="231"/>
      <c r="L101" s="231"/>
      <c r="M101" s="231"/>
    </row>
    <row r="102" spans="1:13" ht="12.75">
      <c r="A102" s="322"/>
      <c r="B102" s="322"/>
      <c r="C102" s="322"/>
      <c r="D102" s="241"/>
      <c r="E102" s="241"/>
      <c r="F102" s="243"/>
      <c r="G102" s="230"/>
      <c r="H102" s="230"/>
      <c r="I102" s="231"/>
      <c r="J102" s="231"/>
      <c r="K102" s="231"/>
      <c r="L102" s="231"/>
      <c r="M102" s="231"/>
    </row>
    <row r="103" spans="1:13" ht="9.75" customHeight="1">
      <c r="A103" s="317"/>
      <c r="B103" s="317"/>
      <c r="C103" s="317"/>
      <c r="D103" s="317"/>
      <c r="E103" s="317"/>
      <c r="F103" s="230"/>
      <c r="G103" s="230"/>
      <c r="H103" s="230"/>
      <c r="I103" s="231"/>
      <c r="J103" s="231"/>
      <c r="K103" s="231"/>
      <c r="L103" s="231"/>
      <c r="M103" s="231"/>
    </row>
    <row r="104" spans="1:14" ht="14.25" customHeight="1" thickBot="1">
      <c r="A104" s="717" t="s">
        <v>234</v>
      </c>
      <c r="B104" s="718"/>
      <c r="C104" s="718"/>
      <c r="D104" s="719"/>
      <c r="E104" s="719"/>
      <c r="F104" s="719"/>
      <c r="G104" s="323"/>
      <c r="H104" s="324"/>
      <c r="I104" s="256"/>
      <c r="J104" s="325"/>
      <c r="K104" s="325"/>
      <c r="L104" s="325"/>
      <c r="M104" s="325"/>
      <c r="N104" s="326"/>
    </row>
    <row r="105" spans="1:14" ht="13.5" thickBot="1">
      <c r="A105" s="669" t="s">
        <v>46</v>
      </c>
      <c r="B105" s="670"/>
      <c r="C105" s="531" t="s">
        <v>153</v>
      </c>
      <c r="D105" s="414"/>
      <c r="E105" s="414"/>
      <c r="F105" s="413"/>
      <c r="G105" s="414"/>
      <c r="H105" s="695"/>
      <c r="I105" s="695"/>
      <c r="J105" s="325"/>
      <c r="K105" s="325"/>
      <c r="L105" s="325"/>
      <c r="M105" s="325"/>
      <c r="N105" s="326"/>
    </row>
    <row r="106" spans="1:14" ht="13.5" thickBot="1">
      <c r="A106" s="671"/>
      <c r="B106" s="672"/>
      <c r="C106" s="532" t="s">
        <v>6</v>
      </c>
      <c r="D106" s="415"/>
      <c r="E106" s="415"/>
      <c r="F106" s="415"/>
      <c r="G106" s="416"/>
      <c r="H106" s="695"/>
      <c r="I106" s="695"/>
      <c r="J106" s="325"/>
      <c r="K106" s="325"/>
      <c r="L106" s="325"/>
      <c r="M106" s="325"/>
      <c r="N106" s="326"/>
    </row>
    <row r="107" spans="1:14" ht="13.5" thickBot="1">
      <c r="A107" s="677" t="s">
        <v>7</v>
      </c>
      <c r="B107" s="678"/>
      <c r="C107" s="533">
        <v>185311.29</v>
      </c>
      <c r="D107" s="417"/>
      <c r="E107" s="417"/>
      <c r="F107" s="417"/>
      <c r="G107" s="417"/>
      <c r="H107" s="417"/>
      <c r="I107" s="86"/>
      <c r="J107" s="325"/>
      <c r="K107" s="325"/>
      <c r="L107" s="325"/>
      <c r="M107" s="325"/>
      <c r="N107" s="326"/>
    </row>
    <row r="108" spans="1:14" ht="12.75" customHeight="1">
      <c r="A108" s="696" t="s">
        <v>154</v>
      </c>
      <c r="B108" s="697"/>
      <c r="C108" s="534">
        <v>310870</v>
      </c>
      <c r="D108" s="266"/>
      <c r="E108" s="266"/>
      <c r="F108" s="266"/>
      <c r="G108" s="266"/>
      <c r="H108" s="266"/>
      <c r="I108" s="266"/>
      <c r="J108" s="325"/>
      <c r="K108" s="325"/>
      <c r="L108" s="325"/>
      <c r="M108" s="325"/>
      <c r="N108" s="326"/>
    </row>
    <row r="109" spans="1:14" ht="12.75">
      <c r="A109" s="715" t="s">
        <v>155</v>
      </c>
      <c r="B109" s="716"/>
      <c r="C109" s="464">
        <v>41750.87</v>
      </c>
      <c r="D109" s="266"/>
      <c r="E109" s="266"/>
      <c r="F109" s="266"/>
      <c r="G109" s="266"/>
      <c r="H109" s="266"/>
      <c r="I109" s="266"/>
      <c r="J109" s="325"/>
      <c r="K109" s="325"/>
      <c r="L109" s="325"/>
      <c r="M109" s="325"/>
      <c r="N109" s="326"/>
    </row>
    <row r="110" spans="1:14" ht="13.5" thickBot="1">
      <c r="A110" s="722" t="s">
        <v>174</v>
      </c>
      <c r="B110" s="723"/>
      <c r="C110" s="466">
        <v>3082.46</v>
      </c>
      <c r="D110" s="266"/>
      <c r="E110" s="266"/>
      <c r="F110" s="266"/>
      <c r="G110" s="266"/>
      <c r="H110" s="27"/>
      <c r="I110" s="27"/>
      <c r="J110" s="325"/>
      <c r="K110" s="325"/>
      <c r="L110" s="325"/>
      <c r="M110" s="325"/>
      <c r="N110" s="326"/>
    </row>
    <row r="111" spans="1:14" ht="13.5" thickBot="1">
      <c r="A111" s="677" t="s">
        <v>76</v>
      </c>
      <c r="B111" s="699"/>
      <c r="C111" s="13">
        <f>SUM(C108:C110)</f>
        <v>355703.33</v>
      </c>
      <c r="D111" s="26"/>
      <c r="E111" s="266"/>
      <c r="F111" s="266"/>
      <c r="G111" s="266"/>
      <c r="H111" s="27"/>
      <c r="I111" s="27"/>
      <c r="J111" s="325"/>
      <c r="K111" s="325"/>
      <c r="L111" s="325"/>
      <c r="M111" s="325"/>
      <c r="N111" s="326"/>
    </row>
    <row r="112" spans="1:14" ht="12.75">
      <c r="A112" s="596" t="s">
        <v>65</v>
      </c>
      <c r="B112" s="548"/>
      <c r="C112" s="464">
        <v>0</v>
      </c>
      <c r="D112" s="266"/>
      <c r="E112" s="266"/>
      <c r="F112" s="266"/>
      <c r="G112" s="266"/>
      <c r="H112" s="274"/>
      <c r="I112" s="274"/>
      <c r="J112" s="325"/>
      <c r="K112" s="325"/>
      <c r="L112" s="325"/>
      <c r="M112" s="325"/>
      <c r="N112" s="326"/>
    </row>
    <row r="113" spans="1:14" ht="12.75">
      <c r="A113" s="592" t="s">
        <v>235</v>
      </c>
      <c r="B113" s="593"/>
      <c r="C113" s="464">
        <v>281099.07</v>
      </c>
      <c r="D113" s="266"/>
      <c r="E113" s="266"/>
      <c r="F113" s="266"/>
      <c r="G113" s="266"/>
      <c r="H113" s="266"/>
      <c r="I113" s="266"/>
      <c r="J113" s="325"/>
      <c r="K113" s="325"/>
      <c r="L113" s="325"/>
      <c r="M113" s="325"/>
      <c r="N113" s="326"/>
    </row>
    <row r="114" spans="1:14" ht="13.5" thickBot="1">
      <c r="A114" s="713" t="s">
        <v>63</v>
      </c>
      <c r="B114" s="714"/>
      <c r="C114" s="466">
        <v>569.08</v>
      </c>
      <c r="D114" s="266"/>
      <c r="E114" s="266"/>
      <c r="F114" s="266"/>
      <c r="G114" s="266"/>
      <c r="H114" s="266"/>
      <c r="I114" s="266"/>
      <c r="J114" s="325"/>
      <c r="K114" s="325"/>
      <c r="L114" s="325"/>
      <c r="M114" s="325"/>
      <c r="N114" s="326"/>
    </row>
    <row r="115" spans="1:14" ht="13.5" thickBot="1">
      <c r="A115" s="702" t="s">
        <v>77</v>
      </c>
      <c r="B115" s="703"/>
      <c r="C115" s="13">
        <f>SUM(C112:C114)</f>
        <v>281668.15</v>
      </c>
      <c r="D115" s="26"/>
      <c r="E115" s="266"/>
      <c r="F115" s="266"/>
      <c r="G115" s="266"/>
      <c r="H115" s="27"/>
      <c r="I115" s="27"/>
      <c r="J115" s="325"/>
      <c r="K115" s="325"/>
      <c r="L115" s="325"/>
      <c r="M115" s="325"/>
      <c r="N115" s="326"/>
    </row>
    <row r="116" spans="1:14" ht="13.5" thickBot="1">
      <c r="A116" s="704" t="s">
        <v>189</v>
      </c>
      <c r="B116" s="705"/>
      <c r="C116" s="264">
        <f>C107+C111-C115</f>
        <v>259346.46999999997</v>
      </c>
      <c r="D116" s="26"/>
      <c r="E116" s="26"/>
      <c r="F116" s="26"/>
      <c r="G116" s="274"/>
      <c r="H116" s="274"/>
      <c r="I116" s="418"/>
      <c r="J116" s="325"/>
      <c r="K116" s="325"/>
      <c r="L116" s="325"/>
      <c r="M116" s="325"/>
      <c r="N116" s="326"/>
    </row>
    <row r="117" spans="1:13" ht="12.75">
      <c r="A117" s="230"/>
      <c r="B117" s="230"/>
      <c r="C117" s="230"/>
      <c r="D117" s="230"/>
      <c r="E117" s="230"/>
      <c r="F117" s="230"/>
      <c r="G117" s="230"/>
      <c r="H117" s="327"/>
      <c r="I117" s="231"/>
      <c r="J117" s="231"/>
      <c r="K117" s="231"/>
      <c r="L117" s="231"/>
      <c r="M117" s="231"/>
    </row>
    <row r="118" spans="1:13" ht="12.75">
      <c r="A118" s="317"/>
      <c r="B118" s="317"/>
      <c r="C118" s="328"/>
      <c r="D118" s="329"/>
      <c r="E118" s="330"/>
      <c r="F118" s="317"/>
      <c r="G118" s="230"/>
      <c r="H118" s="230"/>
      <c r="I118" s="231"/>
      <c r="J118" s="231"/>
      <c r="K118" s="231"/>
      <c r="L118" s="231"/>
      <c r="M118" s="231"/>
    </row>
    <row r="119" spans="1:4" ht="15.75" customHeight="1" thickBot="1">
      <c r="A119" s="698" t="s">
        <v>214</v>
      </c>
      <c r="B119" s="698"/>
      <c r="C119" s="698"/>
      <c r="D119" s="698"/>
    </row>
    <row r="120" spans="1:8" ht="12.75">
      <c r="A120" s="685" t="s">
        <v>46</v>
      </c>
      <c r="B120" s="686"/>
      <c r="C120" s="691" t="s">
        <v>156</v>
      </c>
      <c r="D120" s="683" t="s">
        <v>157</v>
      </c>
      <c r="E120" s="622" t="s">
        <v>215</v>
      </c>
      <c r="F120" s="91"/>
      <c r="G120" s="473"/>
      <c r="H120"/>
    </row>
    <row r="121" spans="1:8" ht="13.5" thickBot="1">
      <c r="A121" s="687"/>
      <c r="B121" s="688"/>
      <c r="C121" s="692"/>
      <c r="D121" s="684"/>
      <c r="E121" s="623"/>
      <c r="F121" s="700"/>
      <c r="G121" s="720"/>
      <c r="H121"/>
    </row>
    <row r="122" spans="1:8" ht="13.5" thickBot="1">
      <c r="A122" s="689"/>
      <c r="B122" s="690"/>
      <c r="C122" s="67" t="s">
        <v>6</v>
      </c>
      <c r="D122" s="331" t="s">
        <v>6</v>
      </c>
      <c r="E122" s="331" t="s">
        <v>6</v>
      </c>
      <c r="F122" s="701"/>
      <c r="G122" s="720"/>
      <c r="H122"/>
    </row>
    <row r="123" spans="1:8" ht="13.5" thickBot="1">
      <c r="A123" s="478" t="s">
        <v>75</v>
      </c>
      <c r="B123" s="479"/>
      <c r="C123" s="13">
        <v>4364287.51</v>
      </c>
      <c r="D123" s="332">
        <v>936051.94</v>
      </c>
      <c r="E123" s="332">
        <v>0</v>
      </c>
      <c r="F123" s="701"/>
      <c r="G123" s="720"/>
      <c r="H123"/>
    </row>
    <row r="124" spans="1:8" ht="12.75" customHeight="1">
      <c r="A124" s="680" t="s">
        <v>158</v>
      </c>
      <c r="B124" s="693"/>
      <c r="C124" s="14">
        <v>32173415.84</v>
      </c>
      <c r="D124" s="74">
        <v>0</v>
      </c>
      <c r="E124" s="74">
        <v>0</v>
      </c>
      <c r="F124" s="701"/>
      <c r="G124" s="720"/>
      <c r="H124"/>
    </row>
    <row r="125" spans="1:8" ht="12.75">
      <c r="A125" s="408" t="s">
        <v>149</v>
      </c>
      <c r="B125" s="409"/>
      <c r="C125" s="14">
        <v>0</v>
      </c>
      <c r="D125" s="74">
        <v>0</v>
      </c>
      <c r="E125" s="74">
        <v>8091.58</v>
      </c>
      <c r="F125" s="25"/>
      <c r="G125" s="26"/>
      <c r="H125"/>
    </row>
    <row r="126" spans="1:8" ht="12.75">
      <c r="A126" s="582" t="s">
        <v>110</v>
      </c>
      <c r="B126" s="583"/>
      <c r="C126" s="44">
        <v>8603.01</v>
      </c>
      <c r="D126" s="76">
        <v>0</v>
      </c>
      <c r="E126" s="76">
        <v>0</v>
      </c>
      <c r="F126" s="27"/>
      <c r="G126" s="27"/>
      <c r="H126"/>
    </row>
    <row r="127" spans="1:8" ht="12.75" customHeight="1" thickBot="1">
      <c r="A127" s="582" t="s">
        <v>159</v>
      </c>
      <c r="B127" s="583"/>
      <c r="C127" s="44">
        <v>9560475.18</v>
      </c>
      <c r="D127" s="76">
        <v>0</v>
      </c>
      <c r="E127" s="76">
        <v>0</v>
      </c>
      <c r="F127" s="27"/>
      <c r="G127" s="27"/>
      <c r="H127"/>
    </row>
    <row r="128" spans="1:8" ht="13.5" thickBot="1">
      <c r="A128" s="666" t="s">
        <v>76</v>
      </c>
      <c r="B128" s="667"/>
      <c r="C128" s="13">
        <f>SUM(C124:C127)</f>
        <v>41742494.03</v>
      </c>
      <c r="D128" s="13">
        <f>SUM(D125:D127)</f>
        <v>0</v>
      </c>
      <c r="E128" s="13">
        <f>E124+E125+E126+E127</f>
        <v>8091.58</v>
      </c>
      <c r="F128" s="25"/>
      <c r="G128" s="26"/>
      <c r="H128"/>
    </row>
    <row r="129" spans="1:8" ht="12.75">
      <c r="A129" s="680" t="s">
        <v>160</v>
      </c>
      <c r="B129" s="681"/>
      <c r="C129" s="14">
        <v>34035567.88</v>
      </c>
      <c r="D129" s="76">
        <v>0</v>
      </c>
      <c r="E129" s="76">
        <v>0</v>
      </c>
      <c r="F129" s="27"/>
      <c r="G129" s="27"/>
      <c r="H129"/>
    </row>
    <row r="130" spans="1:8" ht="12.75">
      <c r="A130" s="582" t="s">
        <v>161</v>
      </c>
      <c r="B130" s="706"/>
      <c r="C130" s="44">
        <v>9560475.18</v>
      </c>
      <c r="D130" s="76">
        <v>0</v>
      </c>
      <c r="E130" s="76">
        <v>0</v>
      </c>
      <c r="F130" s="27"/>
      <c r="G130" s="27"/>
      <c r="H130"/>
    </row>
    <row r="131" spans="1:8" ht="12.75">
      <c r="A131" s="707" t="s">
        <v>38</v>
      </c>
      <c r="B131" s="708"/>
      <c r="C131" s="15">
        <v>0</v>
      </c>
      <c r="D131" s="78">
        <v>1.5</v>
      </c>
      <c r="E131" s="78">
        <v>0</v>
      </c>
      <c r="F131" s="25"/>
      <c r="G131" s="25"/>
      <c r="H131"/>
    </row>
    <row r="132" spans="1:8" ht="13.5" thickBot="1">
      <c r="A132" s="653" t="s">
        <v>162</v>
      </c>
      <c r="B132" s="694"/>
      <c r="C132" s="15">
        <v>0</v>
      </c>
      <c r="D132" s="78">
        <v>1634.06</v>
      </c>
      <c r="E132" s="78">
        <v>0</v>
      </c>
      <c r="F132" s="25"/>
      <c r="G132" s="25"/>
      <c r="H132"/>
    </row>
    <row r="133" spans="1:5" ht="13.5" thickBot="1">
      <c r="A133" s="568" t="s">
        <v>77</v>
      </c>
      <c r="B133" s="564"/>
      <c r="C133" s="13">
        <f>SUM(C129:C132)</f>
        <v>43596043.06</v>
      </c>
      <c r="D133" s="13">
        <f>SUM(D129:D132)</f>
        <v>1635.56</v>
      </c>
      <c r="E133" s="13">
        <f>E129+E130+E131+E132</f>
        <v>0</v>
      </c>
    </row>
    <row r="134" spans="1:5" ht="13.5" thickBot="1">
      <c r="A134" s="594" t="s">
        <v>191</v>
      </c>
      <c r="B134" s="682"/>
      <c r="C134" s="80">
        <f>C123+C128-C133</f>
        <v>2510738.4799999967</v>
      </c>
      <c r="D134" s="80">
        <f>SUM(D123+D128-D133)</f>
        <v>934416.3799999999</v>
      </c>
      <c r="E134" s="80">
        <f>E123+E128-E133</f>
        <v>8091.58</v>
      </c>
    </row>
    <row r="135" ht="12.75">
      <c r="A135" s="230"/>
    </row>
    <row r="136" spans="1:5" ht="13.5" thickBot="1">
      <c r="A136" s="642" t="s">
        <v>241</v>
      </c>
      <c r="B136" s="642"/>
      <c r="C136" s="642"/>
      <c r="D136" s="642"/>
      <c r="E136" s="642"/>
    </row>
    <row r="137" spans="1:5" ht="13.5" thickBot="1">
      <c r="A137" s="588" t="s">
        <v>46</v>
      </c>
      <c r="B137" s="608"/>
      <c r="C137" s="252" t="s">
        <v>163</v>
      </c>
      <c r="D137" s="258" t="s">
        <v>4</v>
      </c>
      <c r="E137" s="279"/>
    </row>
    <row r="138" spans="1:5" ht="13.5" thickBot="1">
      <c r="A138" s="611"/>
      <c r="B138" s="612"/>
      <c r="C138" s="142" t="s">
        <v>6</v>
      </c>
      <c r="D138" s="261" t="s">
        <v>122</v>
      </c>
      <c r="E138" s="287"/>
    </row>
    <row r="139" spans="1:5" ht="13.5" thickBot="1">
      <c r="A139" s="594" t="s">
        <v>75</v>
      </c>
      <c r="B139" s="679"/>
      <c r="C139" s="333">
        <v>16355224.27</v>
      </c>
      <c r="D139" s="334">
        <v>8346202.93</v>
      </c>
      <c r="E139" s="335"/>
    </row>
    <row r="140" spans="1:5" ht="12.75">
      <c r="A140" s="596" t="s">
        <v>23</v>
      </c>
      <c r="B140" s="676"/>
      <c r="C140" s="131">
        <v>11262300.24</v>
      </c>
      <c r="D140" s="55">
        <v>10728065.23</v>
      </c>
      <c r="E140" s="83"/>
    </row>
    <row r="141" spans="1:5" ht="13.5" thickBot="1">
      <c r="A141" s="674" t="s">
        <v>24</v>
      </c>
      <c r="B141" s="675"/>
      <c r="C141" s="152">
        <v>16759352.32</v>
      </c>
      <c r="D141" s="336">
        <v>2936067.55</v>
      </c>
      <c r="E141" s="83"/>
    </row>
    <row r="142" spans="1:5" ht="13.5" thickBot="1">
      <c r="A142" s="568" t="s">
        <v>191</v>
      </c>
      <c r="B142" s="673"/>
      <c r="C142" s="333">
        <f>C139+C140-C141</f>
        <v>10858172.189999998</v>
      </c>
      <c r="D142" s="264">
        <f>D139+D140-D141</f>
        <v>16138200.61</v>
      </c>
      <c r="E142" s="335"/>
    </row>
    <row r="143" ht="18" customHeight="1">
      <c r="A143" s="230"/>
    </row>
    <row r="144" ht="5.25" customHeight="1">
      <c r="A144" s="230"/>
    </row>
    <row r="145" spans="1:12" ht="13.5" thickBot="1">
      <c r="A145" s="249" t="s">
        <v>238</v>
      </c>
      <c r="B145" s="337"/>
      <c r="C145" s="337"/>
      <c r="D145" s="276"/>
      <c r="E145" s="171"/>
      <c r="F145" s="171"/>
      <c r="G145" s="250"/>
      <c r="H145" s="231"/>
      <c r="I145" s="231"/>
      <c r="J145" s="231"/>
      <c r="K145" s="231"/>
      <c r="L145" s="231"/>
    </row>
    <row r="146" spans="1:12" ht="12.75">
      <c r="A146" s="588" t="s">
        <v>0</v>
      </c>
      <c r="B146" s="589"/>
      <c r="C146" s="588" t="s">
        <v>164</v>
      </c>
      <c r="D146" s="603"/>
      <c r="E146" s="633"/>
      <c r="F146" s="257"/>
      <c r="G146" s="338"/>
      <c r="H146" s="231"/>
      <c r="I146" s="231"/>
      <c r="J146" s="231"/>
      <c r="K146" s="231"/>
      <c r="L146" s="231"/>
    </row>
    <row r="147" spans="1:12" ht="13.5" thickBot="1">
      <c r="A147" s="590"/>
      <c r="B147" s="591"/>
      <c r="C147" s="604"/>
      <c r="D147" s="605"/>
      <c r="E147" s="634"/>
      <c r="F147" s="257"/>
      <c r="G147" s="338"/>
      <c r="H147" s="231"/>
      <c r="I147" s="231"/>
      <c r="J147" s="231"/>
      <c r="K147" s="231"/>
      <c r="L147" s="231"/>
    </row>
    <row r="148" spans="1:12" ht="13.5" thickBot="1">
      <c r="A148" s="590"/>
      <c r="B148" s="591"/>
      <c r="C148" s="339" t="s">
        <v>3</v>
      </c>
      <c r="D148" s="33" t="s">
        <v>4</v>
      </c>
      <c r="E148" s="65" t="s">
        <v>178</v>
      </c>
      <c r="F148" s="340"/>
      <c r="G148" s="94"/>
      <c r="H148" s="231"/>
      <c r="I148" s="231"/>
      <c r="J148" s="231"/>
      <c r="K148" s="231"/>
      <c r="L148" s="231"/>
    </row>
    <row r="149" spans="1:12" ht="13.5" thickBot="1">
      <c r="A149" s="574"/>
      <c r="B149" s="575"/>
      <c r="C149" s="320" t="s">
        <v>6</v>
      </c>
      <c r="D149" s="320" t="s">
        <v>6</v>
      </c>
      <c r="E149" s="67" t="s">
        <v>6</v>
      </c>
      <c r="F149" s="341"/>
      <c r="G149" s="342"/>
      <c r="H149" s="4"/>
      <c r="I149" s="4"/>
      <c r="J149" s="231"/>
      <c r="K149" s="231"/>
      <c r="L149" s="231"/>
    </row>
    <row r="150" spans="1:12" ht="13.5" thickBot="1">
      <c r="A150" s="546" t="s">
        <v>7</v>
      </c>
      <c r="B150" s="576"/>
      <c r="C150" s="12">
        <v>397666.8</v>
      </c>
      <c r="D150" s="13">
        <v>140006.12</v>
      </c>
      <c r="E150" s="13">
        <v>858111.95</v>
      </c>
      <c r="F150" s="68"/>
      <c r="G150" s="26"/>
      <c r="H150" s="4"/>
      <c r="I150" s="4"/>
      <c r="J150" s="231"/>
      <c r="K150" s="231"/>
      <c r="L150" s="231"/>
    </row>
    <row r="151" spans="1:12" ht="12.75" customHeight="1">
      <c r="A151" s="680" t="s">
        <v>23</v>
      </c>
      <c r="B151" s="721"/>
      <c r="C151" s="14">
        <v>2223.22</v>
      </c>
      <c r="D151" s="14">
        <v>16.58</v>
      </c>
      <c r="E151" s="14">
        <v>1.02</v>
      </c>
      <c r="F151" s="151"/>
      <c r="G151" s="27"/>
      <c r="H151" s="4"/>
      <c r="I151" s="4"/>
      <c r="J151" s="231"/>
      <c r="K151" s="231"/>
      <c r="L151" s="231"/>
    </row>
    <row r="152" spans="1:12" ht="12.75" customHeight="1" thickBot="1">
      <c r="A152" s="600" t="s">
        <v>24</v>
      </c>
      <c r="B152" s="601"/>
      <c r="C152" s="15">
        <v>263219.76</v>
      </c>
      <c r="D152" s="15">
        <v>93588.85</v>
      </c>
      <c r="E152" s="15">
        <v>0</v>
      </c>
      <c r="F152" s="151"/>
      <c r="G152" s="27"/>
      <c r="H152" s="4"/>
      <c r="I152" s="4"/>
      <c r="J152" s="231"/>
      <c r="K152" s="231"/>
      <c r="L152" s="231"/>
    </row>
    <row r="153" spans="1:12" ht="12.75" customHeight="1" thickBot="1">
      <c r="A153" s="594" t="s">
        <v>192</v>
      </c>
      <c r="B153" s="576"/>
      <c r="C153" s="61">
        <f>C150+C151-C152</f>
        <v>136670.25999999995</v>
      </c>
      <c r="D153" s="61">
        <f>D150+D151-D152</f>
        <v>46433.84999999998</v>
      </c>
      <c r="E153" s="61">
        <f>E150+E151-E152</f>
        <v>858112.97</v>
      </c>
      <c r="F153" s="68"/>
      <c r="G153" s="26"/>
      <c r="H153" s="4"/>
      <c r="I153" s="4"/>
      <c r="J153" s="231"/>
      <c r="K153" s="231"/>
      <c r="L153" s="231"/>
    </row>
    <row r="154" spans="1:12" ht="12.75" customHeight="1">
      <c r="A154" s="289"/>
      <c r="B154" s="289"/>
      <c r="C154" s="368"/>
      <c r="D154" s="368"/>
      <c r="E154" s="368"/>
      <c r="F154" s="26"/>
      <c r="G154" s="26"/>
      <c r="H154" s="4"/>
      <c r="I154" s="4"/>
      <c r="J154" s="231"/>
      <c r="K154" s="231"/>
      <c r="L154" s="231"/>
    </row>
    <row r="155" spans="1:12" ht="13.5" thickBot="1">
      <c r="A155" s="369" t="s">
        <v>239</v>
      </c>
      <c r="B155" s="370"/>
      <c r="C155" s="371"/>
      <c r="D155" s="29"/>
      <c r="E155" s="29"/>
      <c r="F155" s="29"/>
      <c r="G155" s="29"/>
      <c r="H155" s="4"/>
      <c r="I155" s="4"/>
      <c r="J155" s="231"/>
      <c r="K155" s="231"/>
      <c r="L155" s="231"/>
    </row>
    <row r="156" spans="1:12" ht="12.75">
      <c r="A156" s="588" t="s">
        <v>0</v>
      </c>
      <c r="B156" s="589"/>
      <c r="C156" s="602" t="s">
        <v>165</v>
      </c>
      <c r="D156" s="603"/>
      <c r="E156" s="586"/>
      <c r="F156" s="343"/>
      <c r="G156" s="29"/>
      <c r="H156" s="4"/>
      <c r="I156" s="4"/>
      <c r="J156" s="231"/>
      <c r="K156" s="231"/>
      <c r="L156" s="231"/>
    </row>
    <row r="157" spans="1:12" ht="13.5" thickBot="1">
      <c r="A157" s="590"/>
      <c r="B157" s="591"/>
      <c r="C157" s="604"/>
      <c r="D157" s="605"/>
      <c r="E157" s="587"/>
      <c r="F157" s="343"/>
      <c r="G157" s="29"/>
      <c r="H157" s="4"/>
      <c r="I157" s="4"/>
      <c r="J157" s="231"/>
      <c r="K157" s="231"/>
      <c r="L157" s="231"/>
    </row>
    <row r="158" spans="1:12" ht="13.5" thickBot="1">
      <c r="A158" s="590"/>
      <c r="B158" s="591"/>
      <c r="C158" s="339" t="s">
        <v>3</v>
      </c>
      <c r="D158" s="33" t="s">
        <v>5</v>
      </c>
      <c r="E158" s="340"/>
      <c r="F158" s="95"/>
      <c r="G158" s="29"/>
      <c r="H158" s="4"/>
      <c r="I158" s="4"/>
      <c r="J158" s="231"/>
      <c r="K158" s="231"/>
      <c r="L158" s="231"/>
    </row>
    <row r="159" spans="1:12" ht="13.5" thickBot="1">
      <c r="A159" s="574"/>
      <c r="B159" s="575"/>
      <c r="C159" s="10" t="s">
        <v>6</v>
      </c>
      <c r="D159" s="397" t="s">
        <v>6</v>
      </c>
      <c r="E159" s="50"/>
      <c r="F159" s="344"/>
      <c r="G159" s="29"/>
      <c r="H159" s="4"/>
      <c r="I159" s="4"/>
      <c r="J159" s="231"/>
      <c r="K159" s="231"/>
      <c r="L159" s="231"/>
    </row>
    <row r="160" spans="1:12" ht="13.5" thickBot="1">
      <c r="A160" s="546" t="s">
        <v>7</v>
      </c>
      <c r="B160" s="724"/>
      <c r="C160" s="12">
        <v>6173068.08</v>
      </c>
      <c r="D160" s="11">
        <v>525108.29</v>
      </c>
      <c r="E160" s="345"/>
      <c r="F160" s="25"/>
      <c r="G160" s="29"/>
      <c r="H160" s="4"/>
      <c r="I160" s="4"/>
      <c r="J160" s="231"/>
      <c r="K160" s="231"/>
      <c r="L160" s="231"/>
    </row>
    <row r="161" spans="1:12" ht="12.75" customHeight="1">
      <c r="A161" s="680" t="s">
        <v>23</v>
      </c>
      <c r="B161" s="693"/>
      <c r="C161" s="120">
        <v>19449705.85</v>
      </c>
      <c r="D161" s="398">
        <v>34604120.11</v>
      </c>
      <c r="E161" s="316"/>
      <c r="F161" s="23"/>
      <c r="G161" s="29"/>
      <c r="H161" s="4"/>
      <c r="I161" s="4"/>
      <c r="J161" s="231"/>
      <c r="K161" s="231"/>
      <c r="L161" s="231"/>
    </row>
    <row r="162" spans="1:12" ht="12.75" customHeight="1" thickBot="1">
      <c r="A162" s="600" t="s">
        <v>24</v>
      </c>
      <c r="B162" s="725"/>
      <c r="C162" s="346">
        <v>24964958.27</v>
      </c>
      <c r="D162" s="396">
        <v>35103714.66</v>
      </c>
      <c r="E162" s="316"/>
      <c r="F162" s="23"/>
      <c r="G162" s="29"/>
      <c r="H162" s="4"/>
      <c r="I162" s="4"/>
      <c r="J162" s="231"/>
      <c r="K162" s="231"/>
      <c r="L162" s="231"/>
    </row>
    <row r="163" spans="1:12" ht="13.5" thickBot="1">
      <c r="A163" s="594" t="s">
        <v>192</v>
      </c>
      <c r="B163" s="724"/>
      <c r="C163" s="13">
        <f>C160+C161-C162</f>
        <v>657815.6600000001</v>
      </c>
      <c r="D163" s="40">
        <f>D160+D161-D162</f>
        <v>25513.740000002086</v>
      </c>
      <c r="E163" s="68"/>
      <c r="F163" s="26"/>
      <c r="G163" s="29"/>
      <c r="H163" s="347"/>
      <c r="I163" s="4"/>
      <c r="J163" s="231"/>
      <c r="K163" s="231"/>
      <c r="L163" s="231"/>
    </row>
    <row r="164" spans="1:12" ht="12.75">
      <c r="A164" s="242"/>
      <c r="B164" s="230"/>
      <c r="C164" s="230"/>
      <c r="D164" s="230"/>
      <c r="E164" s="230"/>
      <c r="F164" s="230"/>
      <c r="G164" s="230"/>
      <c r="H164" s="231"/>
      <c r="I164" s="231"/>
      <c r="J164" s="231"/>
      <c r="K164" s="231"/>
      <c r="L164" s="231"/>
    </row>
    <row r="165" spans="1:12" ht="12.75">
      <c r="A165" s="348"/>
      <c r="B165" s="348"/>
      <c r="C165" s="349"/>
      <c r="D165" s="349"/>
      <c r="E165" s="349"/>
      <c r="F165" s="349"/>
      <c r="G165" s="349"/>
      <c r="H165" s="231"/>
      <c r="I165" s="231"/>
      <c r="J165" s="231"/>
      <c r="K165" s="231"/>
      <c r="L165" s="231"/>
    </row>
    <row r="166" spans="1:12" ht="13.5" thickBot="1">
      <c r="A166" s="350" t="s">
        <v>240</v>
      </c>
      <c r="B166" s="348"/>
      <c r="C166" s="349"/>
      <c r="D166" s="349"/>
      <c r="E166" s="349"/>
      <c r="F166" s="349"/>
      <c r="G166" s="349"/>
      <c r="H166" s="231"/>
      <c r="I166" s="231"/>
      <c r="J166" s="231"/>
      <c r="K166" s="231"/>
      <c r="L166" s="231"/>
    </row>
    <row r="167" spans="1:12" ht="13.5" thickBot="1">
      <c r="A167" s="602" t="s">
        <v>166</v>
      </c>
      <c r="B167" s="728"/>
      <c r="C167" s="33" t="s">
        <v>3</v>
      </c>
      <c r="D167" s="33" t="s">
        <v>5</v>
      </c>
      <c r="E167" s="65" t="s">
        <v>179</v>
      </c>
      <c r="F167" s="340"/>
      <c r="G167" s="94"/>
      <c r="H167" s="231"/>
      <c r="I167" s="231"/>
      <c r="J167" s="231"/>
      <c r="K167" s="231"/>
      <c r="L167" s="231"/>
    </row>
    <row r="168" spans="1:12" ht="13.5" thickBot="1">
      <c r="A168" s="729"/>
      <c r="B168" s="730"/>
      <c r="C168" s="320" t="s">
        <v>6</v>
      </c>
      <c r="D168" s="320" t="s">
        <v>6</v>
      </c>
      <c r="E168" s="67" t="s">
        <v>6</v>
      </c>
      <c r="F168" s="341"/>
      <c r="G168" s="342"/>
      <c r="H168" s="231"/>
      <c r="I168" s="231"/>
      <c r="J168" s="231"/>
      <c r="K168" s="231"/>
      <c r="L168" s="231"/>
    </row>
    <row r="169" spans="1:12" ht="13.5" thickBot="1">
      <c r="A169" s="594" t="s">
        <v>7</v>
      </c>
      <c r="B169" s="595"/>
      <c r="C169" s="12">
        <v>565066.24</v>
      </c>
      <c r="D169" s="13">
        <v>140720.74</v>
      </c>
      <c r="E169" s="13">
        <v>-570648.01</v>
      </c>
      <c r="F169" s="68"/>
      <c r="G169" s="26"/>
      <c r="H169" s="231"/>
      <c r="I169" s="231"/>
      <c r="J169" s="231"/>
      <c r="K169" s="231"/>
      <c r="L169" s="231"/>
    </row>
    <row r="170" spans="1:12" ht="12.75" customHeight="1">
      <c r="A170" s="731" t="s">
        <v>23</v>
      </c>
      <c r="B170" s="732"/>
      <c r="C170" s="14">
        <v>2216974.1</v>
      </c>
      <c r="D170" s="14">
        <v>38658.13</v>
      </c>
      <c r="E170" s="14">
        <v>120769.69</v>
      </c>
      <c r="F170" s="151"/>
      <c r="G170" s="27"/>
      <c r="H170" s="231"/>
      <c r="I170" s="231"/>
      <c r="J170" s="231"/>
      <c r="K170" s="231"/>
      <c r="L170" s="231"/>
    </row>
    <row r="171" spans="1:12" ht="12.75" customHeight="1" thickBot="1">
      <c r="A171" s="726" t="s">
        <v>24</v>
      </c>
      <c r="B171" s="727"/>
      <c r="C171" s="15">
        <v>2343339.23</v>
      </c>
      <c r="D171" s="15">
        <v>101569.59</v>
      </c>
      <c r="E171" s="15">
        <v>274879.71</v>
      </c>
      <c r="F171" s="151"/>
      <c r="G171" s="27"/>
      <c r="H171" s="231"/>
      <c r="I171" s="231"/>
      <c r="J171" s="231"/>
      <c r="K171" s="231"/>
      <c r="L171" s="231"/>
    </row>
    <row r="172" spans="1:12" ht="15.75" customHeight="1" thickBot="1">
      <c r="A172" s="594" t="s">
        <v>193</v>
      </c>
      <c r="B172" s="595"/>
      <c r="C172" s="13">
        <f>C169+C170-C171</f>
        <v>438701.10999999987</v>
      </c>
      <c r="D172" s="13">
        <f>D169+D170-D171</f>
        <v>77809.28</v>
      </c>
      <c r="E172" s="13">
        <f>E169+E170-E171</f>
        <v>-724758.03</v>
      </c>
      <c r="F172" s="68"/>
      <c r="G172" s="26"/>
      <c r="H172" s="231"/>
      <c r="I172" s="231"/>
      <c r="J172" s="231"/>
      <c r="K172" s="231"/>
      <c r="L172" s="231"/>
    </row>
    <row r="173" spans="1:12" ht="12.75">
      <c r="A173" s="351"/>
      <c r="B173" s="351"/>
      <c r="C173" s="351"/>
      <c r="D173" s="351"/>
      <c r="E173" s="352"/>
      <c r="F173" s="351"/>
      <c r="G173" s="351"/>
      <c r="H173" s="231"/>
      <c r="I173" s="231"/>
      <c r="J173" s="231"/>
      <c r="K173" s="231"/>
      <c r="L173" s="231"/>
    </row>
    <row r="174" spans="1:14" ht="25.5" customHeight="1">
      <c r="A174" s="585"/>
      <c r="B174" s="585"/>
      <c r="C174" s="585"/>
      <c r="D174" s="585"/>
      <c r="E174" s="585"/>
      <c r="F174" s="372"/>
      <c r="G174" s="372"/>
      <c r="H174" s="372"/>
      <c r="I174" s="372"/>
      <c r="J174" s="372"/>
      <c r="K174" s="372"/>
      <c r="L174" s="372"/>
      <c r="M174" s="372"/>
      <c r="N174" s="372"/>
    </row>
    <row r="175" spans="1:14" ht="12.75">
      <c r="A175" s="372"/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</row>
    <row r="176" spans="1:12" ht="12.75">
      <c r="A176" s="563" t="s">
        <v>228</v>
      </c>
      <c r="B176" s="563"/>
      <c r="C176" s="563"/>
      <c r="D176" s="563"/>
      <c r="E176" s="563"/>
      <c r="F176" s="563"/>
      <c r="G176" s="230"/>
      <c r="H176" s="231"/>
      <c r="I176" s="231"/>
      <c r="J176" s="231"/>
      <c r="K176" s="231"/>
      <c r="L176" s="231"/>
    </row>
    <row r="177" spans="1:12" ht="6.75" customHeight="1" thickBot="1">
      <c r="A177" s="250"/>
      <c r="B177" s="250"/>
      <c r="C177" s="250"/>
      <c r="D177" s="250"/>
      <c r="E177" s="250"/>
      <c r="F177" s="250"/>
      <c r="G177" s="230"/>
      <c r="H177" s="231"/>
      <c r="I177" s="231"/>
      <c r="J177" s="231"/>
      <c r="K177" s="231"/>
      <c r="L177" s="231"/>
    </row>
    <row r="178" spans="1:12" ht="13.5" thickBot="1">
      <c r="A178" s="647" t="s">
        <v>46</v>
      </c>
      <c r="B178" s="648"/>
      <c r="C178" s="277" t="s">
        <v>167</v>
      </c>
      <c r="D178" s="277" t="s">
        <v>168</v>
      </c>
      <c r="E178" s="278"/>
      <c r="F178" s="353"/>
      <c r="G178" s="230"/>
      <c r="H178" s="231"/>
      <c r="I178" s="231"/>
      <c r="J178" s="231"/>
      <c r="K178" s="231"/>
      <c r="L178" s="231"/>
    </row>
    <row r="179" spans="1:12" ht="34.5" thickBot="1">
      <c r="A179" s="649"/>
      <c r="B179" s="650"/>
      <c r="C179" s="354" t="s">
        <v>216</v>
      </c>
      <c r="D179" s="367" t="s">
        <v>169</v>
      </c>
      <c r="E179" s="278"/>
      <c r="F179" s="353"/>
      <c r="G179" s="230"/>
      <c r="H179" s="231"/>
      <c r="I179" s="231"/>
      <c r="J179" s="231"/>
      <c r="K179" s="231"/>
      <c r="L179" s="231"/>
    </row>
    <row r="180" spans="1:12" ht="13.5" thickBot="1">
      <c r="A180" s="651"/>
      <c r="B180" s="652"/>
      <c r="C180" s="355" t="s">
        <v>6</v>
      </c>
      <c r="D180" s="355" t="s">
        <v>6</v>
      </c>
      <c r="E180" s="356"/>
      <c r="F180" s="342"/>
      <c r="G180" s="230"/>
      <c r="H180" s="231"/>
      <c r="I180" s="231"/>
      <c r="J180" s="231"/>
      <c r="K180" s="231"/>
      <c r="L180" s="231"/>
    </row>
    <row r="181" spans="1:12" ht="13.5" thickBot="1">
      <c r="A181" s="594" t="s">
        <v>75</v>
      </c>
      <c r="B181" s="595"/>
      <c r="C181" s="357">
        <v>683472.4</v>
      </c>
      <c r="D181" s="357">
        <v>270415.75</v>
      </c>
      <c r="E181" s="358"/>
      <c r="F181" s="25"/>
      <c r="G181" s="230"/>
      <c r="H181" s="231"/>
      <c r="I181" s="231"/>
      <c r="J181" s="231"/>
      <c r="K181" s="231"/>
      <c r="L181" s="231"/>
    </row>
    <row r="182" spans="1:12" ht="12.75">
      <c r="A182" s="596" t="s">
        <v>217</v>
      </c>
      <c r="B182" s="597"/>
      <c r="C182" s="359">
        <v>1144420.92</v>
      </c>
      <c r="D182" s="359">
        <f>3226160.37-1124383.12</f>
        <v>2101777.25</v>
      </c>
      <c r="E182" s="360"/>
      <c r="F182" s="259"/>
      <c r="G182" s="230"/>
      <c r="H182" s="231"/>
      <c r="I182" s="231"/>
      <c r="J182" s="231"/>
      <c r="K182" s="231"/>
      <c r="L182" s="231"/>
    </row>
    <row r="183" spans="1:12" ht="12.75">
      <c r="A183" s="598" t="s">
        <v>139</v>
      </c>
      <c r="B183" s="599"/>
      <c r="C183" s="359">
        <v>0</v>
      </c>
      <c r="D183" s="359">
        <v>0</v>
      </c>
      <c r="E183" s="360"/>
      <c r="F183" s="259"/>
      <c r="G183" s="230"/>
      <c r="H183" s="231"/>
      <c r="I183" s="231"/>
      <c r="J183" s="231"/>
      <c r="K183" s="231"/>
      <c r="L183" s="231"/>
    </row>
    <row r="184" spans="1:12" ht="12.75">
      <c r="A184" s="598" t="s">
        <v>170</v>
      </c>
      <c r="B184" s="599"/>
      <c r="C184" s="359">
        <v>0</v>
      </c>
      <c r="D184" s="359">
        <v>1124383.12</v>
      </c>
      <c r="E184" s="360"/>
      <c r="F184" s="259"/>
      <c r="G184" s="230"/>
      <c r="H184" s="231"/>
      <c r="I184" s="231"/>
      <c r="J184" s="231"/>
      <c r="K184" s="231"/>
      <c r="L184" s="231"/>
    </row>
    <row r="185" spans="1:12" ht="13.5" thickBot="1">
      <c r="A185" s="606" t="s">
        <v>110</v>
      </c>
      <c r="B185" s="584"/>
      <c r="C185" s="359">
        <v>780.56</v>
      </c>
      <c r="D185" s="359">
        <v>527.58</v>
      </c>
      <c r="E185" s="360"/>
      <c r="F185" s="259"/>
      <c r="G185" s="230"/>
      <c r="H185" s="231"/>
      <c r="I185" s="231"/>
      <c r="J185" s="231"/>
      <c r="K185" s="231"/>
      <c r="L185" s="231"/>
    </row>
    <row r="186" spans="1:12" ht="13.5" hidden="1" thickBot="1">
      <c r="A186" s="592" t="s">
        <v>140</v>
      </c>
      <c r="B186" s="593"/>
      <c r="C186" s="359">
        <v>0</v>
      </c>
      <c r="D186" s="359">
        <v>0</v>
      </c>
      <c r="E186" s="360"/>
      <c r="F186" s="259"/>
      <c r="G186" s="230"/>
      <c r="H186" s="231"/>
      <c r="I186" s="231"/>
      <c r="J186" s="231"/>
      <c r="K186" s="231"/>
      <c r="L186" s="231"/>
    </row>
    <row r="187" spans="1:12" ht="13.5" thickBot="1">
      <c r="A187" s="594" t="s">
        <v>76</v>
      </c>
      <c r="B187" s="595"/>
      <c r="C187" s="12">
        <f>SUM(C182:C186)</f>
        <v>1145201.48</v>
      </c>
      <c r="D187" s="12">
        <f>SUM(D182:D186)</f>
        <v>3226687.95</v>
      </c>
      <c r="E187" s="345"/>
      <c r="F187" s="25"/>
      <c r="G187" s="230"/>
      <c r="H187" s="231"/>
      <c r="I187" s="231"/>
      <c r="J187" s="231"/>
      <c r="K187" s="231"/>
      <c r="L187" s="231"/>
    </row>
    <row r="188" spans="1:12" ht="12.75">
      <c r="A188" s="596" t="s">
        <v>124</v>
      </c>
      <c r="B188" s="597"/>
      <c r="C188" s="361">
        <v>0</v>
      </c>
      <c r="D188" s="361">
        <v>0</v>
      </c>
      <c r="E188" s="360"/>
      <c r="F188" s="259"/>
      <c r="G188" s="230"/>
      <c r="H188" s="231"/>
      <c r="I188" s="231"/>
      <c r="J188" s="231"/>
      <c r="K188" s="231"/>
      <c r="L188" s="231"/>
    </row>
    <row r="189" spans="1:12" ht="12.75">
      <c r="A189" s="598" t="s">
        <v>63</v>
      </c>
      <c r="B189" s="599"/>
      <c r="C189" s="359">
        <v>0</v>
      </c>
      <c r="D189" s="359">
        <v>0</v>
      </c>
      <c r="E189" s="360"/>
      <c r="F189" s="259"/>
      <c r="G189" s="230"/>
      <c r="H189" s="231"/>
      <c r="I189" s="231"/>
      <c r="J189" s="231"/>
      <c r="K189" s="231"/>
      <c r="L189" s="231"/>
    </row>
    <row r="190" spans="1:12" ht="12.75">
      <c r="A190" s="598" t="s">
        <v>171</v>
      </c>
      <c r="B190" s="599"/>
      <c r="C190" s="359">
        <v>468688.99</v>
      </c>
      <c r="D190" s="359">
        <v>2655904.33</v>
      </c>
      <c r="E190" s="360"/>
      <c r="F190" s="259"/>
      <c r="G190" s="230"/>
      <c r="H190" s="231"/>
      <c r="I190" s="231"/>
      <c r="J190" s="231"/>
      <c r="K190" s="231"/>
      <c r="L190" s="231"/>
    </row>
    <row r="191" spans="1:12" ht="13.5" thickBot="1">
      <c r="A191" s="592" t="s">
        <v>142</v>
      </c>
      <c r="B191" s="593"/>
      <c r="C191" s="359">
        <v>1124383.12</v>
      </c>
      <c r="D191" s="359">
        <v>0</v>
      </c>
      <c r="E191" s="360"/>
      <c r="F191" s="259"/>
      <c r="G191" s="230"/>
      <c r="H191" s="231"/>
      <c r="I191" s="231"/>
      <c r="J191" s="231"/>
      <c r="K191" s="231"/>
      <c r="L191" s="231"/>
    </row>
    <row r="192" spans="1:12" ht="13.5" hidden="1" thickBot="1">
      <c r="A192" s="592" t="s">
        <v>143</v>
      </c>
      <c r="B192" s="593"/>
      <c r="C192" s="359">
        <v>0</v>
      </c>
      <c r="D192" s="359">
        <v>0</v>
      </c>
      <c r="E192" s="360"/>
      <c r="F192" s="259"/>
      <c r="G192" s="230"/>
      <c r="H192" s="231"/>
      <c r="I192" s="231"/>
      <c r="J192" s="231"/>
      <c r="K192" s="231"/>
      <c r="L192" s="231"/>
    </row>
    <row r="193" spans="1:12" ht="13.5" thickBot="1">
      <c r="A193" s="594" t="s">
        <v>77</v>
      </c>
      <c r="B193" s="595"/>
      <c r="C193" s="357">
        <f>SUM(C188:C192)</f>
        <v>1593072.11</v>
      </c>
      <c r="D193" s="357">
        <f>SUM(D188:D192)</f>
        <v>2655904.33</v>
      </c>
      <c r="E193" s="358"/>
      <c r="F193" s="289"/>
      <c r="G193" s="230"/>
      <c r="H193" s="231"/>
      <c r="I193" s="231"/>
      <c r="J193" s="231"/>
      <c r="K193" s="231"/>
      <c r="L193" s="231"/>
    </row>
    <row r="194" spans="1:12" ht="13.5" thickBot="1">
      <c r="A194" s="594" t="s">
        <v>189</v>
      </c>
      <c r="B194" s="595"/>
      <c r="C194" s="357">
        <f>C181+C187-C193</f>
        <v>235601.7699999998</v>
      </c>
      <c r="D194" s="357">
        <f>D181+D187-D193</f>
        <v>841199.3700000001</v>
      </c>
      <c r="E194" s="358"/>
      <c r="F194" s="289"/>
      <c r="G194" s="230"/>
      <c r="H194" s="231"/>
      <c r="I194" s="231"/>
      <c r="J194" s="231"/>
      <c r="K194" s="231"/>
      <c r="L194" s="231"/>
    </row>
    <row r="195" spans="1:12" ht="12.75">
      <c r="A195" s="230"/>
      <c r="B195" s="230"/>
      <c r="C195" s="230"/>
      <c r="D195" s="230"/>
      <c r="E195" s="230"/>
      <c r="F195" s="230"/>
      <c r="G195" s="230"/>
      <c r="H195" s="231"/>
      <c r="I195" s="231"/>
      <c r="J195" s="231"/>
      <c r="K195" s="231"/>
      <c r="L195" s="231"/>
    </row>
    <row r="196" spans="1:12" ht="12.75">
      <c r="A196" s="230"/>
      <c r="B196" s="230"/>
      <c r="C196" s="230"/>
      <c r="D196" s="230"/>
      <c r="E196" s="230"/>
      <c r="F196" s="230"/>
      <c r="G196" s="230"/>
      <c r="H196" s="231"/>
      <c r="I196" s="231"/>
      <c r="J196" s="231"/>
      <c r="K196" s="231"/>
      <c r="L196" s="231"/>
    </row>
    <row r="197" spans="1:13" ht="12.75">
      <c r="A197" s="230"/>
      <c r="B197" s="230"/>
      <c r="C197" s="230"/>
      <c r="D197" s="230"/>
      <c r="E197" s="230"/>
      <c r="F197" s="230"/>
      <c r="G197" s="230"/>
      <c r="H197" s="230"/>
      <c r="I197" s="231"/>
      <c r="J197" s="231"/>
      <c r="K197" s="231"/>
      <c r="L197" s="231"/>
      <c r="M197" s="231"/>
    </row>
    <row r="198" spans="1:13" ht="12.75">
      <c r="A198" s="230"/>
      <c r="B198" s="230"/>
      <c r="C198" s="230"/>
      <c r="D198" s="230"/>
      <c r="E198" s="230"/>
      <c r="F198" s="230"/>
      <c r="G198" s="230"/>
      <c r="H198" s="230"/>
      <c r="I198" s="231"/>
      <c r="J198" s="231"/>
      <c r="K198" s="231"/>
      <c r="L198" s="231"/>
      <c r="M198" s="231"/>
    </row>
    <row r="199" spans="1:13" ht="12.75">
      <c r="A199" s="230"/>
      <c r="B199" s="230"/>
      <c r="C199" s="230"/>
      <c r="D199" s="230"/>
      <c r="E199" s="230"/>
      <c r="F199" s="230"/>
      <c r="G199" s="230"/>
      <c r="H199" s="230"/>
      <c r="I199" s="231"/>
      <c r="J199" s="231"/>
      <c r="K199" s="231"/>
      <c r="L199" s="231"/>
      <c r="M199" s="231"/>
    </row>
    <row r="200" spans="1:13" ht="12.75">
      <c r="A200" s="230"/>
      <c r="B200" s="230"/>
      <c r="C200" s="230"/>
      <c r="D200" s="230"/>
      <c r="E200" s="230"/>
      <c r="F200" s="230"/>
      <c r="G200" s="230"/>
      <c r="H200" s="230"/>
      <c r="I200" s="231"/>
      <c r="J200" s="231"/>
      <c r="K200" s="231"/>
      <c r="L200" s="231"/>
      <c r="M200" s="231"/>
    </row>
    <row r="201" spans="1:13" ht="12.75">
      <c r="A201" s="230"/>
      <c r="B201" s="230"/>
      <c r="C201" s="230"/>
      <c r="D201" s="230"/>
      <c r="E201" s="230"/>
      <c r="F201" s="230"/>
      <c r="G201" s="230"/>
      <c r="H201" s="230"/>
      <c r="I201" s="231"/>
      <c r="J201" s="231"/>
      <c r="K201" s="231"/>
      <c r="L201" s="231"/>
      <c r="M201" s="231"/>
    </row>
    <row r="202" spans="1:13" ht="12.75">
      <c r="A202" s="230"/>
      <c r="B202" s="230"/>
      <c r="C202" s="230"/>
      <c r="D202" s="230"/>
      <c r="E202" s="230"/>
      <c r="F202" s="230"/>
      <c r="G202" s="230"/>
      <c r="H202" s="230"/>
      <c r="I202" s="231"/>
      <c r="J202" s="231"/>
      <c r="K202" s="231"/>
      <c r="L202" s="231"/>
      <c r="M202" s="231"/>
    </row>
    <row r="203" spans="1:13" ht="12.75">
      <c r="A203" s="230"/>
      <c r="B203" s="230"/>
      <c r="C203" s="230"/>
      <c r="D203" s="230"/>
      <c r="E203" s="230"/>
      <c r="F203" s="230"/>
      <c r="G203" s="230"/>
      <c r="H203" s="230"/>
      <c r="I203" s="231"/>
      <c r="J203" s="231"/>
      <c r="K203" s="231"/>
      <c r="L203" s="231"/>
      <c r="M203" s="231"/>
    </row>
    <row r="204" spans="1:13" ht="12.75">
      <c r="A204" s="230"/>
      <c r="B204" s="230"/>
      <c r="C204" s="230"/>
      <c r="D204" s="230"/>
      <c r="E204" s="230"/>
      <c r="F204" s="230"/>
      <c r="G204" s="230"/>
      <c r="H204" s="230"/>
      <c r="I204" s="231"/>
      <c r="J204" s="231"/>
      <c r="K204" s="231"/>
      <c r="L204" s="231"/>
      <c r="M204" s="231"/>
    </row>
    <row r="205" spans="1:13" ht="12.75">
      <c r="A205" s="230"/>
      <c r="B205" s="230"/>
      <c r="C205" s="230"/>
      <c r="D205" s="230"/>
      <c r="E205" s="230"/>
      <c r="F205" s="230"/>
      <c r="G205" s="230"/>
      <c r="H205" s="230"/>
      <c r="I205" s="231"/>
      <c r="J205" s="231"/>
      <c r="K205" s="231"/>
      <c r="L205" s="231"/>
      <c r="M205" s="231"/>
    </row>
    <row r="206" spans="1:13" ht="12.75">
      <c r="A206" s="230"/>
      <c r="B206" s="230"/>
      <c r="C206" s="230"/>
      <c r="D206" s="230"/>
      <c r="E206" s="230"/>
      <c r="F206" s="230"/>
      <c r="G206" s="230"/>
      <c r="H206" s="230"/>
      <c r="I206" s="231"/>
      <c r="J206" s="231"/>
      <c r="K206" s="231"/>
      <c r="L206" s="231"/>
      <c r="M206" s="231"/>
    </row>
    <row r="207" spans="1:13" ht="12.75">
      <c r="A207" s="230"/>
      <c r="B207" s="230"/>
      <c r="C207" s="230"/>
      <c r="D207" s="230"/>
      <c r="E207" s="230"/>
      <c r="F207" s="230"/>
      <c r="G207" s="230"/>
      <c r="H207" s="230"/>
      <c r="I207" s="231"/>
      <c r="J207" s="231"/>
      <c r="K207" s="231"/>
      <c r="L207" s="231"/>
      <c r="M207" s="231"/>
    </row>
    <row r="208" spans="1:13" ht="12.75">
      <c r="A208" s="230"/>
      <c r="B208" s="230"/>
      <c r="C208" s="230"/>
      <c r="D208" s="230"/>
      <c r="E208" s="230"/>
      <c r="F208" s="230"/>
      <c r="G208" s="230"/>
      <c r="H208" s="230"/>
      <c r="I208" s="231"/>
      <c r="J208" s="231"/>
      <c r="K208" s="231"/>
      <c r="L208" s="231"/>
      <c r="M208" s="231"/>
    </row>
    <row r="209" spans="1:13" ht="12.75">
      <c r="A209" s="230"/>
      <c r="B209" s="230"/>
      <c r="C209" s="230"/>
      <c r="D209" s="230"/>
      <c r="E209" s="230"/>
      <c r="F209" s="230"/>
      <c r="G209" s="230"/>
      <c r="H209" s="230"/>
      <c r="I209" s="231"/>
      <c r="J209" s="231"/>
      <c r="K209" s="231"/>
      <c r="L209" s="231"/>
      <c r="M209" s="231"/>
    </row>
    <row r="210" spans="1:13" ht="12.75">
      <c r="A210" s="230"/>
      <c r="B210" s="230"/>
      <c r="C210" s="230"/>
      <c r="D210" s="230"/>
      <c r="E210" s="230"/>
      <c r="F210" s="230"/>
      <c r="G210" s="230"/>
      <c r="H210" s="230"/>
      <c r="I210" s="231"/>
      <c r="J210" s="231"/>
      <c r="K210" s="231"/>
      <c r="L210" s="231"/>
      <c r="M210" s="231"/>
    </row>
    <row r="211" spans="1:13" ht="12.75">
      <c r="A211" s="230"/>
      <c r="B211" s="230"/>
      <c r="C211" s="230"/>
      <c r="D211" s="230"/>
      <c r="E211" s="230"/>
      <c r="F211" s="230"/>
      <c r="G211" s="230"/>
      <c r="H211" s="230"/>
      <c r="I211" s="231"/>
      <c r="J211" s="231"/>
      <c r="K211" s="231"/>
      <c r="L211" s="231"/>
      <c r="M211" s="231"/>
    </row>
    <row r="212" spans="1:13" ht="12.75">
      <c r="A212" s="230"/>
      <c r="B212" s="230"/>
      <c r="C212" s="230"/>
      <c r="D212" s="230"/>
      <c r="E212" s="230"/>
      <c r="F212" s="230"/>
      <c r="G212" s="230"/>
      <c r="H212" s="230"/>
      <c r="I212" s="231"/>
      <c r="J212" s="231"/>
      <c r="K212" s="231"/>
      <c r="L212" s="231"/>
      <c r="M212" s="231"/>
    </row>
    <row r="213" spans="1:13" ht="12.75">
      <c r="A213" s="230"/>
      <c r="B213" s="230"/>
      <c r="C213" s="230"/>
      <c r="D213" s="230"/>
      <c r="E213" s="230"/>
      <c r="F213" s="230"/>
      <c r="G213" s="230"/>
      <c r="H213" s="230"/>
      <c r="I213" s="231"/>
      <c r="J213" s="231"/>
      <c r="K213" s="231"/>
      <c r="L213" s="231"/>
      <c r="M213" s="231"/>
    </row>
    <row r="214" spans="1:13" ht="12.75">
      <c r="A214" s="230"/>
      <c r="B214" s="230"/>
      <c r="C214" s="230"/>
      <c r="D214" s="230"/>
      <c r="E214" s="230"/>
      <c r="F214" s="230"/>
      <c r="G214" s="230"/>
      <c r="H214" s="230"/>
      <c r="I214" s="231"/>
      <c r="J214" s="231"/>
      <c r="K214" s="231"/>
      <c r="L214" s="231"/>
      <c r="M214" s="231"/>
    </row>
    <row r="215" spans="1:13" ht="12.75">
      <c r="A215" s="230"/>
      <c r="B215" s="230"/>
      <c r="C215" s="230"/>
      <c r="D215" s="230"/>
      <c r="E215" s="230"/>
      <c r="F215" s="230"/>
      <c r="G215" s="230"/>
      <c r="H215" s="230"/>
      <c r="I215" s="231"/>
      <c r="J215" s="231"/>
      <c r="K215" s="231"/>
      <c r="L215" s="231"/>
      <c r="M215" s="231"/>
    </row>
    <row r="216" spans="1:13" ht="12.75">
      <c r="A216" s="230"/>
      <c r="B216" s="230"/>
      <c r="C216" s="230"/>
      <c r="D216" s="230"/>
      <c r="E216" s="230"/>
      <c r="F216" s="230"/>
      <c r="G216" s="230"/>
      <c r="H216" s="230"/>
      <c r="I216" s="231"/>
      <c r="J216" s="231"/>
      <c r="K216" s="231"/>
      <c r="L216" s="231"/>
      <c r="M216" s="231"/>
    </row>
    <row r="217" spans="1:13" ht="12.75">
      <c r="A217" s="230"/>
      <c r="B217" s="230"/>
      <c r="C217" s="230"/>
      <c r="D217" s="230"/>
      <c r="E217" s="230"/>
      <c r="F217" s="230"/>
      <c r="G217" s="230"/>
      <c r="H217" s="230"/>
      <c r="I217" s="231"/>
      <c r="J217" s="231"/>
      <c r="K217" s="231"/>
      <c r="L217" s="231"/>
      <c r="M217" s="231"/>
    </row>
    <row r="218" spans="1:13" ht="12.75">
      <c r="A218" s="230"/>
      <c r="B218" s="230"/>
      <c r="C218" s="230"/>
      <c r="D218" s="230"/>
      <c r="E218" s="230"/>
      <c r="F218" s="230"/>
      <c r="G218" s="230"/>
      <c r="H218" s="230"/>
      <c r="I218" s="231"/>
      <c r="J218" s="231"/>
      <c r="K218" s="231"/>
      <c r="L218" s="231"/>
      <c r="M218" s="231"/>
    </row>
    <row r="219" spans="1:13" ht="12.75">
      <c r="A219" s="230"/>
      <c r="B219" s="230"/>
      <c r="C219" s="230"/>
      <c r="D219" s="230"/>
      <c r="E219" s="230"/>
      <c r="F219" s="230"/>
      <c r="G219" s="230"/>
      <c r="H219" s="230"/>
      <c r="I219" s="231"/>
      <c r="J219" s="231"/>
      <c r="K219" s="231"/>
      <c r="L219" s="231"/>
      <c r="M219" s="231"/>
    </row>
    <row r="220" spans="1:13" ht="12.75">
      <c r="A220" s="230"/>
      <c r="B220" s="230"/>
      <c r="C220" s="230"/>
      <c r="D220" s="230"/>
      <c r="E220" s="230"/>
      <c r="F220" s="230"/>
      <c r="G220" s="230"/>
      <c r="H220" s="230"/>
      <c r="I220" s="231"/>
      <c r="J220" s="231"/>
      <c r="K220" s="231"/>
      <c r="L220" s="231"/>
      <c r="M220" s="231"/>
    </row>
    <row r="221" spans="1:13" ht="12.75">
      <c r="A221" s="230"/>
      <c r="B221" s="230"/>
      <c r="C221" s="230"/>
      <c r="D221" s="230"/>
      <c r="E221" s="230"/>
      <c r="F221" s="230"/>
      <c r="G221" s="230"/>
      <c r="H221" s="230"/>
      <c r="I221" s="231"/>
      <c r="J221" s="231"/>
      <c r="K221" s="231"/>
      <c r="L221" s="231"/>
      <c r="M221" s="231"/>
    </row>
    <row r="222" spans="1:13" ht="12.75">
      <c r="A222" s="230"/>
      <c r="B222" s="230"/>
      <c r="C222" s="230"/>
      <c r="D222" s="230"/>
      <c r="E222" s="230"/>
      <c r="F222" s="230"/>
      <c r="G222" s="230"/>
      <c r="H222" s="230"/>
      <c r="I222" s="231"/>
      <c r="J222" s="231"/>
      <c r="K222" s="231"/>
      <c r="L222" s="231"/>
      <c r="M222" s="231"/>
    </row>
    <row r="223" spans="1:13" ht="12.75">
      <c r="A223" s="230"/>
      <c r="B223" s="230"/>
      <c r="C223" s="230"/>
      <c r="D223" s="230"/>
      <c r="E223" s="230"/>
      <c r="F223" s="230"/>
      <c r="G223" s="230"/>
      <c r="H223" s="230"/>
      <c r="I223" s="231"/>
      <c r="J223" s="231"/>
      <c r="K223" s="231"/>
      <c r="L223" s="231"/>
      <c r="M223" s="231"/>
    </row>
    <row r="224" spans="1:13" ht="12.75">
      <c r="A224" s="230"/>
      <c r="B224" s="230"/>
      <c r="C224" s="230"/>
      <c r="D224" s="230"/>
      <c r="E224" s="230"/>
      <c r="F224" s="230"/>
      <c r="G224" s="230"/>
      <c r="H224" s="230"/>
      <c r="I224" s="231"/>
      <c r="J224" s="231"/>
      <c r="K224" s="231"/>
      <c r="L224" s="231"/>
      <c r="M224" s="231"/>
    </row>
    <row r="225" spans="1:13" ht="12.75">
      <c r="A225" s="230"/>
      <c r="B225" s="230"/>
      <c r="C225" s="230"/>
      <c r="D225" s="230"/>
      <c r="E225" s="230"/>
      <c r="F225" s="230"/>
      <c r="G225" s="230"/>
      <c r="H225" s="230"/>
      <c r="I225" s="231"/>
      <c r="J225" s="231"/>
      <c r="K225" s="231"/>
      <c r="L225" s="231"/>
      <c r="M225" s="231"/>
    </row>
    <row r="226" spans="1:13" ht="12.75">
      <c r="A226" s="230"/>
      <c r="B226" s="230"/>
      <c r="C226" s="230"/>
      <c r="D226" s="230"/>
      <c r="E226" s="230"/>
      <c r="F226" s="230"/>
      <c r="G226" s="230"/>
      <c r="H226" s="230"/>
      <c r="I226" s="231"/>
      <c r="J226" s="231"/>
      <c r="K226" s="231"/>
      <c r="L226" s="231"/>
      <c r="M226" s="231"/>
    </row>
    <row r="227" spans="1:13" ht="12.75">
      <c r="A227" s="230"/>
      <c r="B227" s="230"/>
      <c r="C227" s="230"/>
      <c r="D227" s="230"/>
      <c r="E227" s="230"/>
      <c r="F227" s="230"/>
      <c r="G227" s="230"/>
      <c r="H227" s="230"/>
      <c r="I227" s="231"/>
      <c r="J227" s="231"/>
      <c r="K227" s="231"/>
      <c r="L227" s="231"/>
      <c r="M227" s="231"/>
    </row>
    <row r="228" spans="1:13" ht="12.75">
      <c r="A228" s="230"/>
      <c r="B228" s="230"/>
      <c r="C228" s="230"/>
      <c r="D228" s="230"/>
      <c r="E228" s="230"/>
      <c r="F228" s="230"/>
      <c r="G228" s="230"/>
      <c r="H228" s="230"/>
      <c r="I228" s="231"/>
      <c r="J228" s="231"/>
      <c r="K228" s="231"/>
      <c r="L228" s="231"/>
      <c r="M228" s="231"/>
    </row>
    <row r="229" spans="1:13" ht="12.75">
      <c r="A229" s="230"/>
      <c r="B229" s="230"/>
      <c r="C229" s="230"/>
      <c r="D229" s="230"/>
      <c r="E229" s="230"/>
      <c r="F229" s="230"/>
      <c r="G229" s="230"/>
      <c r="H229" s="230"/>
      <c r="I229" s="231"/>
      <c r="J229" s="231"/>
      <c r="K229" s="231"/>
      <c r="L229" s="231"/>
      <c r="M229" s="231"/>
    </row>
    <row r="230" spans="1:13" ht="12.75">
      <c r="A230" s="230"/>
      <c r="B230" s="230"/>
      <c r="C230" s="230"/>
      <c r="D230" s="230"/>
      <c r="E230" s="230"/>
      <c r="F230" s="230"/>
      <c r="G230" s="230"/>
      <c r="H230" s="230"/>
      <c r="I230" s="231"/>
      <c r="J230" s="231"/>
      <c r="K230" s="231"/>
      <c r="L230" s="231"/>
      <c r="M230" s="231"/>
    </row>
    <row r="231" spans="1:13" ht="12.75">
      <c r="A231" s="230"/>
      <c r="B231" s="230"/>
      <c r="C231" s="230"/>
      <c r="D231" s="230"/>
      <c r="E231" s="230"/>
      <c r="F231" s="230"/>
      <c r="G231" s="230"/>
      <c r="H231" s="230"/>
      <c r="I231" s="231"/>
      <c r="J231" s="231"/>
      <c r="K231" s="231"/>
      <c r="L231" s="231"/>
      <c r="M231" s="231"/>
    </row>
    <row r="232" spans="1:13" ht="12.75">
      <c r="A232" s="230"/>
      <c r="B232" s="230"/>
      <c r="C232" s="230"/>
      <c r="D232" s="230"/>
      <c r="E232" s="230"/>
      <c r="F232" s="230"/>
      <c r="G232" s="230"/>
      <c r="H232" s="230"/>
      <c r="I232" s="231"/>
      <c r="J232" s="231"/>
      <c r="K232" s="231"/>
      <c r="L232" s="231"/>
      <c r="M232" s="231"/>
    </row>
    <row r="233" spans="1:13" ht="12.75">
      <c r="A233" s="230"/>
      <c r="B233" s="230"/>
      <c r="C233" s="230"/>
      <c r="D233" s="230"/>
      <c r="E233" s="230"/>
      <c r="F233" s="230"/>
      <c r="G233" s="230"/>
      <c r="H233" s="230"/>
      <c r="I233" s="231"/>
      <c r="J233" s="231"/>
      <c r="K233" s="231"/>
      <c r="L233" s="231"/>
      <c r="M233" s="231"/>
    </row>
    <row r="234" spans="1:13" ht="12.75">
      <c r="A234" s="230"/>
      <c r="B234" s="230"/>
      <c r="C234" s="230"/>
      <c r="D234" s="230"/>
      <c r="E234" s="230"/>
      <c r="F234" s="230"/>
      <c r="G234" s="230"/>
      <c r="H234" s="230"/>
      <c r="I234" s="231"/>
      <c r="J234" s="231"/>
      <c r="K234" s="231"/>
      <c r="L234" s="231"/>
      <c r="M234" s="231"/>
    </row>
    <row r="235" spans="1:13" ht="12.75">
      <c r="A235" s="230"/>
      <c r="B235" s="230"/>
      <c r="C235" s="230"/>
      <c r="D235" s="230"/>
      <c r="E235" s="230"/>
      <c r="F235" s="230"/>
      <c r="G235" s="230"/>
      <c r="H235" s="230"/>
      <c r="I235" s="231"/>
      <c r="J235" s="231"/>
      <c r="K235" s="231"/>
      <c r="L235" s="231"/>
      <c r="M235" s="231"/>
    </row>
    <row r="236" spans="1:13" ht="12.75">
      <c r="A236" s="230"/>
      <c r="B236" s="230"/>
      <c r="C236" s="230"/>
      <c r="D236" s="230"/>
      <c r="E236" s="230"/>
      <c r="F236" s="230"/>
      <c r="G236" s="230"/>
      <c r="H236" s="230"/>
      <c r="I236" s="231"/>
      <c r="J236" s="231"/>
      <c r="K236" s="231"/>
      <c r="L236" s="231"/>
      <c r="M236" s="231"/>
    </row>
    <row r="237" spans="1:13" ht="12.75">
      <c r="A237" s="230"/>
      <c r="B237" s="230"/>
      <c r="C237" s="230"/>
      <c r="D237" s="230"/>
      <c r="E237" s="230"/>
      <c r="F237" s="230"/>
      <c r="G237" s="230"/>
      <c r="H237" s="230"/>
      <c r="I237" s="231"/>
      <c r="J237" s="231"/>
      <c r="K237" s="231"/>
      <c r="L237" s="231"/>
      <c r="M237" s="231"/>
    </row>
    <row r="238" spans="1:13" ht="12.75">
      <c r="A238" s="230"/>
      <c r="B238" s="230"/>
      <c r="C238" s="230"/>
      <c r="D238" s="230"/>
      <c r="E238" s="230"/>
      <c r="F238" s="230"/>
      <c r="G238" s="230"/>
      <c r="H238" s="230"/>
      <c r="I238" s="231"/>
      <c r="J238" s="231"/>
      <c r="K238" s="231"/>
      <c r="L238" s="231"/>
      <c r="M238" s="231"/>
    </row>
    <row r="239" spans="1:13" ht="12.75">
      <c r="A239" s="230"/>
      <c r="B239" s="230"/>
      <c r="C239" s="230"/>
      <c r="D239" s="230"/>
      <c r="E239" s="230"/>
      <c r="F239" s="230"/>
      <c r="G239" s="230"/>
      <c r="H239" s="230"/>
      <c r="I239" s="231"/>
      <c r="J239" s="231"/>
      <c r="K239" s="231"/>
      <c r="L239" s="231"/>
      <c r="M239" s="231"/>
    </row>
    <row r="240" spans="1:13" ht="12.75">
      <c r="A240" s="230"/>
      <c r="B240" s="230"/>
      <c r="C240" s="230"/>
      <c r="D240" s="230"/>
      <c r="E240" s="230"/>
      <c r="F240" s="230"/>
      <c r="G240" s="230"/>
      <c r="H240" s="230"/>
      <c r="I240" s="231"/>
      <c r="J240" s="231"/>
      <c r="K240" s="231"/>
      <c r="L240" s="231"/>
      <c r="M240" s="231"/>
    </row>
    <row r="241" spans="1:13" ht="12.75">
      <c r="A241" s="230"/>
      <c r="B241" s="230"/>
      <c r="C241" s="230"/>
      <c r="D241" s="230"/>
      <c r="E241" s="230"/>
      <c r="F241" s="230"/>
      <c r="G241" s="230"/>
      <c r="H241" s="230"/>
      <c r="I241" s="231"/>
      <c r="J241" s="231"/>
      <c r="K241" s="231"/>
      <c r="L241" s="231"/>
      <c r="M241" s="231"/>
    </row>
    <row r="242" spans="1:13" ht="12.75">
      <c r="A242" s="230"/>
      <c r="B242" s="230"/>
      <c r="C242" s="230"/>
      <c r="D242" s="230"/>
      <c r="E242" s="230"/>
      <c r="F242" s="230"/>
      <c r="G242" s="230"/>
      <c r="H242" s="230"/>
      <c r="I242" s="231"/>
      <c r="J242" s="231"/>
      <c r="K242" s="231"/>
      <c r="L242" s="231"/>
      <c r="M242" s="231"/>
    </row>
    <row r="243" spans="1:13" ht="12.75">
      <c r="A243" s="230"/>
      <c r="B243" s="230"/>
      <c r="C243" s="230"/>
      <c r="D243" s="230"/>
      <c r="E243" s="230"/>
      <c r="F243" s="230"/>
      <c r="G243" s="230"/>
      <c r="H243" s="230"/>
      <c r="I243" s="231"/>
      <c r="J243" s="231"/>
      <c r="K243" s="231"/>
      <c r="L243" s="231"/>
      <c r="M243" s="231"/>
    </row>
    <row r="244" spans="1:13" ht="12.75">
      <c r="A244" s="230"/>
      <c r="B244" s="230"/>
      <c r="C244" s="230"/>
      <c r="D244" s="230"/>
      <c r="E244" s="230"/>
      <c r="F244" s="230"/>
      <c r="G244" s="230"/>
      <c r="H244" s="230"/>
      <c r="I244" s="231"/>
      <c r="J244" s="231"/>
      <c r="K244" s="231"/>
      <c r="L244" s="231"/>
      <c r="M244" s="231"/>
    </row>
    <row r="245" spans="1:13" ht="12.75">
      <c r="A245" s="230"/>
      <c r="B245" s="230"/>
      <c r="C245" s="230"/>
      <c r="D245" s="230"/>
      <c r="E245" s="230"/>
      <c r="F245" s="230"/>
      <c r="G245" s="230"/>
      <c r="H245" s="230"/>
      <c r="I245" s="231"/>
      <c r="J245" s="231"/>
      <c r="K245" s="231"/>
      <c r="L245" s="231"/>
      <c r="M245" s="231"/>
    </row>
    <row r="246" spans="1:13" ht="12.75">
      <c r="A246" s="230"/>
      <c r="B246" s="230"/>
      <c r="C246" s="230"/>
      <c r="D246" s="230"/>
      <c r="E246" s="230"/>
      <c r="F246" s="230"/>
      <c r="G246" s="230"/>
      <c r="H246" s="230"/>
      <c r="I246" s="231"/>
      <c r="J246" s="231"/>
      <c r="K246" s="231"/>
      <c r="L246" s="231"/>
      <c r="M246" s="231"/>
    </row>
    <row r="247" spans="1:13" ht="12.75">
      <c r="A247" s="230"/>
      <c r="B247" s="230"/>
      <c r="C247" s="230"/>
      <c r="D247" s="230"/>
      <c r="E247" s="230"/>
      <c r="F247" s="230"/>
      <c r="G247" s="230"/>
      <c r="H247" s="230"/>
      <c r="I247" s="231"/>
      <c r="J247" s="231"/>
      <c r="K247" s="231"/>
      <c r="L247" s="231"/>
      <c r="M247" s="231"/>
    </row>
    <row r="248" spans="1:13" ht="12.75">
      <c r="A248" s="230"/>
      <c r="B248" s="230"/>
      <c r="C248" s="230"/>
      <c r="D248" s="230"/>
      <c r="E248" s="230"/>
      <c r="F248" s="230"/>
      <c r="G248" s="230"/>
      <c r="H248" s="230"/>
      <c r="I248" s="231"/>
      <c r="J248" s="231"/>
      <c r="K248" s="231"/>
      <c r="L248" s="231"/>
      <c r="M248" s="231"/>
    </row>
    <row r="249" spans="1:13" ht="12.75">
      <c r="A249" s="230"/>
      <c r="B249" s="230"/>
      <c r="C249" s="230"/>
      <c r="D249" s="230"/>
      <c r="E249" s="230"/>
      <c r="F249" s="230"/>
      <c r="G249" s="230"/>
      <c r="H249" s="230"/>
      <c r="I249" s="231"/>
      <c r="J249" s="231"/>
      <c r="K249" s="231"/>
      <c r="L249" s="231"/>
      <c r="M249" s="231"/>
    </row>
    <row r="250" spans="1:13" ht="12.75">
      <c r="A250" s="230"/>
      <c r="B250" s="230"/>
      <c r="C250" s="230"/>
      <c r="D250" s="230"/>
      <c r="E250" s="230"/>
      <c r="F250" s="230"/>
      <c r="G250" s="230"/>
      <c r="H250" s="230"/>
      <c r="I250" s="231"/>
      <c r="J250" s="231"/>
      <c r="K250" s="231"/>
      <c r="L250" s="231"/>
      <c r="M250" s="231"/>
    </row>
    <row r="251" spans="1:13" ht="12.75">
      <c r="A251" s="230"/>
      <c r="B251" s="230"/>
      <c r="C251" s="230"/>
      <c r="D251" s="230"/>
      <c r="E251" s="230"/>
      <c r="F251" s="230"/>
      <c r="G251" s="230"/>
      <c r="H251" s="230"/>
      <c r="I251" s="231"/>
      <c r="J251" s="231"/>
      <c r="K251" s="231"/>
      <c r="L251" s="231"/>
      <c r="M251" s="231"/>
    </row>
    <row r="252" spans="1:13" ht="12.75">
      <c r="A252" s="230"/>
      <c r="B252" s="230"/>
      <c r="C252" s="230"/>
      <c r="D252" s="230"/>
      <c r="E252" s="230"/>
      <c r="F252" s="230"/>
      <c r="G252" s="230"/>
      <c r="H252" s="230"/>
      <c r="I252" s="231"/>
      <c r="J252" s="231"/>
      <c r="K252" s="231"/>
      <c r="L252" s="231"/>
      <c r="M252" s="231"/>
    </row>
    <row r="253" spans="1:13" ht="12.75">
      <c r="A253" s="230"/>
      <c r="B253" s="230"/>
      <c r="C253" s="230"/>
      <c r="D253" s="230"/>
      <c r="E253" s="230"/>
      <c r="F253" s="230"/>
      <c r="G253" s="230"/>
      <c r="H253" s="230"/>
      <c r="I253" s="231"/>
      <c r="J253" s="231"/>
      <c r="K253" s="231"/>
      <c r="L253" s="231"/>
      <c r="M253" s="231"/>
    </row>
    <row r="254" spans="1:13" ht="12.75">
      <c r="A254" s="230"/>
      <c r="B254" s="230"/>
      <c r="C254" s="230"/>
      <c r="D254" s="230"/>
      <c r="E254" s="230"/>
      <c r="F254" s="230"/>
      <c r="G254" s="230"/>
      <c r="H254" s="230"/>
      <c r="I254" s="231"/>
      <c r="J254" s="231"/>
      <c r="K254" s="231"/>
      <c r="L254" s="231"/>
      <c r="M254" s="231"/>
    </row>
    <row r="255" spans="1:13" ht="12.75">
      <c r="A255" s="230"/>
      <c r="B255" s="230"/>
      <c r="C255" s="230"/>
      <c r="D255" s="230"/>
      <c r="E255" s="230"/>
      <c r="F255" s="230"/>
      <c r="G255" s="230"/>
      <c r="H255" s="230"/>
      <c r="I255" s="231"/>
      <c r="J255" s="231"/>
      <c r="K255" s="231"/>
      <c r="L255" s="231"/>
      <c r="M255" s="231"/>
    </row>
    <row r="256" spans="1:13" ht="12.75">
      <c r="A256" s="230"/>
      <c r="B256" s="230"/>
      <c r="C256" s="230"/>
      <c r="D256" s="230"/>
      <c r="E256" s="230"/>
      <c r="F256" s="230"/>
      <c r="G256" s="230"/>
      <c r="H256" s="230"/>
      <c r="I256" s="231"/>
      <c r="J256" s="231"/>
      <c r="K256" s="231"/>
      <c r="L256" s="231"/>
      <c r="M256" s="231"/>
    </row>
    <row r="257" spans="1:13" ht="12.75">
      <c r="A257" s="230"/>
      <c r="B257" s="230"/>
      <c r="C257" s="230"/>
      <c r="D257" s="230"/>
      <c r="E257" s="230"/>
      <c r="F257" s="230"/>
      <c r="G257" s="230"/>
      <c r="H257" s="230"/>
      <c r="I257" s="231"/>
      <c r="J257" s="231"/>
      <c r="K257" s="231"/>
      <c r="L257" s="231"/>
      <c r="M257" s="231"/>
    </row>
    <row r="258" spans="1:13" ht="12.75">
      <c r="A258" s="230"/>
      <c r="B258" s="230"/>
      <c r="C258" s="230"/>
      <c r="D258" s="230"/>
      <c r="E258" s="230"/>
      <c r="F258" s="230"/>
      <c r="G258" s="230"/>
      <c r="H258" s="230"/>
      <c r="I258" s="231"/>
      <c r="J258" s="231"/>
      <c r="K258" s="231"/>
      <c r="L258" s="231"/>
      <c r="M258" s="231"/>
    </row>
    <row r="259" spans="1:13" ht="12.75">
      <c r="A259" s="230"/>
      <c r="B259" s="230"/>
      <c r="C259" s="230"/>
      <c r="D259" s="230"/>
      <c r="E259" s="230"/>
      <c r="F259" s="230"/>
      <c r="G259" s="230"/>
      <c r="H259" s="230"/>
      <c r="I259" s="231"/>
      <c r="J259" s="231"/>
      <c r="K259" s="231"/>
      <c r="L259" s="231"/>
      <c r="M259" s="231"/>
    </row>
    <row r="260" spans="1:13" ht="12.75">
      <c r="A260" s="230"/>
      <c r="B260" s="230"/>
      <c r="C260" s="230"/>
      <c r="D260" s="230"/>
      <c r="E260" s="230"/>
      <c r="F260" s="230"/>
      <c r="G260" s="230"/>
      <c r="H260" s="230"/>
      <c r="I260" s="231"/>
      <c r="J260" s="231"/>
      <c r="K260" s="231"/>
      <c r="L260" s="231"/>
      <c r="M260" s="231"/>
    </row>
    <row r="261" spans="1:13" ht="12.75">
      <c r="A261" s="230"/>
      <c r="B261" s="230"/>
      <c r="C261" s="230"/>
      <c r="D261" s="230"/>
      <c r="E261" s="230"/>
      <c r="F261" s="230"/>
      <c r="G261" s="230"/>
      <c r="H261" s="230"/>
      <c r="I261" s="231"/>
      <c r="J261" s="231"/>
      <c r="K261" s="231"/>
      <c r="L261" s="231"/>
      <c r="M261" s="231"/>
    </row>
    <row r="262" spans="1:13" ht="12.75">
      <c r="A262" s="230"/>
      <c r="B262" s="230"/>
      <c r="C262" s="230"/>
      <c r="D262" s="230"/>
      <c r="E262" s="230"/>
      <c r="F262" s="230"/>
      <c r="G262" s="230"/>
      <c r="H262" s="230"/>
      <c r="I262" s="231"/>
      <c r="J262" s="231"/>
      <c r="K262" s="231"/>
      <c r="L262" s="231"/>
      <c r="M262" s="231"/>
    </row>
    <row r="263" spans="1:13" ht="12.75">
      <c r="A263" s="230"/>
      <c r="B263" s="230"/>
      <c r="C263" s="230"/>
      <c r="D263" s="230"/>
      <c r="E263" s="230"/>
      <c r="F263" s="230"/>
      <c r="G263" s="230"/>
      <c r="H263" s="230"/>
      <c r="I263" s="231"/>
      <c r="J263" s="231"/>
      <c r="K263" s="231"/>
      <c r="L263" s="231"/>
      <c r="M263" s="231"/>
    </row>
    <row r="264" spans="1:13" ht="12.75">
      <c r="A264" s="230"/>
      <c r="B264" s="230"/>
      <c r="C264" s="230"/>
      <c r="D264" s="230"/>
      <c r="E264" s="230"/>
      <c r="F264" s="230"/>
      <c r="G264" s="230"/>
      <c r="H264" s="230"/>
      <c r="I264" s="231"/>
      <c r="J264" s="231"/>
      <c r="K264" s="231"/>
      <c r="L264" s="231"/>
      <c r="M264" s="231"/>
    </row>
    <row r="265" spans="1:13" ht="12.75">
      <c r="A265" s="230"/>
      <c r="B265" s="230"/>
      <c r="C265" s="230"/>
      <c r="D265" s="230"/>
      <c r="E265" s="230"/>
      <c r="F265" s="230"/>
      <c r="G265" s="230"/>
      <c r="H265" s="230"/>
      <c r="I265" s="231"/>
      <c r="J265" s="231"/>
      <c r="K265" s="231"/>
      <c r="L265" s="231"/>
      <c r="M265" s="231"/>
    </row>
    <row r="266" spans="1:13" ht="12.75">
      <c r="A266" s="230"/>
      <c r="B266" s="230"/>
      <c r="C266" s="230"/>
      <c r="D266" s="230"/>
      <c r="E266" s="230"/>
      <c r="F266" s="230"/>
      <c r="G266" s="230"/>
      <c r="H266" s="230"/>
      <c r="I266" s="231"/>
      <c r="J266" s="231"/>
      <c r="K266" s="231"/>
      <c r="L266" s="231"/>
      <c r="M266" s="231"/>
    </row>
    <row r="267" spans="1:13" ht="12.75">
      <c r="A267" s="230"/>
      <c r="B267" s="230"/>
      <c r="C267" s="230"/>
      <c r="D267" s="230"/>
      <c r="E267" s="230"/>
      <c r="F267" s="230"/>
      <c r="G267" s="230"/>
      <c r="H267" s="230"/>
      <c r="I267" s="231"/>
      <c r="J267" s="231"/>
      <c r="K267" s="231"/>
      <c r="L267" s="231"/>
      <c r="M267" s="231"/>
    </row>
    <row r="268" spans="1:13" ht="12.75">
      <c r="A268" s="230"/>
      <c r="B268" s="230"/>
      <c r="C268" s="230"/>
      <c r="D268" s="230"/>
      <c r="E268" s="230"/>
      <c r="F268" s="230"/>
      <c r="G268" s="230"/>
      <c r="H268" s="230"/>
      <c r="I268" s="231"/>
      <c r="J268" s="231"/>
      <c r="K268" s="231"/>
      <c r="L268" s="231"/>
      <c r="M268" s="231"/>
    </row>
    <row r="269" spans="1:13" ht="12.75">
      <c r="A269" s="230"/>
      <c r="B269" s="230"/>
      <c r="C269" s="230"/>
      <c r="D269" s="230"/>
      <c r="E269" s="230"/>
      <c r="F269" s="230"/>
      <c r="G269" s="230"/>
      <c r="H269" s="230"/>
      <c r="I269" s="231"/>
      <c r="J269" s="231"/>
      <c r="K269" s="231"/>
      <c r="L269" s="231"/>
      <c r="M269" s="231"/>
    </row>
    <row r="270" spans="1:13" ht="12.75">
      <c r="A270" s="230"/>
      <c r="B270" s="230"/>
      <c r="C270" s="230"/>
      <c r="D270" s="230"/>
      <c r="E270" s="230"/>
      <c r="F270" s="230"/>
      <c r="G270" s="230"/>
      <c r="H270" s="230"/>
      <c r="I270" s="231"/>
      <c r="J270" s="231"/>
      <c r="K270" s="231"/>
      <c r="L270" s="231"/>
      <c r="M270" s="231"/>
    </row>
    <row r="271" spans="1:13" ht="12.75">
      <c r="A271" s="230"/>
      <c r="B271" s="230"/>
      <c r="C271" s="230"/>
      <c r="D271" s="230"/>
      <c r="E271" s="230"/>
      <c r="F271" s="230"/>
      <c r="G271" s="230"/>
      <c r="H271" s="230"/>
      <c r="I271" s="231"/>
      <c r="J271" s="231"/>
      <c r="K271" s="231"/>
      <c r="L271" s="231"/>
      <c r="M271" s="231"/>
    </row>
    <row r="272" spans="1:13" ht="12.75">
      <c r="A272" s="230"/>
      <c r="B272" s="230"/>
      <c r="C272" s="230"/>
      <c r="D272" s="230"/>
      <c r="E272" s="230"/>
      <c r="F272" s="230"/>
      <c r="G272" s="230"/>
      <c r="H272" s="230"/>
      <c r="I272" s="231"/>
      <c r="J272" s="231"/>
      <c r="K272" s="231"/>
      <c r="L272" s="231"/>
      <c r="M272" s="231"/>
    </row>
    <row r="273" spans="1:13" ht="12.75">
      <c r="A273" s="230"/>
      <c r="B273" s="230"/>
      <c r="C273" s="230"/>
      <c r="D273" s="230"/>
      <c r="E273" s="230"/>
      <c r="F273" s="230"/>
      <c r="G273" s="230"/>
      <c r="H273" s="230"/>
      <c r="I273" s="231"/>
      <c r="J273" s="231"/>
      <c r="K273" s="231"/>
      <c r="L273" s="231"/>
      <c r="M273" s="231"/>
    </row>
    <row r="274" spans="1:13" ht="12.75">
      <c r="A274" s="230"/>
      <c r="B274" s="230"/>
      <c r="C274" s="230"/>
      <c r="D274" s="230"/>
      <c r="E274" s="230"/>
      <c r="F274" s="230"/>
      <c r="G274" s="230"/>
      <c r="H274" s="230"/>
      <c r="I274" s="231"/>
      <c r="J274" s="231"/>
      <c r="K274" s="231"/>
      <c r="L274" s="231"/>
      <c r="M274" s="231"/>
    </row>
    <row r="275" spans="1:13" ht="12.75">
      <c r="A275" s="230"/>
      <c r="B275" s="230"/>
      <c r="C275" s="230"/>
      <c r="D275" s="230"/>
      <c r="E275" s="230"/>
      <c r="F275" s="230"/>
      <c r="G275" s="230"/>
      <c r="H275" s="230"/>
      <c r="I275" s="231"/>
      <c r="J275" s="231"/>
      <c r="K275" s="231"/>
      <c r="L275" s="231"/>
      <c r="M275" s="231"/>
    </row>
    <row r="276" spans="1:13" ht="12.75">
      <c r="A276" s="230"/>
      <c r="B276" s="230"/>
      <c r="C276" s="230"/>
      <c r="D276" s="230"/>
      <c r="E276" s="230"/>
      <c r="F276" s="230"/>
      <c r="G276" s="230"/>
      <c r="H276" s="230"/>
      <c r="I276" s="231"/>
      <c r="J276" s="231"/>
      <c r="K276" s="231"/>
      <c r="L276" s="231"/>
      <c r="M276" s="231"/>
    </row>
    <row r="277" spans="1:13" ht="12.75">
      <c r="A277" s="230"/>
      <c r="B277" s="230"/>
      <c r="C277" s="230"/>
      <c r="D277" s="230"/>
      <c r="E277" s="230"/>
      <c r="F277" s="230"/>
      <c r="G277" s="230"/>
      <c r="H277" s="230"/>
      <c r="I277" s="231"/>
      <c r="J277" s="231"/>
      <c r="K277" s="231"/>
      <c r="L277" s="231"/>
      <c r="M277" s="231"/>
    </row>
    <row r="278" spans="1:13" ht="12.75">
      <c r="A278" s="230"/>
      <c r="B278" s="230"/>
      <c r="C278" s="230"/>
      <c r="D278" s="230"/>
      <c r="E278" s="230"/>
      <c r="F278" s="230"/>
      <c r="G278" s="230"/>
      <c r="H278" s="230"/>
      <c r="I278" s="231"/>
      <c r="J278" s="231"/>
      <c r="K278" s="231"/>
      <c r="L278" s="231"/>
      <c r="M278" s="231"/>
    </row>
    <row r="279" spans="1:13" ht="12.75">
      <c r="A279" s="230"/>
      <c r="B279" s="230"/>
      <c r="C279" s="230"/>
      <c r="D279" s="230"/>
      <c r="E279" s="230"/>
      <c r="F279" s="230"/>
      <c r="G279" s="230"/>
      <c r="H279" s="230"/>
      <c r="I279" s="231"/>
      <c r="J279" s="231"/>
      <c r="K279" s="231"/>
      <c r="L279" s="231"/>
      <c r="M279" s="231"/>
    </row>
    <row r="280" spans="1:13" ht="12.75">
      <c r="A280" s="230"/>
      <c r="B280" s="230"/>
      <c r="C280" s="230"/>
      <c r="D280" s="230"/>
      <c r="E280" s="230"/>
      <c r="F280" s="230"/>
      <c r="G280" s="230"/>
      <c r="H280" s="230"/>
      <c r="I280" s="231"/>
      <c r="J280" s="231"/>
      <c r="K280" s="231"/>
      <c r="L280" s="231"/>
      <c r="M280" s="231"/>
    </row>
    <row r="281" spans="1:13" ht="12.75">
      <c r="A281" s="230"/>
      <c r="B281" s="230"/>
      <c r="C281" s="230"/>
      <c r="D281" s="230"/>
      <c r="E281" s="230"/>
      <c r="F281" s="230"/>
      <c r="G281" s="230"/>
      <c r="H281" s="230"/>
      <c r="I281" s="231"/>
      <c r="J281" s="231"/>
      <c r="K281" s="231"/>
      <c r="L281" s="231"/>
      <c r="M281" s="231"/>
    </row>
    <row r="282" spans="1:13" ht="12.75">
      <c r="A282" s="230"/>
      <c r="B282" s="230"/>
      <c r="C282" s="230"/>
      <c r="D282" s="230"/>
      <c r="E282" s="230"/>
      <c r="F282" s="230"/>
      <c r="G282" s="230"/>
      <c r="H282" s="230"/>
      <c r="I282" s="231"/>
      <c r="J282" s="231"/>
      <c r="K282" s="231"/>
      <c r="L282" s="231"/>
      <c r="M282" s="231"/>
    </row>
    <row r="283" spans="1:13" ht="12.75">
      <c r="A283" s="230"/>
      <c r="B283" s="230"/>
      <c r="C283" s="230"/>
      <c r="D283" s="230"/>
      <c r="E283" s="230"/>
      <c r="F283" s="230"/>
      <c r="G283" s="230"/>
      <c r="H283" s="230"/>
      <c r="I283" s="231"/>
      <c r="J283" s="231"/>
      <c r="K283" s="231"/>
      <c r="L283" s="231"/>
      <c r="M283" s="231"/>
    </row>
    <row r="284" spans="1:13" ht="12.75">
      <c r="A284" s="230"/>
      <c r="B284" s="230"/>
      <c r="C284" s="230"/>
      <c r="D284" s="230"/>
      <c r="E284" s="230"/>
      <c r="F284" s="230"/>
      <c r="G284" s="230"/>
      <c r="H284" s="230"/>
      <c r="I284" s="231"/>
      <c r="J284" s="231"/>
      <c r="K284" s="231"/>
      <c r="L284" s="231"/>
      <c r="M284" s="231"/>
    </row>
    <row r="285" spans="1:13" ht="12.75">
      <c r="A285" s="230"/>
      <c r="B285" s="230"/>
      <c r="C285" s="230"/>
      <c r="D285" s="230"/>
      <c r="E285" s="230"/>
      <c r="F285" s="230"/>
      <c r="G285" s="230"/>
      <c r="H285" s="230"/>
      <c r="I285" s="231"/>
      <c r="J285" s="231"/>
      <c r="K285" s="231"/>
      <c r="L285" s="231"/>
      <c r="M285" s="231"/>
    </row>
    <row r="286" spans="1:13" ht="12.75">
      <c r="A286" s="230"/>
      <c r="B286" s="230"/>
      <c r="C286" s="230"/>
      <c r="D286" s="230"/>
      <c r="E286" s="230"/>
      <c r="F286" s="230"/>
      <c r="G286" s="230"/>
      <c r="H286" s="230"/>
      <c r="I286" s="231"/>
      <c r="J286" s="231"/>
      <c r="K286" s="231"/>
      <c r="L286" s="231"/>
      <c r="M286" s="231"/>
    </row>
    <row r="287" spans="1:13" ht="12.75">
      <c r="A287" s="230"/>
      <c r="B287" s="230"/>
      <c r="C287" s="230"/>
      <c r="D287" s="230"/>
      <c r="E287" s="230"/>
      <c r="F287" s="230"/>
      <c r="G287" s="230"/>
      <c r="H287" s="230"/>
      <c r="I287" s="231"/>
      <c r="J287" s="231"/>
      <c r="K287" s="231"/>
      <c r="L287" s="231"/>
      <c r="M287" s="231"/>
    </row>
    <row r="288" spans="1:13" ht="12.75">
      <c r="A288" s="230"/>
      <c r="B288" s="230"/>
      <c r="C288" s="230"/>
      <c r="D288" s="230"/>
      <c r="E288" s="230"/>
      <c r="F288" s="230"/>
      <c r="G288" s="230"/>
      <c r="H288" s="230"/>
      <c r="I288" s="231"/>
      <c r="J288" s="231"/>
      <c r="K288" s="231"/>
      <c r="L288" s="231"/>
      <c r="M288" s="231"/>
    </row>
    <row r="289" spans="1:13" ht="12.75">
      <c r="A289" s="230"/>
      <c r="B289" s="230"/>
      <c r="C289" s="230"/>
      <c r="D289" s="230"/>
      <c r="E289" s="230"/>
      <c r="F289" s="230"/>
      <c r="G289" s="230"/>
      <c r="H289" s="230"/>
      <c r="I289" s="231"/>
      <c r="J289" s="231"/>
      <c r="K289" s="231"/>
      <c r="L289" s="231"/>
      <c r="M289" s="231"/>
    </row>
    <row r="290" spans="1:13" ht="12.75">
      <c r="A290" s="230"/>
      <c r="B290" s="230"/>
      <c r="C290" s="230"/>
      <c r="D290" s="230"/>
      <c r="E290" s="230"/>
      <c r="F290" s="230"/>
      <c r="G290" s="230"/>
      <c r="H290" s="230"/>
      <c r="I290" s="231"/>
      <c r="J290" s="231"/>
      <c r="K290" s="231"/>
      <c r="L290" s="231"/>
      <c r="M290" s="231"/>
    </row>
    <row r="291" spans="1:13" ht="12.75">
      <c r="A291" s="230"/>
      <c r="B291" s="230"/>
      <c r="C291" s="230"/>
      <c r="D291" s="230"/>
      <c r="E291" s="230"/>
      <c r="F291" s="230"/>
      <c r="G291" s="230"/>
      <c r="H291" s="230"/>
      <c r="I291" s="231"/>
      <c r="J291" s="231"/>
      <c r="K291" s="231"/>
      <c r="L291" s="231"/>
      <c r="M291" s="231"/>
    </row>
    <row r="292" spans="1:13" ht="12.75">
      <c r="A292" s="230"/>
      <c r="B292" s="230"/>
      <c r="C292" s="230"/>
      <c r="D292" s="230"/>
      <c r="E292" s="230"/>
      <c r="F292" s="230"/>
      <c r="G292" s="230"/>
      <c r="H292" s="230"/>
      <c r="I292" s="231"/>
      <c r="J292" s="231"/>
      <c r="K292" s="231"/>
      <c r="L292" s="231"/>
      <c r="M292" s="231"/>
    </row>
    <row r="293" spans="1:13" ht="12.75">
      <c r="A293" s="230"/>
      <c r="B293" s="230"/>
      <c r="C293" s="230"/>
      <c r="D293" s="230"/>
      <c r="E293" s="230"/>
      <c r="F293" s="230"/>
      <c r="G293" s="230"/>
      <c r="H293" s="230"/>
      <c r="I293" s="231"/>
      <c r="J293" s="231"/>
      <c r="K293" s="231"/>
      <c r="L293" s="231"/>
      <c r="M293" s="231"/>
    </row>
    <row r="294" spans="1:13" ht="12.75">
      <c r="A294" s="230"/>
      <c r="B294" s="230"/>
      <c r="C294" s="230"/>
      <c r="D294" s="230"/>
      <c r="E294" s="230"/>
      <c r="F294" s="230"/>
      <c r="G294" s="230"/>
      <c r="H294" s="230"/>
      <c r="I294" s="231"/>
      <c r="J294" s="231"/>
      <c r="K294" s="231"/>
      <c r="L294" s="231"/>
      <c r="M294" s="231"/>
    </row>
    <row r="295" spans="1:13" ht="12.75">
      <c r="A295" s="230"/>
      <c r="B295" s="230"/>
      <c r="C295" s="230"/>
      <c r="D295" s="230"/>
      <c r="E295" s="230"/>
      <c r="F295" s="230"/>
      <c r="G295" s="230"/>
      <c r="H295" s="230"/>
      <c r="I295" s="231"/>
      <c r="J295" s="231"/>
      <c r="K295" s="231"/>
      <c r="L295" s="231"/>
      <c r="M295" s="231"/>
    </row>
    <row r="296" spans="1:13" ht="12.75">
      <c r="A296" s="230"/>
      <c r="B296" s="230"/>
      <c r="C296" s="230"/>
      <c r="D296" s="230"/>
      <c r="E296" s="230"/>
      <c r="F296" s="230"/>
      <c r="G296" s="230"/>
      <c r="H296" s="230"/>
      <c r="I296" s="231"/>
      <c r="J296" s="231"/>
      <c r="K296" s="231"/>
      <c r="L296" s="231"/>
      <c r="M296" s="231"/>
    </row>
    <row r="297" spans="1:13" ht="12.75">
      <c r="A297" s="230"/>
      <c r="B297" s="230"/>
      <c r="C297" s="230"/>
      <c r="D297" s="230"/>
      <c r="E297" s="230"/>
      <c r="F297" s="230"/>
      <c r="G297" s="230"/>
      <c r="H297" s="230"/>
      <c r="I297" s="231"/>
      <c r="J297" s="231"/>
      <c r="K297" s="231"/>
      <c r="L297" s="231"/>
      <c r="M297" s="231"/>
    </row>
    <row r="298" spans="1:13" ht="12.75">
      <c r="A298" s="230"/>
      <c r="B298" s="230"/>
      <c r="C298" s="230"/>
      <c r="D298" s="230"/>
      <c r="E298" s="230"/>
      <c r="F298" s="230"/>
      <c r="G298" s="230"/>
      <c r="H298" s="230"/>
      <c r="I298" s="231"/>
      <c r="J298" s="231"/>
      <c r="K298" s="231"/>
      <c r="L298" s="231"/>
      <c r="M298" s="231"/>
    </row>
    <row r="299" spans="1:13" ht="12.75">
      <c r="A299" s="230"/>
      <c r="B299" s="230"/>
      <c r="C299" s="230"/>
      <c r="D299" s="230"/>
      <c r="E299" s="230"/>
      <c r="F299" s="230"/>
      <c r="G299" s="230"/>
      <c r="H299" s="230"/>
      <c r="I299" s="231"/>
      <c r="J299" s="231"/>
      <c r="K299" s="231"/>
      <c r="L299" s="231"/>
      <c r="M299" s="231"/>
    </row>
    <row r="300" spans="1:13" ht="12.75">
      <c r="A300" s="230"/>
      <c r="B300" s="230"/>
      <c r="C300" s="230"/>
      <c r="D300" s="230"/>
      <c r="E300" s="230"/>
      <c r="F300" s="230"/>
      <c r="G300" s="230"/>
      <c r="H300" s="230"/>
      <c r="I300" s="231"/>
      <c r="J300" s="231"/>
      <c r="K300" s="231"/>
      <c r="L300" s="231"/>
      <c r="M300" s="231"/>
    </row>
    <row r="301" spans="1:13" ht="12.75">
      <c r="A301" s="230"/>
      <c r="B301" s="230"/>
      <c r="C301" s="230"/>
      <c r="D301" s="230"/>
      <c r="E301" s="230"/>
      <c r="F301" s="230"/>
      <c r="G301" s="230"/>
      <c r="H301" s="230"/>
      <c r="I301" s="231"/>
      <c r="J301" s="231"/>
      <c r="K301" s="231"/>
      <c r="L301" s="231"/>
      <c r="M301" s="231"/>
    </row>
    <row r="302" spans="1:13" ht="12.75">
      <c r="A302" s="230"/>
      <c r="B302" s="230"/>
      <c r="C302" s="230"/>
      <c r="D302" s="230"/>
      <c r="E302" s="230"/>
      <c r="F302" s="230"/>
      <c r="G302" s="230"/>
      <c r="H302" s="230"/>
      <c r="I302" s="231"/>
      <c r="J302" s="231"/>
      <c r="K302" s="231"/>
      <c r="L302" s="231"/>
      <c r="M302" s="231"/>
    </row>
    <row r="303" spans="1:13" ht="12.75">
      <c r="A303" s="230"/>
      <c r="B303" s="230"/>
      <c r="C303" s="230"/>
      <c r="D303" s="230"/>
      <c r="E303" s="230"/>
      <c r="F303" s="230"/>
      <c r="G303" s="230"/>
      <c r="H303" s="230"/>
      <c r="I303" s="231"/>
      <c r="J303" s="231"/>
      <c r="K303" s="231"/>
      <c r="L303" s="231"/>
      <c r="M303" s="231"/>
    </row>
    <row r="304" spans="1:13" ht="12.75">
      <c r="A304" s="230"/>
      <c r="B304" s="230"/>
      <c r="C304" s="230"/>
      <c r="D304" s="230"/>
      <c r="E304" s="230"/>
      <c r="F304" s="230"/>
      <c r="G304" s="230"/>
      <c r="H304" s="230"/>
      <c r="I304" s="231"/>
      <c r="J304" s="231"/>
      <c r="K304" s="231"/>
      <c r="L304" s="231"/>
      <c r="M304" s="231"/>
    </row>
    <row r="305" spans="1:13" ht="12.75">
      <c r="A305" s="230"/>
      <c r="B305" s="230"/>
      <c r="C305" s="230"/>
      <c r="D305" s="230"/>
      <c r="E305" s="230"/>
      <c r="F305" s="230"/>
      <c r="G305" s="230"/>
      <c r="H305" s="230"/>
      <c r="I305" s="231"/>
      <c r="J305" s="231"/>
      <c r="K305" s="231"/>
      <c r="L305" s="231"/>
      <c r="M305" s="231"/>
    </row>
    <row r="306" spans="1:13" ht="12.75">
      <c r="A306" s="230"/>
      <c r="B306" s="230"/>
      <c r="C306" s="230"/>
      <c r="D306" s="230"/>
      <c r="E306" s="230"/>
      <c r="F306" s="230"/>
      <c r="G306" s="230"/>
      <c r="H306" s="230"/>
      <c r="I306" s="231"/>
      <c r="J306" s="231"/>
      <c r="K306" s="231"/>
      <c r="L306" s="231"/>
      <c r="M306" s="231"/>
    </row>
    <row r="307" spans="1:13" ht="12.75">
      <c r="A307" s="230"/>
      <c r="B307" s="230"/>
      <c r="C307" s="230"/>
      <c r="D307" s="230"/>
      <c r="E307" s="230"/>
      <c r="F307" s="230"/>
      <c r="G307" s="230"/>
      <c r="H307" s="230"/>
      <c r="I307" s="231"/>
      <c r="J307" s="231"/>
      <c r="K307" s="231"/>
      <c r="L307" s="231"/>
      <c r="M307" s="231"/>
    </row>
    <row r="308" spans="1:13" ht="12.75">
      <c r="A308" s="230"/>
      <c r="B308" s="230"/>
      <c r="C308" s="230"/>
      <c r="D308" s="230"/>
      <c r="E308" s="230"/>
      <c r="F308" s="230"/>
      <c r="G308" s="230"/>
      <c r="H308" s="230"/>
      <c r="I308" s="231"/>
      <c r="J308" s="231"/>
      <c r="K308" s="231"/>
      <c r="L308" s="231"/>
      <c r="M308" s="231"/>
    </row>
    <row r="309" spans="1:13" ht="12.75">
      <c r="A309" s="230"/>
      <c r="B309" s="230"/>
      <c r="C309" s="230"/>
      <c r="D309" s="230"/>
      <c r="E309" s="230"/>
      <c r="F309" s="230"/>
      <c r="G309" s="230"/>
      <c r="H309" s="230"/>
      <c r="I309" s="231"/>
      <c r="J309" s="231"/>
      <c r="K309" s="231"/>
      <c r="L309" s="231"/>
      <c r="M309" s="231"/>
    </row>
    <row r="310" spans="1:13" ht="12.75">
      <c r="A310" s="230"/>
      <c r="B310" s="230"/>
      <c r="C310" s="230"/>
      <c r="D310" s="230"/>
      <c r="E310" s="230"/>
      <c r="F310" s="230"/>
      <c r="G310" s="230"/>
      <c r="H310" s="230"/>
      <c r="I310" s="231"/>
      <c r="J310" s="231"/>
      <c r="K310" s="231"/>
      <c r="L310" s="231"/>
      <c r="M310" s="231"/>
    </row>
    <row r="311" spans="1:13" ht="12.75">
      <c r="A311" s="230"/>
      <c r="B311" s="230"/>
      <c r="C311" s="230"/>
      <c r="D311" s="230"/>
      <c r="E311" s="230"/>
      <c r="F311" s="230"/>
      <c r="G311" s="230"/>
      <c r="H311" s="230"/>
      <c r="I311" s="231"/>
      <c r="J311" s="231"/>
      <c r="K311" s="231"/>
      <c r="L311" s="231"/>
      <c r="M311" s="231"/>
    </row>
    <row r="312" spans="1:13" ht="12.75">
      <c r="A312" s="230"/>
      <c r="B312" s="230"/>
      <c r="C312" s="230"/>
      <c r="D312" s="230"/>
      <c r="E312" s="230"/>
      <c r="F312" s="230"/>
      <c r="G312" s="230"/>
      <c r="H312" s="230"/>
      <c r="I312" s="231"/>
      <c r="J312" s="231"/>
      <c r="K312" s="231"/>
      <c r="L312" s="231"/>
      <c r="M312" s="231"/>
    </row>
    <row r="313" spans="1:13" ht="12.75">
      <c r="A313" s="230"/>
      <c r="B313" s="230"/>
      <c r="C313" s="230"/>
      <c r="D313" s="230"/>
      <c r="E313" s="230"/>
      <c r="F313" s="230"/>
      <c r="G313" s="230"/>
      <c r="H313" s="230"/>
      <c r="I313" s="231"/>
      <c r="J313" s="231"/>
      <c r="K313" s="231"/>
      <c r="L313" s="231"/>
      <c r="M313" s="231"/>
    </row>
    <row r="314" spans="1:13" ht="12.75">
      <c r="A314" s="230"/>
      <c r="B314" s="230"/>
      <c r="C314" s="230"/>
      <c r="D314" s="230"/>
      <c r="E314" s="230"/>
      <c r="F314" s="230"/>
      <c r="G314" s="230"/>
      <c r="H314" s="230"/>
      <c r="I314" s="231"/>
      <c r="J314" s="231"/>
      <c r="K314" s="231"/>
      <c r="L314" s="231"/>
      <c r="M314" s="231"/>
    </row>
    <row r="315" spans="1:13" ht="12.75">
      <c r="A315" s="230"/>
      <c r="B315" s="230"/>
      <c r="C315" s="230"/>
      <c r="D315" s="230"/>
      <c r="E315" s="230"/>
      <c r="F315" s="230"/>
      <c r="G315" s="230"/>
      <c r="H315" s="230"/>
      <c r="I315" s="231"/>
      <c r="J315" s="231"/>
      <c r="K315" s="231"/>
      <c r="L315" s="231"/>
      <c r="M315" s="231"/>
    </row>
    <row r="316" spans="1:13" ht="12.75">
      <c r="A316" s="230"/>
      <c r="B316" s="230"/>
      <c r="C316" s="230"/>
      <c r="D316" s="230"/>
      <c r="E316" s="230"/>
      <c r="F316" s="230"/>
      <c r="G316" s="230"/>
      <c r="H316" s="230"/>
      <c r="I316" s="231"/>
      <c r="J316" s="231"/>
      <c r="K316" s="231"/>
      <c r="L316" s="231"/>
      <c r="M316" s="231"/>
    </row>
    <row r="317" spans="1:13" ht="12.75">
      <c r="A317" s="230"/>
      <c r="B317" s="230"/>
      <c r="C317" s="230"/>
      <c r="D317" s="230"/>
      <c r="E317" s="230"/>
      <c r="F317" s="230"/>
      <c r="G317" s="230"/>
      <c r="H317" s="230"/>
      <c r="I317" s="231"/>
      <c r="J317" s="231"/>
      <c r="K317" s="231"/>
      <c r="L317" s="231"/>
      <c r="M317" s="231"/>
    </row>
    <row r="318" spans="1:13" ht="12.75">
      <c r="A318" s="230"/>
      <c r="B318" s="230"/>
      <c r="C318" s="230"/>
      <c r="D318" s="230"/>
      <c r="E318" s="230"/>
      <c r="F318" s="230"/>
      <c r="G318" s="230"/>
      <c r="H318" s="230"/>
      <c r="I318" s="231"/>
      <c r="J318" s="231"/>
      <c r="K318" s="231"/>
      <c r="L318" s="231"/>
      <c r="M318" s="231"/>
    </row>
    <row r="319" spans="1:13" ht="12.75">
      <c r="A319" s="230"/>
      <c r="B319" s="230"/>
      <c r="C319" s="230"/>
      <c r="D319" s="230"/>
      <c r="E319" s="230"/>
      <c r="F319" s="230"/>
      <c r="G319" s="230"/>
      <c r="H319" s="230"/>
      <c r="I319" s="231"/>
      <c r="J319" s="231"/>
      <c r="K319" s="231"/>
      <c r="L319" s="231"/>
      <c r="M319" s="231"/>
    </row>
    <row r="320" spans="1:13" ht="12.75">
      <c r="A320" s="230"/>
      <c r="B320" s="230"/>
      <c r="C320" s="230"/>
      <c r="D320" s="230"/>
      <c r="E320" s="230"/>
      <c r="F320" s="230"/>
      <c r="G320" s="230"/>
      <c r="H320" s="230"/>
      <c r="I320" s="231"/>
      <c r="J320" s="231"/>
      <c r="K320" s="231"/>
      <c r="L320" s="231"/>
      <c r="M320" s="231"/>
    </row>
    <row r="321" spans="1:13" ht="12.75">
      <c r="A321" s="230"/>
      <c r="B321" s="230"/>
      <c r="C321" s="230"/>
      <c r="D321" s="230"/>
      <c r="E321" s="230"/>
      <c r="F321" s="230"/>
      <c r="G321" s="230"/>
      <c r="H321" s="230"/>
      <c r="I321" s="231"/>
      <c r="J321" s="231"/>
      <c r="K321" s="231"/>
      <c r="L321" s="231"/>
      <c r="M321" s="231"/>
    </row>
    <row r="322" spans="1:13" ht="12.75">
      <c r="A322" s="230"/>
      <c r="B322" s="230"/>
      <c r="C322" s="230"/>
      <c r="D322" s="230"/>
      <c r="E322" s="230"/>
      <c r="F322" s="230"/>
      <c r="G322" s="230"/>
      <c r="H322" s="230"/>
      <c r="I322" s="231"/>
      <c r="J322" s="231"/>
      <c r="K322" s="231"/>
      <c r="L322" s="231"/>
      <c r="M322" s="231"/>
    </row>
    <row r="323" spans="1:13" ht="12.75">
      <c r="A323" s="230"/>
      <c r="B323" s="230"/>
      <c r="C323" s="230"/>
      <c r="D323" s="230"/>
      <c r="E323" s="230"/>
      <c r="F323" s="230"/>
      <c r="G323" s="230"/>
      <c r="H323" s="230"/>
      <c r="I323" s="231"/>
      <c r="J323" s="231"/>
      <c r="K323" s="231"/>
      <c r="L323" s="231"/>
      <c r="M323" s="231"/>
    </row>
    <row r="324" spans="1:13" ht="12.75">
      <c r="A324" s="230"/>
      <c r="B324" s="230"/>
      <c r="C324" s="230"/>
      <c r="D324" s="230"/>
      <c r="E324" s="230"/>
      <c r="F324" s="230"/>
      <c r="G324" s="230"/>
      <c r="H324" s="230"/>
      <c r="I324" s="231"/>
      <c r="J324" s="231"/>
      <c r="K324" s="231"/>
      <c r="L324" s="231"/>
      <c r="M324" s="231"/>
    </row>
    <row r="325" spans="1:13" ht="12.75">
      <c r="A325" s="230"/>
      <c r="B325" s="230"/>
      <c r="C325" s="230"/>
      <c r="D325" s="230"/>
      <c r="E325" s="230"/>
      <c r="F325" s="230"/>
      <c r="G325" s="230"/>
      <c r="H325" s="230"/>
      <c r="I325" s="231"/>
      <c r="J325" s="231"/>
      <c r="K325" s="231"/>
      <c r="L325" s="231"/>
      <c r="M325" s="231"/>
    </row>
    <row r="326" spans="1:13" ht="12.75">
      <c r="A326" s="230"/>
      <c r="B326" s="230"/>
      <c r="C326" s="230"/>
      <c r="D326" s="230"/>
      <c r="E326" s="230"/>
      <c r="F326" s="230"/>
      <c r="G326" s="230"/>
      <c r="H326" s="230"/>
      <c r="I326" s="231"/>
      <c r="J326" s="231"/>
      <c r="K326" s="231"/>
      <c r="L326" s="231"/>
      <c r="M326" s="231"/>
    </row>
    <row r="327" spans="1:13" ht="12.75">
      <c r="A327" s="230"/>
      <c r="B327" s="230"/>
      <c r="C327" s="230"/>
      <c r="D327" s="230"/>
      <c r="E327" s="230"/>
      <c r="F327" s="230"/>
      <c r="G327" s="230"/>
      <c r="H327" s="230"/>
      <c r="I327" s="231"/>
      <c r="J327" s="231"/>
      <c r="K327" s="231"/>
      <c r="L327" s="231"/>
      <c r="M327" s="231"/>
    </row>
    <row r="328" spans="1:13" ht="12.75">
      <c r="A328" s="230"/>
      <c r="B328" s="230"/>
      <c r="C328" s="230"/>
      <c r="D328" s="230"/>
      <c r="E328" s="230"/>
      <c r="F328" s="230"/>
      <c r="G328" s="230"/>
      <c r="H328" s="230"/>
      <c r="I328" s="231"/>
      <c r="J328" s="231"/>
      <c r="K328" s="231"/>
      <c r="L328" s="231"/>
      <c r="M328" s="231"/>
    </row>
    <row r="329" spans="1:13" ht="12.75">
      <c r="A329" s="230"/>
      <c r="B329" s="230"/>
      <c r="C329" s="230"/>
      <c r="D329" s="230"/>
      <c r="E329" s="230"/>
      <c r="F329" s="230"/>
      <c r="G329" s="230"/>
      <c r="H329" s="230"/>
      <c r="I329" s="231"/>
      <c r="J329" s="231"/>
      <c r="K329" s="231"/>
      <c r="L329" s="231"/>
      <c r="M329" s="231"/>
    </row>
    <row r="330" spans="1:13" ht="12.75">
      <c r="A330" s="230"/>
      <c r="B330" s="230"/>
      <c r="C330" s="230"/>
      <c r="D330" s="230"/>
      <c r="E330" s="230"/>
      <c r="F330" s="230"/>
      <c r="G330" s="230"/>
      <c r="H330" s="230"/>
      <c r="I330" s="231"/>
      <c r="J330" s="231"/>
      <c r="K330" s="231"/>
      <c r="L330" s="231"/>
      <c r="M330" s="231"/>
    </row>
    <row r="331" spans="1:13" ht="12.75">
      <c r="A331" s="230"/>
      <c r="B331" s="230"/>
      <c r="C331" s="230"/>
      <c r="D331" s="230"/>
      <c r="E331" s="230"/>
      <c r="F331" s="230"/>
      <c r="G331" s="230"/>
      <c r="H331" s="230"/>
      <c r="I331" s="231"/>
      <c r="J331" s="231"/>
      <c r="K331" s="231"/>
      <c r="L331" s="231"/>
      <c r="M331" s="231"/>
    </row>
    <row r="332" spans="1:13" ht="12.75">
      <c r="A332" s="230"/>
      <c r="B332" s="230"/>
      <c r="C332" s="230"/>
      <c r="D332" s="230"/>
      <c r="E332" s="230"/>
      <c r="F332" s="230"/>
      <c r="G332" s="230"/>
      <c r="H332" s="230"/>
      <c r="I332" s="231"/>
      <c r="J332" s="231"/>
      <c r="K332" s="231"/>
      <c r="L332" s="231"/>
      <c r="M332" s="231"/>
    </row>
    <row r="333" spans="1:13" ht="12.75">
      <c r="A333" s="230"/>
      <c r="B333" s="230"/>
      <c r="C333" s="230"/>
      <c r="D333" s="230"/>
      <c r="E333" s="230"/>
      <c r="F333" s="230"/>
      <c r="G333" s="230"/>
      <c r="H333" s="230"/>
      <c r="I333" s="231"/>
      <c r="J333" s="231"/>
      <c r="K333" s="231"/>
      <c r="L333" s="231"/>
      <c r="M333" s="231"/>
    </row>
    <row r="334" spans="1:13" ht="12.75">
      <c r="A334" s="230"/>
      <c r="B334" s="230"/>
      <c r="C334" s="230"/>
      <c r="D334" s="230"/>
      <c r="E334" s="230"/>
      <c r="F334" s="230"/>
      <c r="G334" s="230"/>
      <c r="H334" s="230"/>
      <c r="I334" s="231"/>
      <c r="J334" s="231"/>
      <c r="K334" s="231"/>
      <c r="L334" s="231"/>
      <c r="M334" s="231"/>
    </row>
    <row r="335" spans="1:13" ht="12.75">
      <c r="A335" s="230"/>
      <c r="B335" s="230"/>
      <c r="C335" s="230"/>
      <c r="D335" s="230"/>
      <c r="E335" s="230"/>
      <c r="F335" s="230"/>
      <c r="G335" s="230"/>
      <c r="H335" s="230"/>
      <c r="I335" s="231"/>
      <c r="J335" s="231"/>
      <c r="K335" s="231"/>
      <c r="L335" s="231"/>
      <c r="M335" s="231"/>
    </row>
    <row r="336" spans="1:13" ht="12.75">
      <c r="A336" s="230"/>
      <c r="B336" s="230"/>
      <c r="C336" s="230"/>
      <c r="D336" s="230"/>
      <c r="E336" s="230"/>
      <c r="F336" s="230"/>
      <c r="G336" s="230"/>
      <c r="H336" s="230"/>
      <c r="I336" s="231"/>
      <c r="J336" s="231"/>
      <c r="K336" s="231"/>
      <c r="L336" s="231"/>
      <c r="M336" s="231"/>
    </row>
    <row r="337" spans="1:13" ht="12.75">
      <c r="A337" s="230"/>
      <c r="B337" s="230"/>
      <c r="C337" s="230"/>
      <c r="D337" s="230"/>
      <c r="E337" s="230"/>
      <c r="F337" s="230"/>
      <c r="G337" s="230"/>
      <c r="H337" s="230"/>
      <c r="I337" s="231"/>
      <c r="J337" s="231"/>
      <c r="K337" s="231"/>
      <c r="L337" s="231"/>
      <c r="M337" s="231"/>
    </row>
    <row r="338" spans="1:13" ht="12.75">
      <c r="A338" s="230"/>
      <c r="B338" s="230"/>
      <c r="C338" s="230"/>
      <c r="D338" s="230"/>
      <c r="E338" s="230"/>
      <c r="F338" s="230"/>
      <c r="G338" s="230"/>
      <c r="H338" s="230"/>
      <c r="I338" s="231"/>
      <c r="J338" s="231"/>
      <c r="K338" s="231"/>
      <c r="L338" s="231"/>
      <c r="M338" s="231"/>
    </row>
    <row r="339" spans="1:13" ht="12.75">
      <c r="A339" s="230"/>
      <c r="B339" s="230"/>
      <c r="C339" s="230"/>
      <c r="D339" s="230"/>
      <c r="E339" s="230"/>
      <c r="F339" s="230"/>
      <c r="G339" s="230"/>
      <c r="H339" s="230"/>
      <c r="I339" s="231"/>
      <c r="J339" s="231"/>
      <c r="K339" s="231"/>
      <c r="L339" s="231"/>
      <c r="M339" s="231"/>
    </row>
    <row r="340" spans="1:13" ht="12.75">
      <c r="A340" s="230"/>
      <c r="B340" s="230"/>
      <c r="C340" s="230"/>
      <c r="D340" s="230"/>
      <c r="E340" s="230"/>
      <c r="F340" s="230"/>
      <c r="G340" s="230"/>
      <c r="H340" s="230"/>
      <c r="I340" s="231"/>
      <c r="J340" s="231"/>
      <c r="K340" s="231"/>
      <c r="L340" s="231"/>
      <c r="M340" s="231"/>
    </row>
    <row r="341" spans="1:13" ht="12.75">
      <c r="A341" s="230"/>
      <c r="B341" s="230"/>
      <c r="C341" s="230"/>
      <c r="D341" s="230"/>
      <c r="E341" s="230"/>
      <c r="F341" s="230"/>
      <c r="G341" s="230"/>
      <c r="H341" s="230"/>
      <c r="I341" s="231"/>
      <c r="J341" s="231"/>
      <c r="K341" s="231"/>
      <c r="L341" s="231"/>
      <c r="M341" s="231"/>
    </row>
    <row r="342" spans="1:13" ht="12.75">
      <c r="A342" s="230"/>
      <c r="B342" s="230"/>
      <c r="C342" s="230"/>
      <c r="D342" s="230"/>
      <c r="E342" s="230"/>
      <c r="F342" s="230"/>
      <c r="G342" s="230"/>
      <c r="H342" s="230"/>
      <c r="I342" s="231"/>
      <c r="J342" s="231"/>
      <c r="K342" s="231"/>
      <c r="L342" s="231"/>
      <c r="M342" s="231"/>
    </row>
    <row r="343" spans="1:13" ht="12.75">
      <c r="A343" s="230"/>
      <c r="B343" s="230"/>
      <c r="C343" s="230"/>
      <c r="D343" s="230"/>
      <c r="E343" s="230"/>
      <c r="F343" s="230"/>
      <c r="G343" s="230"/>
      <c r="H343" s="230"/>
      <c r="I343" s="231"/>
      <c r="J343" s="231"/>
      <c r="K343" s="231"/>
      <c r="L343" s="231"/>
      <c r="M343" s="231"/>
    </row>
    <row r="344" spans="1:13" ht="12.75">
      <c r="A344" s="230"/>
      <c r="B344" s="230"/>
      <c r="C344" s="230"/>
      <c r="D344" s="230"/>
      <c r="E344" s="230"/>
      <c r="F344" s="230"/>
      <c r="G344" s="230"/>
      <c r="H344" s="230"/>
      <c r="I344" s="231"/>
      <c r="J344" s="231"/>
      <c r="K344" s="231"/>
      <c r="L344" s="231"/>
      <c r="M344" s="231"/>
    </row>
    <row r="345" spans="1:13" ht="12.75">
      <c r="A345" s="230"/>
      <c r="B345" s="230"/>
      <c r="C345" s="230"/>
      <c r="D345" s="230"/>
      <c r="E345" s="230"/>
      <c r="F345" s="230"/>
      <c r="G345" s="230"/>
      <c r="H345" s="230"/>
      <c r="I345" s="231"/>
      <c r="J345" s="231"/>
      <c r="K345" s="231"/>
      <c r="L345" s="231"/>
      <c r="M345" s="231"/>
    </row>
    <row r="346" spans="1:13" ht="12.75">
      <c r="A346" s="230"/>
      <c r="B346" s="230"/>
      <c r="C346" s="230"/>
      <c r="D346" s="230"/>
      <c r="E346" s="230"/>
      <c r="F346" s="230"/>
      <c r="G346" s="230"/>
      <c r="H346" s="230"/>
      <c r="I346" s="231"/>
      <c r="J346" s="231"/>
      <c r="K346" s="231"/>
      <c r="L346" s="231"/>
      <c r="M346" s="231"/>
    </row>
    <row r="347" spans="1:13" ht="12.75">
      <c r="A347" s="230"/>
      <c r="B347" s="230"/>
      <c r="C347" s="230"/>
      <c r="D347" s="230"/>
      <c r="E347" s="230"/>
      <c r="F347" s="230"/>
      <c r="G347" s="230"/>
      <c r="H347" s="230"/>
      <c r="I347" s="231"/>
      <c r="J347" s="231"/>
      <c r="K347" s="231"/>
      <c r="L347" s="231"/>
      <c r="M347" s="231"/>
    </row>
    <row r="348" spans="1:13" ht="12.75">
      <c r="A348" s="230"/>
      <c r="B348" s="230"/>
      <c r="C348" s="230"/>
      <c r="D348" s="230"/>
      <c r="E348" s="230"/>
      <c r="F348" s="230"/>
      <c r="G348" s="230"/>
      <c r="H348" s="230"/>
      <c r="I348" s="231"/>
      <c r="J348" s="231"/>
      <c r="K348" s="231"/>
      <c r="L348" s="231"/>
      <c r="M348" s="231"/>
    </row>
    <row r="349" spans="1:13" ht="12.75">
      <c r="A349" s="230"/>
      <c r="B349" s="230"/>
      <c r="C349" s="230"/>
      <c r="D349" s="230"/>
      <c r="E349" s="230"/>
      <c r="F349" s="230"/>
      <c r="G349" s="230"/>
      <c r="H349" s="230"/>
      <c r="I349" s="231"/>
      <c r="J349" s="231"/>
      <c r="K349" s="231"/>
      <c r="L349" s="231"/>
      <c r="M349" s="231"/>
    </row>
    <row r="350" spans="1:13" ht="12.75">
      <c r="A350" s="230"/>
      <c r="B350" s="230"/>
      <c r="C350" s="230"/>
      <c r="D350" s="230"/>
      <c r="E350" s="230"/>
      <c r="F350" s="230"/>
      <c r="G350" s="230"/>
      <c r="H350" s="230"/>
      <c r="I350" s="231"/>
      <c r="J350" s="231"/>
      <c r="K350" s="231"/>
      <c r="L350" s="231"/>
      <c r="M350" s="231"/>
    </row>
    <row r="351" spans="1:13" ht="12.75">
      <c r="A351" s="230"/>
      <c r="B351" s="230"/>
      <c r="C351" s="230"/>
      <c r="D351" s="230"/>
      <c r="E351" s="230"/>
      <c r="F351" s="230"/>
      <c r="G351" s="230"/>
      <c r="H351" s="230"/>
      <c r="I351" s="231"/>
      <c r="J351" s="231"/>
      <c r="K351" s="231"/>
      <c r="L351" s="231"/>
      <c r="M351" s="231"/>
    </row>
    <row r="352" spans="1:13" ht="12.75">
      <c r="A352" s="230"/>
      <c r="B352" s="230"/>
      <c r="C352" s="230"/>
      <c r="D352" s="230"/>
      <c r="E352" s="230"/>
      <c r="F352" s="230"/>
      <c r="G352" s="230"/>
      <c r="H352" s="230"/>
      <c r="I352" s="231"/>
      <c r="J352" s="231"/>
      <c r="K352" s="231"/>
      <c r="L352" s="231"/>
      <c r="M352" s="231"/>
    </row>
    <row r="353" spans="1:13" ht="12.75">
      <c r="A353" s="230"/>
      <c r="B353" s="230"/>
      <c r="C353" s="230"/>
      <c r="D353" s="230"/>
      <c r="E353" s="230"/>
      <c r="F353" s="230"/>
      <c r="G353" s="230"/>
      <c r="H353" s="230"/>
      <c r="I353" s="231"/>
      <c r="J353" s="231"/>
      <c r="K353" s="231"/>
      <c r="L353" s="231"/>
      <c r="M353" s="231"/>
    </row>
    <row r="354" spans="1:13" ht="12.75">
      <c r="A354" s="230"/>
      <c r="B354" s="230"/>
      <c r="C354" s="230"/>
      <c r="D354" s="230"/>
      <c r="E354" s="230"/>
      <c r="F354" s="230"/>
      <c r="G354" s="230"/>
      <c r="H354" s="230"/>
      <c r="I354" s="231"/>
      <c r="J354" s="231"/>
      <c r="K354" s="231"/>
      <c r="L354" s="231"/>
      <c r="M354" s="231"/>
    </row>
    <row r="355" spans="1:13" ht="12.75">
      <c r="A355" s="230"/>
      <c r="B355" s="230"/>
      <c r="C355" s="230"/>
      <c r="D355" s="230"/>
      <c r="E355" s="230"/>
      <c r="F355" s="230"/>
      <c r="G355" s="230"/>
      <c r="H355" s="230"/>
      <c r="I355" s="231"/>
      <c r="J355" s="231"/>
      <c r="K355" s="231"/>
      <c r="L355" s="231"/>
      <c r="M355" s="231"/>
    </row>
    <row r="356" spans="1:13" ht="12.75">
      <c r="A356" s="230"/>
      <c r="B356" s="230"/>
      <c r="C356" s="230"/>
      <c r="D356" s="230"/>
      <c r="E356" s="230"/>
      <c r="F356" s="230"/>
      <c r="G356" s="230"/>
      <c r="H356" s="230"/>
      <c r="I356" s="231"/>
      <c r="J356" s="231"/>
      <c r="K356" s="231"/>
      <c r="L356" s="231"/>
      <c r="M356" s="231"/>
    </row>
    <row r="357" spans="1:13" ht="12.75">
      <c r="A357" s="230"/>
      <c r="B357" s="230"/>
      <c r="C357" s="230"/>
      <c r="D357" s="230"/>
      <c r="E357" s="230"/>
      <c r="F357" s="230"/>
      <c r="G357" s="230"/>
      <c r="H357" s="230"/>
      <c r="I357" s="231"/>
      <c r="J357" s="231"/>
      <c r="K357" s="231"/>
      <c r="L357" s="231"/>
      <c r="M357" s="231"/>
    </row>
    <row r="358" spans="1:13" ht="12.75">
      <c r="A358" s="230"/>
      <c r="B358" s="230"/>
      <c r="C358" s="230"/>
      <c r="D358" s="230"/>
      <c r="E358" s="230"/>
      <c r="F358" s="230"/>
      <c r="G358" s="230"/>
      <c r="H358" s="230"/>
      <c r="I358" s="231"/>
      <c r="J358" s="231"/>
      <c r="K358" s="231"/>
      <c r="L358" s="231"/>
      <c r="M358" s="231"/>
    </row>
    <row r="359" spans="1:13" ht="12.75">
      <c r="A359" s="230"/>
      <c r="B359" s="230"/>
      <c r="C359" s="230"/>
      <c r="D359" s="230"/>
      <c r="E359" s="230"/>
      <c r="F359" s="230"/>
      <c r="G359" s="230"/>
      <c r="H359" s="230"/>
      <c r="I359" s="231"/>
      <c r="J359" s="231"/>
      <c r="K359" s="231"/>
      <c r="L359" s="231"/>
      <c r="M359" s="231"/>
    </row>
    <row r="360" spans="1:13" ht="12.75">
      <c r="A360" s="230"/>
      <c r="B360" s="230"/>
      <c r="C360" s="230"/>
      <c r="D360" s="230"/>
      <c r="E360" s="230"/>
      <c r="F360" s="230"/>
      <c r="G360" s="230"/>
      <c r="H360" s="230"/>
      <c r="I360" s="231"/>
      <c r="J360" s="231"/>
      <c r="K360" s="231"/>
      <c r="L360" s="231"/>
      <c r="M360" s="231"/>
    </row>
    <row r="361" spans="1:13" ht="12.75">
      <c r="A361" s="230"/>
      <c r="B361" s="230"/>
      <c r="C361" s="230"/>
      <c r="D361" s="230"/>
      <c r="E361" s="230"/>
      <c r="F361" s="230"/>
      <c r="G361" s="230"/>
      <c r="H361" s="230"/>
      <c r="I361" s="231"/>
      <c r="J361" s="231"/>
      <c r="K361" s="231"/>
      <c r="L361" s="231"/>
      <c r="M361" s="231"/>
    </row>
    <row r="362" spans="1:13" ht="12.75">
      <c r="A362" s="230"/>
      <c r="B362" s="230"/>
      <c r="C362" s="230"/>
      <c r="D362" s="230"/>
      <c r="E362" s="230"/>
      <c r="F362" s="230"/>
      <c r="G362" s="230"/>
      <c r="H362" s="230"/>
      <c r="I362" s="231"/>
      <c r="J362" s="231"/>
      <c r="K362" s="231"/>
      <c r="L362" s="231"/>
      <c r="M362" s="231"/>
    </row>
    <row r="363" spans="1:13" ht="12.75">
      <c r="A363" s="230"/>
      <c r="B363" s="230"/>
      <c r="C363" s="230"/>
      <c r="D363" s="230"/>
      <c r="E363" s="230"/>
      <c r="F363" s="230"/>
      <c r="G363" s="230"/>
      <c r="H363" s="230"/>
      <c r="I363" s="231"/>
      <c r="J363" s="231"/>
      <c r="K363" s="231"/>
      <c r="L363" s="231"/>
      <c r="M363" s="231"/>
    </row>
    <row r="364" spans="1:13" ht="12.75">
      <c r="A364" s="230"/>
      <c r="B364" s="230"/>
      <c r="C364" s="230"/>
      <c r="D364" s="230"/>
      <c r="E364" s="230"/>
      <c r="F364" s="230"/>
      <c r="G364" s="230"/>
      <c r="H364" s="230"/>
      <c r="I364" s="231"/>
      <c r="J364" s="231"/>
      <c r="K364" s="231"/>
      <c r="L364" s="231"/>
      <c r="M364" s="231"/>
    </row>
    <row r="365" spans="1:13" ht="12.75">
      <c r="A365" s="230"/>
      <c r="B365" s="230"/>
      <c r="C365" s="230"/>
      <c r="D365" s="230"/>
      <c r="E365" s="230"/>
      <c r="F365" s="230"/>
      <c r="G365" s="230"/>
      <c r="H365" s="230"/>
      <c r="I365" s="231"/>
      <c r="J365" s="231"/>
      <c r="K365" s="231"/>
      <c r="L365" s="231"/>
      <c r="M365" s="231"/>
    </row>
    <row r="366" spans="1:8" ht="12.75">
      <c r="A366" s="317"/>
      <c r="B366" s="317"/>
      <c r="C366" s="317"/>
      <c r="D366" s="317"/>
      <c r="E366" s="317"/>
      <c r="F366" s="317"/>
      <c r="G366" s="317"/>
      <c r="H366" s="317"/>
    </row>
    <row r="367" spans="1:8" ht="12.75">
      <c r="A367" s="317"/>
      <c r="B367" s="317"/>
      <c r="C367" s="317"/>
      <c r="D367" s="317"/>
      <c r="E367" s="317"/>
      <c r="F367" s="317"/>
      <c r="G367" s="317"/>
      <c r="H367" s="317"/>
    </row>
    <row r="368" spans="1:8" ht="12.75">
      <c r="A368" s="317"/>
      <c r="B368" s="317"/>
      <c r="C368" s="317"/>
      <c r="D368" s="317"/>
      <c r="E368" s="317"/>
      <c r="F368" s="317"/>
      <c r="G368" s="317"/>
      <c r="H368" s="317"/>
    </row>
    <row r="369" spans="1:8" ht="12.75">
      <c r="A369" s="317"/>
      <c r="B369" s="317"/>
      <c r="C369" s="317"/>
      <c r="D369" s="317"/>
      <c r="E369" s="317"/>
      <c r="F369" s="317"/>
      <c r="G369" s="317"/>
      <c r="H369" s="317"/>
    </row>
    <row r="370" spans="1:8" ht="12.75">
      <c r="A370" s="317"/>
      <c r="B370" s="317"/>
      <c r="C370" s="317"/>
      <c r="D370" s="317"/>
      <c r="E370" s="317"/>
      <c r="F370" s="317"/>
      <c r="G370" s="317"/>
      <c r="H370" s="317"/>
    </row>
    <row r="371" spans="1:8" ht="12.75">
      <c r="A371" s="317"/>
      <c r="B371" s="317"/>
      <c r="C371" s="317"/>
      <c r="D371" s="317"/>
      <c r="E371" s="317"/>
      <c r="F371" s="317"/>
      <c r="G371" s="317"/>
      <c r="H371" s="317"/>
    </row>
    <row r="372" spans="1:8" ht="12.75">
      <c r="A372" s="317"/>
      <c r="B372" s="317"/>
      <c r="C372" s="317"/>
      <c r="D372" s="317"/>
      <c r="E372" s="317"/>
      <c r="F372" s="317"/>
      <c r="G372" s="317"/>
      <c r="H372" s="317"/>
    </row>
    <row r="373" spans="1:8" ht="12.75">
      <c r="A373" s="317"/>
      <c r="B373" s="317"/>
      <c r="C373" s="317"/>
      <c r="D373" s="317"/>
      <c r="E373" s="317"/>
      <c r="F373" s="317"/>
      <c r="G373" s="317"/>
      <c r="H373" s="317"/>
    </row>
    <row r="374" spans="1:8" ht="12.75">
      <c r="A374" s="317"/>
      <c r="B374" s="317"/>
      <c r="C374" s="317"/>
      <c r="D374" s="317"/>
      <c r="E374" s="317"/>
      <c r="F374" s="317"/>
      <c r="G374" s="317"/>
      <c r="H374" s="317"/>
    </row>
    <row r="375" spans="1:8" ht="12.75">
      <c r="A375" s="317"/>
      <c r="B375" s="317"/>
      <c r="C375" s="317"/>
      <c r="D375" s="317"/>
      <c r="E375" s="317"/>
      <c r="F375" s="317"/>
      <c r="G375" s="317"/>
      <c r="H375" s="317"/>
    </row>
    <row r="376" spans="1:8" ht="12.75">
      <c r="A376" s="317"/>
      <c r="B376" s="317"/>
      <c r="C376" s="317"/>
      <c r="D376" s="317"/>
      <c r="E376" s="317"/>
      <c r="F376" s="317"/>
      <c r="G376" s="317"/>
      <c r="H376" s="317"/>
    </row>
    <row r="377" spans="1:8" ht="12.75">
      <c r="A377" s="317"/>
      <c r="B377" s="317"/>
      <c r="C377" s="317"/>
      <c r="D377" s="317"/>
      <c r="E377" s="317"/>
      <c r="F377" s="317"/>
      <c r="G377" s="317"/>
      <c r="H377" s="317"/>
    </row>
    <row r="378" spans="1:8" ht="12.75">
      <c r="A378" s="317"/>
      <c r="B378" s="317"/>
      <c r="C378" s="317"/>
      <c r="D378" s="317"/>
      <c r="E378" s="317"/>
      <c r="F378" s="317"/>
      <c r="G378" s="317"/>
      <c r="H378" s="317"/>
    </row>
    <row r="379" spans="1:8" ht="12.75">
      <c r="A379" s="317"/>
      <c r="B379" s="317"/>
      <c r="C379" s="317"/>
      <c r="D379" s="317"/>
      <c r="E379" s="317"/>
      <c r="F379" s="317"/>
      <c r="G379" s="317"/>
      <c r="H379" s="317"/>
    </row>
    <row r="380" spans="1:8" ht="12.75">
      <c r="A380" s="317"/>
      <c r="B380" s="317"/>
      <c r="C380" s="317"/>
      <c r="D380" s="317"/>
      <c r="E380" s="317"/>
      <c r="F380" s="317"/>
      <c r="G380" s="317"/>
      <c r="H380" s="317"/>
    </row>
    <row r="381" spans="1:8" ht="12.75">
      <c r="A381" s="317"/>
      <c r="B381" s="317"/>
      <c r="C381" s="317"/>
      <c r="D381" s="317"/>
      <c r="E381" s="317"/>
      <c r="F381" s="317"/>
      <c r="G381" s="317"/>
      <c r="H381" s="317"/>
    </row>
    <row r="382" spans="1:8" ht="12.75">
      <c r="A382" s="317"/>
      <c r="B382" s="317"/>
      <c r="C382" s="317"/>
      <c r="D382" s="317"/>
      <c r="E382" s="317"/>
      <c r="F382" s="317"/>
      <c r="G382" s="317"/>
      <c r="H382" s="317"/>
    </row>
    <row r="383" spans="1:8" ht="12.75">
      <c r="A383" s="317"/>
      <c r="B383" s="317"/>
      <c r="C383" s="317"/>
      <c r="D383" s="317"/>
      <c r="E383" s="317"/>
      <c r="F383" s="317"/>
      <c r="G383" s="317"/>
      <c r="H383" s="317"/>
    </row>
    <row r="384" spans="1:8" ht="12.75">
      <c r="A384" s="317"/>
      <c r="B384" s="317"/>
      <c r="C384" s="317"/>
      <c r="D384" s="317"/>
      <c r="E384" s="317"/>
      <c r="F384" s="317"/>
      <c r="G384" s="317"/>
      <c r="H384" s="317"/>
    </row>
    <row r="385" spans="1:8" ht="12.75">
      <c r="A385" s="317"/>
      <c r="B385" s="317"/>
      <c r="C385" s="317"/>
      <c r="D385" s="317"/>
      <c r="E385" s="317"/>
      <c r="F385" s="317"/>
      <c r="G385" s="317"/>
      <c r="H385" s="317"/>
    </row>
    <row r="386" spans="1:8" ht="12.75">
      <c r="A386" s="317"/>
      <c r="B386" s="317"/>
      <c r="C386" s="317"/>
      <c r="D386" s="317"/>
      <c r="E386" s="317"/>
      <c r="F386" s="317"/>
      <c r="G386" s="317"/>
      <c r="H386" s="317"/>
    </row>
    <row r="387" spans="1:8" ht="12.75">
      <c r="A387" s="317"/>
      <c r="B387" s="317"/>
      <c r="C387" s="317"/>
      <c r="D387" s="317"/>
      <c r="E387" s="317"/>
      <c r="F387" s="317"/>
      <c r="G387" s="317"/>
      <c r="H387" s="317"/>
    </row>
    <row r="388" spans="1:8" ht="12.75">
      <c r="A388" s="317"/>
      <c r="B388" s="317"/>
      <c r="C388" s="317"/>
      <c r="D388" s="317"/>
      <c r="E388" s="317"/>
      <c r="F388" s="317"/>
      <c r="G388" s="317"/>
      <c r="H388" s="317"/>
    </row>
    <row r="389" spans="1:8" ht="12.75">
      <c r="A389" s="317"/>
      <c r="B389" s="317"/>
      <c r="C389" s="317"/>
      <c r="D389" s="317"/>
      <c r="E389" s="317"/>
      <c r="F389" s="317"/>
      <c r="G389" s="317"/>
      <c r="H389" s="317"/>
    </row>
    <row r="390" spans="1:8" ht="12.75">
      <c r="A390" s="317"/>
      <c r="B390" s="317"/>
      <c r="C390" s="317"/>
      <c r="D390" s="317"/>
      <c r="E390" s="317"/>
      <c r="F390" s="317"/>
      <c r="G390" s="317"/>
      <c r="H390" s="317"/>
    </row>
    <row r="391" spans="1:8" ht="12.75">
      <c r="A391" s="317"/>
      <c r="B391" s="317"/>
      <c r="C391" s="317"/>
      <c r="D391" s="317"/>
      <c r="E391" s="317"/>
      <c r="F391" s="317"/>
      <c r="G391" s="317"/>
      <c r="H391" s="317"/>
    </row>
    <row r="392" spans="1:8" ht="12.75">
      <c r="A392" s="317"/>
      <c r="B392" s="317"/>
      <c r="C392" s="317"/>
      <c r="D392" s="317"/>
      <c r="E392" s="317"/>
      <c r="F392" s="317"/>
      <c r="G392" s="317"/>
      <c r="H392" s="317"/>
    </row>
    <row r="393" spans="1:8" ht="12.75">
      <c r="A393" s="317"/>
      <c r="B393" s="317"/>
      <c r="C393" s="317"/>
      <c r="D393" s="317"/>
      <c r="E393" s="317"/>
      <c r="F393" s="317"/>
      <c r="G393" s="317"/>
      <c r="H393" s="317"/>
    </row>
    <row r="394" spans="1:8" ht="12.75">
      <c r="A394" s="317"/>
      <c r="B394" s="317"/>
      <c r="C394" s="317"/>
      <c r="D394" s="317"/>
      <c r="E394" s="317"/>
      <c r="F394" s="317"/>
      <c r="G394" s="317"/>
      <c r="H394" s="317"/>
    </row>
    <row r="395" spans="1:8" ht="12.75">
      <c r="A395" s="317"/>
      <c r="B395" s="317"/>
      <c r="C395" s="317"/>
      <c r="D395" s="317"/>
      <c r="E395" s="317"/>
      <c r="F395" s="317"/>
      <c r="G395" s="317"/>
      <c r="H395" s="317"/>
    </row>
    <row r="396" spans="1:8" ht="12.75">
      <c r="A396" s="317"/>
      <c r="B396" s="317"/>
      <c r="C396" s="317"/>
      <c r="D396" s="317"/>
      <c r="E396" s="317"/>
      <c r="F396" s="317"/>
      <c r="G396" s="317"/>
      <c r="H396" s="317"/>
    </row>
    <row r="397" spans="1:8" ht="12.75">
      <c r="A397" s="317"/>
      <c r="B397" s="317"/>
      <c r="C397" s="317"/>
      <c r="D397" s="317"/>
      <c r="E397" s="317"/>
      <c r="F397" s="317"/>
      <c r="G397" s="317"/>
      <c r="H397" s="317"/>
    </row>
    <row r="398" spans="1:8" ht="12.75">
      <c r="A398" s="317"/>
      <c r="B398" s="317"/>
      <c r="C398" s="317"/>
      <c r="D398" s="317"/>
      <c r="E398" s="317"/>
      <c r="F398" s="317"/>
      <c r="G398" s="317"/>
      <c r="H398" s="317"/>
    </row>
    <row r="399" spans="1:8" ht="12.75">
      <c r="A399" s="317"/>
      <c r="B399" s="317"/>
      <c r="C399" s="317"/>
      <c r="D399" s="317"/>
      <c r="E399" s="317"/>
      <c r="F399" s="317"/>
      <c r="G399" s="317"/>
      <c r="H399" s="317"/>
    </row>
    <row r="400" spans="1:8" ht="12.75">
      <c r="A400" s="317"/>
      <c r="B400" s="317"/>
      <c r="C400" s="317"/>
      <c r="D400" s="317"/>
      <c r="E400" s="317"/>
      <c r="F400" s="317"/>
      <c r="G400" s="317"/>
      <c r="H400" s="317"/>
    </row>
    <row r="401" spans="1:8" ht="12.75">
      <c r="A401" s="317"/>
      <c r="B401" s="317"/>
      <c r="C401" s="317"/>
      <c r="D401" s="317"/>
      <c r="E401" s="317"/>
      <c r="F401" s="317"/>
      <c r="G401" s="317"/>
      <c r="H401" s="317"/>
    </row>
    <row r="402" spans="1:8" ht="12.75">
      <c r="A402" s="317"/>
      <c r="B402" s="317"/>
      <c r="C402" s="317"/>
      <c r="D402" s="317"/>
      <c r="E402" s="317"/>
      <c r="F402" s="317"/>
      <c r="G402" s="317"/>
      <c r="H402" s="317"/>
    </row>
    <row r="403" spans="1:8" ht="12.75">
      <c r="A403" s="317"/>
      <c r="B403" s="317"/>
      <c r="C403" s="317"/>
      <c r="D403" s="317"/>
      <c r="E403" s="317"/>
      <c r="F403" s="317"/>
      <c r="G403" s="317"/>
      <c r="H403" s="317"/>
    </row>
    <row r="404" spans="1:8" ht="12.75">
      <c r="A404" s="317"/>
      <c r="B404" s="317"/>
      <c r="C404" s="317"/>
      <c r="D404" s="317"/>
      <c r="E404" s="317"/>
      <c r="F404" s="317"/>
      <c r="G404" s="317"/>
      <c r="H404" s="317"/>
    </row>
    <row r="405" spans="1:8" ht="12.75">
      <c r="A405" s="317"/>
      <c r="B405" s="317"/>
      <c r="C405" s="317"/>
      <c r="D405" s="317"/>
      <c r="E405" s="317"/>
      <c r="F405" s="317"/>
      <c r="G405" s="317"/>
      <c r="H405" s="317"/>
    </row>
    <row r="406" spans="1:8" ht="12.75">
      <c r="A406" s="317"/>
      <c r="B406" s="317"/>
      <c r="C406" s="317"/>
      <c r="D406" s="317"/>
      <c r="E406" s="317"/>
      <c r="F406" s="317"/>
      <c r="G406" s="317"/>
      <c r="H406" s="317"/>
    </row>
    <row r="407" spans="1:8" ht="12.75">
      <c r="A407" s="317"/>
      <c r="B407" s="317"/>
      <c r="C407" s="317"/>
      <c r="D407" s="317"/>
      <c r="E407" s="317"/>
      <c r="F407" s="317"/>
      <c r="G407" s="317"/>
      <c r="H407" s="317"/>
    </row>
    <row r="408" spans="1:8" ht="12.75">
      <c r="A408" s="317"/>
      <c r="B408" s="317"/>
      <c r="C408" s="317"/>
      <c r="D408" s="317"/>
      <c r="E408" s="317"/>
      <c r="F408" s="317"/>
      <c r="G408" s="317"/>
      <c r="H408" s="317"/>
    </row>
    <row r="409" spans="1:8" ht="12.75">
      <c r="A409" s="317"/>
      <c r="B409" s="317"/>
      <c r="C409" s="317"/>
      <c r="D409" s="317"/>
      <c r="E409" s="317"/>
      <c r="F409" s="317"/>
      <c r="G409" s="317"/>
      <c r="H409" s="317"/>
    </row>
    <row r="410" spans="1:8" ht="12.75">
      <c r="A410" s="317"/>
      <c r="B410" s="317"/>
      <c r="C410" s="317"/>
      <c r="D410" s="317"/>
      <c r="E410" s="317"/>
      <c r="F410" s="317"/>
      <c r="G410" s="317"/>
      <c r="H410" s="317"/>
    </row>
    <row r="411" spans="1:8" ht="12.75">
      <c r="A411" s="317"/>
      <c r="B411" s="317"/>
      <c r="C411" s="317"/>
      <c r="D411" s="317"/>
      <c r="E411" s="317"/>
      <c r="F411" s="317"/>
      <c r="G411" s="317"/>
      <c r="H411" s="317"/>
    </row>
    <row r="412" spans="1:8" ht="12.75">
      <c r="A412" s="317"/>
      <c r="B412" s="317"/>
      <c r="C412" s="317"/>
      <c r="D412" s="317"/>
      <c r="E412" s="317"/>
      <c r="F412" s="317"/>
      <c r="G412" s="317"/>
      <c r="H412" s="317"/>
    </row>
    <row r="413" spans="1:8" ht="12.75">
      <c r="A413" s="317"/>
      <c r="B413" s="317"/>
      <c r="C413" s="317"/>
      <c r="D413" s="317"/>
      <c r="E413" s="317"/>
      <c r="F413" s="317"/>
      <c r="G413" s="317"/>
      <c r="H413" s="317"/>
    </row>
    <row r="414" spans="1:8" ht="12.75">
      <c r="A414" s="317"/>
      <c r="B414" s="317"/>
      <c r="C414" s="317"/>
      <c r="D414" s="317"/>
      <c r="E414" s="317"/>
      <c r="F414" s="317"/>
      <c r="G414" s="317"/>
      <c r="H414" s="317"/>
    </row>
    <row r="415" spans="1:8" ht="12.75">
      <c r="A415" s="317"/>
      <c r="B415" s="317"/>
      <c r="C415" s="317"/>
      <c r="D415" s="317"/>
      <c r="E415" s="317"/>
      <c r="F415" s="317"/>
      <c r="G415" s="317"/>
      <c r="H415" s="317"/>
    </row>
    <row r="416" spans="1:8" ht="12.75">
      <c r="A416" s="317"/>
      <c r="B416" s="317"/>
      <c r="C416" s="317"/>
      <c r="D416" s="317"/>
      <c r="E416" s="317"/>
      <c r="F416" s="317"/>
      <c r="G416" s="317"/>
      <c r="H416" s="317"/>
    </row>
    <row r="417" spans="1:8" ht="12.75">
      <c r="A417" s="317"/>
      <c r="B417" s="317"/>
      <c r="C417" s="317"/>
      <c r="D417" s="317"/>
      <c r="E417" s="317"/>
      <c r="F417" s="317"/>
      <c r="G417" s="317"/>
      <c r="H417" s="317"/>
    </row>
    <row r="418" spans="1:8" ht="12.75">
      <c r="A418" s="317"/>
      <c r="B418" s="317"/>
      <c r="C418" s="317"/>
      <c r="D418" s="317"/>
      <c r="E418" s="317"/>
      <c r="F418" s="317"/>
      <c r="G418" s="317"/>
      <c r="H418" s="317"/>
    </row>
    <row r="419" spans="1:8" ht="12.75">
      <c r="A419" s="317"/>
      <c r="B419" s="317"/>
      <c r="C419" s="317"/>
      <c r="D419" s="317"/>
      <c r="E419" s="317"/>
      <c r="F419" s="317"/>
      <c r="G419" s="317"/>
      <c r="H419" s="317"/>
    </row>
    <row r="420" spans="1:8" ht="12.75">
      <c r="A420" s="317"/>
      <c r="B420" s="317"/>
      <c r="C420" s="317"/>
      <c r="D420" s="317"/>
      <c r="E420" s="317"/>
      <c r="F420" s="317"/>
      <c r="G420" s="317"/>
      <c r="H420" s="317"/>
    </row>
    <row r="421" spans="1:8" ht="12.75">
      <c r="A421" s="317"/>
      <c r="B421" s="317"/>
      <c r="C421" s="317"/>
      <c r="D421" s="317"/>
      <c r="E421" s="317"/>
      <c r="F421" s="317"/>
      <c r="G421" s="317"/>
      <c r="H421" s="317"/>
    </row>
    <row r="422" spans="1:8" ht="12.75">
      <c r="A422" s="317"/>
      <c r="B422" s="317"/>
      <c r="C422" s="317"/>
      <c r="D422" s="317"/>
      <c r="E422" s="317"/>
      <c r="F422" s="317"/>
      <c r="G422" s="317"/>
      <c r="H422" s="317"/>
    </row>
    <row r="423" spans="1:8" ht="12.75">
      <c r="A423" s="317"/>
      <c r="B423" s="317"/>
      <c r="C423" s="317"/>
      <c r="D423" s="317"/>
      <c r="E423" s="317"/>
      <c r="F423" s="317"/>
      <c r="G423" s="317"/>
      <c r="H423" s="317"/>
    </row>
    <row r="424" spans="1:8" ht="12.75">
      <c r="A424" s="317"/>
      <c r="B424" s="317"/>
      <c r="C424" s="317"/>
      <c r="D424" s="317"/>
      <c r="E424" s="317"/>
      <c r="F424" s="317"/>
      <c r="G424" s="317"/>
      <c r="H424" s="317"/>
    </row>
    <row r="425" spans="1:8" ht="12.75">
      <c r="A425" s="317"/>
      <c r="B425" s="317"/>
      <c r="C425" s="317"/>
      <c r="D425" s="317"/>
      <c r="E425" s="317"/>
      <c r="F425" s="317"/>
      <c r="G425" s="317"/>
      <c r="H425" s="317"/>
    </row>
    <row r="426" spans="1:8" ht="12.75">
      <c r="A426" s="317"/>
      <c r="B426" s="317"/>
      <c r="C426" s="317"/>
      <c r="D426" s="317"/>
      <c r="E426" s="317"/>
      <c r="F426" s="317"/>
      <c r="G426" s="317"/>
      <c r="H426" s="317"/>
    </row>
    <row r="427" spans="1:8" ht="12.75">
      <c r="A427" s="317"/>
      <c r="B427" s="317"/>
      <c r="C427" s="317"/>
      <c r="D427" s="317"/>
      <c r="E427" s="317"/>
      <c r="F427" s="317"/>
      <c r="G427" s="317"/>
      <c r="H427" s="317"/>
    </row>
    <row r="428" spans="1:8" ht="12.75">
      <c r="A428" s="317"/>
      <c r="B428" s="317"/>
      <c r="C428" s="317"/>
      <c r="D428" s="317"/>
      <c r="E428" s="317"/>
      <c r="F428" s="317"/>
      <c r="G428" s="317"/>
      <c r="H428" s="317"/>
    </row>
    <row r="429" spans="1:8" ht="12.75">
      <c r="A429" s="317"/>
      <c r="B429" s="317"/>
      <c r="C429" s="317"/>
      <c r="D429" s="317"/>
      <c r="E429" s="317"/>
      <c r="F429" s="317"/>
      <c r="G429" s="317"/>
      <c r="H429" s="317"/>
    </row>
    <row r="430" spans="1:8" ht="12.75">
      <c r="A430" s="317"/>
      <c r="B430" s="317"/>
      <c r="C430" s="317"/>
      <c r="D430" s="317"/>
      <c r="E430" s="317"/>
      <c r="F430" s="317"/>
      <c r="G430" s="317"/>
      <c r="H430" s="317"/>
    </row>
    <row r="431" spans="1:8" ht="12.75">
      <c r="A431" s="317"/>
      <c r="B431" s="317"/>
      <c r="C431" s="317"/>
      <c r="D431" s="317"/>
      <c r="E431" s="317"/>
      <c r="F431" s="317"/>
      <c r="G431" s="317"/>
      <c r="H431" s="317"/>
    </row>
    <row r="432" spans="1:8" ht="12.75">
      <c r="A432" s="317"/>
      <c r="B432" s="317"/>
      <c r="C432" s="317"/>
      <c r="D432" s="317"/>
      <c r="E432" s="317"/>
      <c r="F432" s="317"/>
      <c r="G432" s="317"/>
      <c r="H432" s="317"/>
    </row>
    <row r="433" spans="1:8" ht="12.75">
      <c r="A433" s="317"/>
      <c r="B433" s="317"/>
      <c r="C433" s="317"/>
      <c r="D433" s="317"/>
      <c r="E433" s="317"/>
      <c r="F433" s="317"/>
      <c r="G433" s="317"/>
      <c r="H433" s="317"/>
    </row>
    <row r="434" spans="1:8" ht="12.75">
      <c r="A434" s="317"/>
      <c r="B434" s="317"/>
      <c r="C434" s="317"/>
      <c r="D434" s="317"/>
      <c r="E434" s="317"/>
      <c r="F434" s="317"/>
      <c r="G434" s="317"/>
      <c r="H434" s="317"/>
    </row>
    <row r="435" spans="1:8" ht="12.75">
      <c r="A435" s="317"/>
      <c r="B435" s="317"/>
      <c r="C435" s="317"/>
      <c r="D435" s="317"/>
      <c r="E435" s="317"/>
      <c r="F435" s="317"/>
      <c r="G435" s="317"/>
      <c r="H435" s="317"/>
    </row>
    <row r="436" spans="1:8" ht="12.75">
      <c r="A436" s="317"/>
      <c r="B436" s="317"/>
      <c r="C436" s="317"/>
      <c r="D436" s="317"/>
      <c r="E436" s="317"/>
      <c r="F436" s="317"/>
      <c r="G436" s="317"/>
      <c r="H436" s="317"/>
    </row>
    <row r="437" spans="1:8" ht="12.75">
      <c r="A437" s="317"/>
      <c r="B437" s="317"/>
      <c r="C437" s="317"/>
      <c r="D437" s="317"/>
      <c r="E437" s="317"/>
      <c r="F437" s="317"/>
      <c r="G437" s="317"/>
      <c r="H437" s="317"/>
    </row>
    <row r="438" spans="1:8" ht="12.75">
      <c r="A438" s="317"/>
      <c r="B438" s="317"/>
      <c r="C438" s="317"/>
      <c r="D438" s="317"/>
      <c r="E438" s="317"/>
      <c r="F438" s="317"/>
      <c r="G438" s="317"/>
      <c r="H438" s="317"/>
    </row>
    <row r="439" spans="1:8" ht="12.75">
      <c r="A439" s="317"/>
      <c r="B439" s="317"/>
      <c r="C439" s="317"/>
      <c r="D439" s="317"/>
      <c r="E439" s="317"/>
      <c r="F439" s="317"/>
      <c r="G439" s="317"/>
      <c r="H439" s="317"/>
    </row>
    <row r="440" spans="1:8" ht="12.75">
      <c r="A440" s="317"/>
      <c r="B440" s="317"/>
      <c r="C440" s="317"/>
      <c r="D440" s="317"/>
      <c r="E440" s="317"/>
      <c r="F440" s="317"/>
      <c r="G440" s="317"/>
      <c r="H440" s="317"/>
    </row>
    <row r="441" spans="1:8" ht="12.75">
      <c r="A441" s="317"/>
      <c r="B441" s="317"/>
      <c r="C441" s="317"/>
      <c r="D441" s="317"/>
      <c r="E441" s="317"/>
      <c r="F441" s="317"/>
      <c r="G441" s="317"/>
      <c r="H441" s="317"/>
    </row>
    <row r="442" spans="1:8" ht="12.75">
      <c r="A442" s="317"/>
      <c r="B442" s="317"/>
      <c r="C442" s="317"/>
      <c r="D442" s="317"/>
      <c r="E442" s="317"/>
      <c r="F442" s="317"/>
      <c r="G442" s="317"/>
      <c r="H442" s="317"/>
    </row>
    <row r="443" spans="1:8" ht="12.75">
      <c r="A443" s="317"/>
      <c r="B443" s="317"/>
      <c r="C443" s="317"/>
      <c r="D443" s="317"/>
      <c r="E443" s="317"/>
      <c r="F443" s="317"/>
      <c r="G443" s="317"/>
      <c r="H443" s="317"/>
    </row>
    <row r="444" spans="1:8" ht="12.75">
      <c r="A444" s="317"/>
      <c r="B444" s="317"/>
      <c r="C444" s="317"/>
      <c r="D444" s="317"/>
      <c r="E444" s="317"/>
      <c r="F444" s="317"/>
      <c r="G444" s="317"/>
      <c r="H444" s="317"/>
    </row>
    <row r="445" spans="1:8" ht="12.75">
      <c r="A445" s="317"/>
      <c r="B445" s="317"/>
      <c r="C445" s="317"/>
      <c r="D445" s="317"/>
      <c r="E445" s="317"/>
      <c r="F445" s="317"/>
      <c r="G445" s="317"/>
      <c r="H445" s="317"/>
    </row>
    <row r="446" spans="1:8" ht="12.75">
      <c r="A446" s="317"/>
      <c r="B446" s="317"/>
      <c r="C446" s="317"/>
      <c r="D446" s="317"/>
      <c r="E446" s="317"/>
      <c r="F446" s="317"/>
      <c r="G446" s="317"/>
      <c r="H446" s="317"/>
    </row>
    <row r="447" spans="1:8" ht="12.75">
      <c r="A447" s="317"/>
      <c r="B447" s="317"/>
      <c r="C447" s="317"/>
      <c r="D447" s="317"/>
      <c r="E447" s="317"/>
      <c r="F447" s="317"/>
      <c r="G447" s="317"/>
      <c r="H447" s="317"/>
    </row>
    <row r="448" spans="1:8" ht="12.75">
      <c r="A448" s="317"/>
      <c r="B448" s="317"/>
      <c r="C448" s="317"/>
      <c r="D448" s="317"/>
      <c r="E448" s="317"/>
      <c r="F448" s="317"/>
      <c r="G448" s="317"/>
      <c r="H448" s="317"/>
    </row>
    <row r="449" spans="1:8" ht="12.75">
      <c r="A449" s="317"/>
      <c r="B449" s="317"/>
      <c r="C449" s="317"/>
      <c r="D449" s="317"/>
      <c r="E449" s="317"/>
      <c r="F449" s="317"/>
      <c r="G449" s="317"/>
      <c r="H449" s="317"/>
    </row>
    <row r="450" spans="1:8" ht="12.75">
      <c r="A450" s="317"/>
      <c r="B450" s="317"/>
      <c r="C450" s="317"/>
      <c r="D450" s="317"/>
      <c r="E450" s="317"/>
      <c r="F450" s="317"/>
      <c r="G450" s="317"/>
      <c r="H450" s="317"/>
    </row>
    <row r="451" spans="1:8" ht="12.75">
      <c r="A451" s="317"/>
      <c r="B451" s="317"/>
      <c r="C451" s="317"/>
      <c r="D451" s="317"/>
      <c r="E451" s="317"/>
      <c r="F451" s="317"/>
      <c r="G451" s="317"/>
      <c r="H451" s="317"/>
    </row>
    <row r="452" spans="1:8" ht="12.75">
      <c r="A452" s="317"/>
      <c r="B452" s="317"/>
      <c r="C452" s="317"/>
      <c r="D452" s="317"/>
      <c r="E452" s="317"/>
      <c r="F452" s="317"/>
      <c r="G452" s="317"/>
      <c r="H452" s="317"/>
    </row>
    <row r="453" spans="1:8" ht="12.75">
      <c r="A453" s="317"/>
      <c r="B453" s="317"/>
      <c r="C453" s="317"/>
      <c r="D453" s="317"/>
      <c r="E453" s="317"/>
      <c r="F453" s="317"/>
      <c r="G453" s="317"/>
      <c r="H453" s="317"/>
    </row>
    <row r="454" spans="1:8" ht="12.75">
      <c r="A454" s="317"/>
      <c r="B454" s="317"/>
      <c r="C454" s="317"/>
      <c r="D454" s="317"/>
      <c r="E454" s="317"/>
      <c r="F454" s="317"/>
      <c r="G454" s="317"/>
      <c r="H454" s="317"/>
    </row>
    <row r="455" spans="1:8" ht="12.75">
      <c r="A455" s="317"/>
      <c r="B455" s="317"/>
      <c r="C455" s="317"/>
      <c r="D455" s="317"/>
      <c r="E455" s="317"/>
      <c r="F455" s="317"/>
      <c r="G455" s="317"/>
      <c r="H455" s="317"/>
    </row>
    <row r="456" spans="1:8" ht="12.75">
      <c r="A456" s="317"/>
      <c r="B456" s="317"/>
      <c r="C456" s="317"/>
      <c r="D456" s="317"/>
      <c r="E456" s="317"/>
      <c r="F456" s="317"/>
      <c r="G456" s="317"/>
      <c r="H456" s="317"/>
    </row>
    <row r="457" spans="1:8" ht="12.75">
      <c r="A457" s="317"/>
      <c r="B457" s="317"/>
      <c r="C457" s="317"/>
      <c r="D457" s="317"/>
      <c r="E457" s="317"/>
      <c r="F457" s="317"/>
      <c r="G457" s="317"/>
      <c r="H457" s="317"/>
    </row>
    <row r="458" spans="1:8" ht="12.75">
      <c r="A458" s="317"/>
      <c r="B458" s="317"/>
      <c r="C458" s="317"/>
      <c r="D458" s="317"/>
      <c r="E458" s="317"/>
      <c r="F458" s="317"/>
      <c r="G458" s="317"/>
      <c r="H458" s="317"/>
    </row>
    <row r="459" spans="1:8" ht="12.75">
      <c r="A459" s="317"/>
      <c r="B459" s="317"/>
      <c r="C459" s="317"/>
      <c r="D459" s="317"/>
      <c r="E459" s="317"/>
      <c r="F459" s="317"/>
      <c r="G459" s="317"/>
      <c r="H459" s="317"/>
    </row>
    <row r="460" spans="1:8" ht="12.75">
      <c r="A460" s="317"/>
      <c r="B460" s="317"/>
      <c r="C460" s="317"/>
      <c r="D460" s="317"/>
      <c r="E460" s="317"/>
      <c r="F460" s="317"/>
      <c r="G460" s="317"/>
      <c r="H460" s="317"/>
    </row>
    <row r="461" spans="1:8" ht="12.75">
      <c r="A461" s="317"/>
      <c r="B461" s="317"/>
      <c r="C461" s="317"/>
      <c r="D461" s="317"/>
      <c r="E461" s="317"/>
      <c r="F461" s="317"/>
      <c r="G461" s="317"/>
      <c r="H461" s="317"/>
    </row>
    <row r="462" spans="1:8" ht="12.75">
      <c r="A462" s="317"/>
      <c r="B462" s="317"/>
      <c r="C462" s="317"/>
      <c r="D462" s="317"/>
      <c r="E462" s="317"/>
      <c r="F462" s="317"/>
      <c r="G462" s="317"/>
      <c r="H462" s="317"/>
    </row>
    <row r="463" spans="1:8" ht="12.75">
      <c r="A463" s="317"/>
      <c r="B463" s="317"/>
      <c r="C463" s="317"/>
      <c r="D463" s="317"/>
      <c r="E463" s="317"/>
      <c r="F463" s="317"/>
      <c r="G463" s="317"/>
      <c r="H463" s="317"/>
    </row>
    <row r="464" spans="1:8" ht="12.75">
      <c r="A464" s="317"/>
      <c r="B464" s="317"/>
      <c r="C464" s="317"/>
      <c r="D464" s="317"/>
      <c r="E464" s="317"/>
      <c r="F464" s="317"/>
      <c r="G464" s="317"/>
      <c r="H464" s="317"/>
    </row>
    <row r="465" spans="1:8" ht="12.75">
      <c r="A465" s="317"/>
      <c r="B465" s="317"/>
      <c r="C465" s="317"/>
      <c r="D465" s="317"/>
      <c r="E465" s="317"/>
      <c r="F465" s="317"/>
      <c r="G465" s="317"/>
      <c r="H465" s="317"/>
    </row>
    <row r="466" spans="1:8" ht="12.75">
      <c r="A466" s="317"/>
      <c r="B466" s="317"/>
      <c r="C466" s="317"/>
      <c r="D466" s="317"/>
      <c r="E466" s="317"/>
      <c r="F466" s="317"/>
      <c r="G466" s="317"/>
      <c r="H466" s="317"/>
    </row>
    <row r="467" spans="1:8" ht="12.75">
      <c r="A467" s="317"/>
      <c r="B467" s="317"/>
      <c r="C467" s="317"/>
      <c r="D467" s="317"/>
      <c r="E467" s="317"/>
      <c r="F467" s="317"/>
      <c r="G467" s="317"/>
      <c r="H467" s="317"/>
    </row>
    <row r="468" spans="1:8" ht="12.75">
      <c r="A468" s="317"/>
      <c r="B468" s="317"/>
      <c r="C468" s="317"/>
      <c r="D468" s="317"/>
      <c r="E468" s="317"/>
      <c r="F468" s="317"/>
      <c r="G468" s="317"/>
      <c r="H468" s="317"/>
    </row>
    <row r="469" spans="1:8" ht="12.75">
      <c r="A469" s="317"/>
      <c r="B469" s="317"/>
      <c r="C469" s="317"/>
      <c r="D469" s="317"/>
      <c r="E469" s="317"/>
      <c r="F469" s="317"/>
      <c r="G469" s="317"/>
      <c r="H469" s="317"/>
    </row>
    <row r="470" spans="1:8" ht="12.75">
      <c r="A470" s="317"/>
      <c r="B470" s="317"/>
      <c r="C470" s="317"/>
      <c r="D470" s="317"/>
      <c r="E470" s="317"/>
      <c r="F470" s="317"/>
      <c r="G470" s="317"/>
      <c r="H470" s="317"/>
    </row>
    <row r="471" spans="1:8" ht="12.75">
      <c r="A471" s="317"/>
      <c r="B471" s="317"/>
      <c r="C471" s="317"/>
      <c r="D471" s="317"/>
      <c r="E471" s="317"/>
      <c r="F471" s="317"/>
      <c r="G471" s="317"/>
      <c r="H471" s="317"/>
    </row>
    <row r="472" spans="1:8" ht="12.75">
      <c r="A472" s="317"/>
      <c r="B472" s="317"/>
      <c r="C472" s="317"/>
      <c r="D472" s="317"/>
      <c r="E472" s="317"/>
      <c r="F472" s="317"/>
      <c r="G472" s="317"/>
      <c r="H472" s="317"/>
    </row>
    <row r="473" spans="1:8" ht="12.75">
      <c r="A473" s="317"/>
      <c r="B473" s="317"/>
      <c r="C473" s="317"/>
      <c r="D473" s="317"/>
      <c r="E473" s="317"/>
      <c r="F473" s="317"/>
      <c r="G473" s="317"/>
      <c r="H473" s="317"/>
    </row>
    <row r="474" spans="1:8" ht="12.75">
      <c r="A474" s="317"/>
      <c r="B474" s="317"/>
      <c r="C474" s="317"/>
      <c r="D474" s="317"/>
      <c r="E474" s="317"/>
      <c r="F474" s="317"/>
      <c r="G474" s="317"/>
      <c r="H474" s="317"/>
    </row>
    <row r="475" spans="1:8" ht="12.75">
      <c r="A475" s="317"/>
      <c r="B475" s="317"/>
      <c r="C475" s="317"/>
      <c r="D475" s="317"/>
      <c r="E475" s="317"/>
      <c r="F475" s="317"/>
      <c r="G475" s="317"/>
      <c r="H475" s="317"/>
    </row>
    <row r="476" spans="1:8" ht="12.75">
      <c r="A476" s="317"/>
      <c r="B476" s="317"/>
      <c r="C476" s="317"/>
      <c r="D476" s="317"/>
      <c r="E476" s="317"/>
      <c r="F476" s="317"/>
      <c r="G476" s="317"/>
      <c r="H476" s="317"/>
    </row>
    <row r="477" spans="1:8" ht="12.75">
      <c r="A477" s="317"/>
      <c r="B477" s="317"/>
      <c r="C477" s="317"/>
      <c r="D477" s="317"/>
      <c r="E477" s="317"/>
      <c r="F477" s="317"/>
      <c r="G477" s="317"/>
      <c r="H477" s="317"/>
    </row>
    <row r="478" spans="1:8" ht="12.75">
      <c r="A478" s="317"/>
      <c r="B478" s="317"/>
      <c r="C478" s="317"/>
      <c r="D478" s="317"/>
      <c r="E478" s="317"/>
      <c r="F478" s="317"/>
      <c r="G478" s="317"/>
      <c r="H478" s="317"/>
    </row>
    <row r="479" spans="1:8" ht="12.75">
      <c r="A479" s="317"/>
      <c r="B479" s="317"/>
      <c r="C479" s="317"/>
      <c r="D479" s="317"/>
      <c r="E479" s="317"/>
      <c r="F479" s="317"/>
      <c r="G479" s="317"/>
      <c r="H479" s="317"/>
    </row>
    <row r="480" spans="1:8" ht="12.75">
      <c r="A480" s="317"/>
      <c r="B480" s="317"/>
      <c r="C480" s="317"/>
      <c r="D480" s="317"/>
      <c r="E480" s="317"/>
      <c r="F480" s="317"/>
      <c r="G480" s="317"/>
      <c r="H480" s="317"/>
    </row>
    <row r="481" spans="1:8" ht="12.75">
      <c r="A481" s="317"/>
      <c r="B481" s="317"/>
      <c r="C481" s="317"/>
      <c r="D481" s="317"/>
      <c r="E481" s="317"/>
      <c r="F481" s="317"/>
      <c r="G481" s="317"/>
      <c r="H481" s="317"/>
    </row>
    <row r="482" spans="1:8" ht="12.75">
      <c r="A482" s="317"/>
      <c r="B482" s="317"/>
      <c r="C482" s="317"/>
      <c r="D482" s="317"/>
      <c r="E482" s="317"/>
      <c r="F482" s="317"/>
      <c r="G482" s="317"/>
      <c r="H482" s="317"/>
    </row>
    <row r="483" spans="1:8" ht="12.75">
      <c r="A483" s="317"/>
      <c r="B483" s="317"/>
      <c r="C483" s="317"/>
      <c r="D483" s="317"/>
      <c r="E483" s="317"/>
      <c r="F483" s="317"/>
      <c r="G483" s="317"/>
      <c r="H483" s="317"/>
    </row>
    <row r="484" spans="1:8" ht="12.75">
      <c r="A484" s="317"/>
      <c r="B484" s="317"/>
      <c r="C484" s="317"/>
      <c r="D484" s="317"/>
      <c r="E484" s="317"/>
      <c r="F484" s="317"/>
      <c r="G484" s="317"/>
      <c r="H484" s="317"/>
    </row>
    <row r="485" spans="1:8" ht="12.75">
      <c r="A485" s="317"/>
      <c r="B485" s="317"/>
      <c r="C485" s="317"/>
      <c r="D485" s="317"/>
      <c r="E485" s="317"/>
      <c r="F485" s="317"/>
      <c r="G485" s="317"/>
      <c r="H485" s="317"/>
    </row>
    <row r="486" spans="1:8" ht="12.75">
      <c r="A486" s="317"/>
      <c r="B486" s="317"/>
      <c r="C486" s="317"/>
      <c r="D486" s="317"/>
      <c r="E486" s="317"/>
      <c r="F486" s="317"/>
      <c r="G486" s="317"/>
      <c r="H486" s="317"/>
    </row>
    <row r="487" spans="1:8" ht="12.75">
      <c r="A487" s="317"/>
      <c r="B487" s="317"/>
      <c r="C487" s="317"/>
      <c r="D487" s="317"/>
      <c r="E487" s="317"/>
      <c r="F487" s="317"/>
      <c r="G487" s="317"/>
      <c r="H487" s="317"/>
    </row>
    <row r="488" spans="1:8" ht="12.75">
      <c r="A488" s="317"/>
      <c r="B488" s="317"/>
      <c r="C488" s="317"/>
      <c r="D488" s="317"/>
      <c r="E488" s="317"/>
      <c r="F488" s="317"/>
      <c r="G488" s="317"/>
      <c r="H488" s="317"/>
    </row>
    <row r="489" spans="1:8" ht="12.75">
      <c r="A489" s="317"/>
      <c r="B489" s="317"/>
      <c r="C489" s="317"/>
      <c r="D489" s="317"/>
      <c r="E489" s="317"/>
      <c r="F489" s="317"/>
      <c r="G489" s="317"/>
      <c r="H489" s="317"/>
    </row>
    <row r="490" spans="1:8" ht="12.75">
      <c r="A490" s="317"/>
      <c r="B490" s="317"/>
      <c r="C490" s="317"/>
      <c r="D490" s="317"/>
      <c r="E490" s="317"/>
      <c r="F490" s="317"/>
      <c r="G490" s="317"/>
      <c r="H490" s="317"/>
    </row>
    <row r="491" spans="1:8" ht="12.75">
      <c r="A491" s="317"/>
      <c r="B491" s="317"/>
      <c r="C491" s="317"/>
      <c r="D491" s="317"/>
      <c r="E491" s="317"/>
      <c r="F491" s="317"/>
      <c r="G491" s="317"/>
      <c r="H491" s="317"/>
    </row>
    <row r="492" spans="1:8" ht="12.75">
      <c r="A492" s="317"/>
      <c r="B492" s="317"/>
      <c r="C492" s="317"/>
      <c r="D492" s="317"/>
      <c r="E492" s="317"/>
      <c r="F492" s="317"/>
      <c r="G492" s="317"/>
      <c r="H492" s="317"/>
    </row>
    <row r="493" spans="1:8" ht="12.75">
      <c r="A493" s="317"/>
      <c r="B493" s="317"/>
      <c r="C493" s="317"/>
      <c r="D493" s="317"/>
      <c r="E493" s="317"/>
      <c r="F493" s="317"/>
      <c r="G493" s="317"/>
      <c r="H493" s="317"/>
    </row>
    <row r="494" spans="1:8" ht="12.75">
      <c r="A494" s="317"/>
      <c r="B494" s="317"/>
      <c r="C494" s="317"/>
      <c r="D494" s="317"/>
      <c r="E494" s="317"/>
      <c r="F494" s="317"/>
      <c r="G494" s="317"/>
      <c r="H494" s="317"/>
    </row>
    <row r="495" spans="1:8" ht="12.75">
      <c r="A495" s="317"/>
      <c r="B495" s="317"/>
      <c r="C495" s="317"/>
      <c r="D495" s="317"/>
      <c r="E495" s="317"/>
      <c r="F495" s="317"/>
      <c r="G495" s="317"/>
      <c r="H495" s="317"/>
    </row>
    <row r="496" spans="1:8" ht="12.75">
      <c r="A496" s="317"/>
      <c r="B496" s="317"/>
      <c r="C496" s="317"/>
      <c r="D496" s="317"/>
      <c r="E496" s="317"/>
      <c r="F496" s="317"/>
      <c r="G496" s="317"/>
      <c r="H496" s="317"/>
    </row>
    <row r="497" spans="1:8" ht="12.75">
      <c r="A497" s="317"/>
      <c r="B497" s="317"/>
      <c r="C497" s="317"/>
      <c r="D497" s="317"/>
      <c r="E497" s="317"/>
      <c r="F497" s="317"/>
      <c r="G497" s="317"/>
      <c r="H497" s="317"/>
    </row>
    <row r="498" spans="1:8" ht="12.75">
      <c r="A498" s="317"/>
      <c r="B498" s="317"/>
      <c r="C498" s="317"/>
      <c r="D498" s="317"/>
      <c r="E498" s="317"/>
      <c r="F498" s="317"/>
      <c r="G498" s="317"/>
      <c r="H498" s="317"/>
    </row>
    <row r="499" spans="1:8" ht="12.75">
      <c r="A499" s="317"/>
      <c r="B499" s="317"/>
      <c r="C499" s="317"/>
      <c r="D499" s="317"/>
      <c r="E499" s="317"/>
      <c r="F499" s="317"/>
      <c r="G499" s="317"/>
      <c r="H499" s="317"/>
    </row>
    <row r="500" spans="1:8" ht="12.75">
      <c r="A500" s="317"/>
      <c r="B500" s="317"/>
      <c r="C500" s="317"/>
      <c r="D500" s="317"/>
      <c r="E500" s="317"/>
      <c r="F500" s="317"/>
      <c r="G500" s="317"/>
      <c r="H500" s="317"/>
    </row>
    <row r="501" spans="1:8" ht="12.75">
      <c r="A501" s="317"/>
      <c r="B501" s="317"/>
      <c r="C501" s="317"/>
      <c r="D501" s="317"/>
      <c r="E501" s="317"/>
      <c r="F501" s="317"/>
      <c r="G501" s="317"/>
      <c r="H501" s="317"/>
    </row>
    <row r="502" spans="1:8" ht="12.75">
      <c r="A502" s="317"/>
      <c r="B502" s="317"/>
      <c r="C502" s="317"/>
      <c r="D502" s="317"/>
      <c r="E502" s="317"/>
      <c r="F502" s="317"/>
      <c r="G502" s="317"/>
      <c r="H502" s="317"/>
    </row>
    <row r="503" spans="1:8" ht="12.75">
      <c r="A503" s="317"/>
      <c r="B503" s="317"/>
      <c r="C503" s="317"/>
      <c r="D503" s="317"/>
      <c r="E503" s="317"/>
      <c r="F503" s="317"/>
      <c r="G503" s="317"/>
      <c r="H503" s="317"/>
    </row>
    <row r="504" spans="1:8" ht="12.75">
      <c r="A504" s="317"/>
      <c r="B504" s="317"/>
      <c r="C504" s="317"/>
      <c r="D504" s="317"/>
      <c r="E504" s="317"/>
      <c r="F504" s="317"/>
      <c r="G504" s="317"/>
      <c r="H504" s="317"/>
    </row>
    <row r="505" spans="1:8" ht="12.75">
      <c r="A505" s="317"/>
      <c r="B505" s="317"/>
      <c r="C505" s="317"/>
      <c r="D505" s="317"/>
      <c r="E505" s="317"/>
      <c r="F505" s="317"/>
      <c r="G505" s="317"/>
      <c r="H505" s="317"/>
    </row>
    <row r="506" spans="1:8" ht="12.75">
      <c r="A506" s="317"/>
      <c r="B506" s="317"/>
      <c r="C506" s="317"/>
      <c r="D506" s="317"/>
      <c r="E506" s="317"/>
      <c r="F506" s="317"/>
      <c r="G506" s="317"/>
      <c r="H506" s="317"/>
    </row>
    <row r="507" spans="1:8" ht="12.75">
      <c r="A507" s="317"/>
      <c r="B507" s="317"/>
      <c r="C507" s="317"/>
      <c r="D507" s="317"/>
      <c r="E507" s="317"/>
      <c r="F507" s="317"/>
      <c r="G507" s="317"/>
      <c r="H507" s="317"/>
    </row>
    <row r="508" spans="1:8" ht="12.75">
      <c r="A508" s="317"/>
      <c r="B508" s="317"/>
      <c r="C508" s="317"/>
      <c r="D508" s="317"/>
      <c r="E508" s="317"/>
      <c r="F508" s="317"/>
      <c r="G508" s="317"/>
      <c r="H508" s="317"/>
    </row>
    <row r="509" spans="1:8" ht="12.75">
      <c r="A509" s="317"/>
      <c r="B509" s="317"/>
      <c r="C509" s="317"/>
      <c r="D509" s="317"/>
      <c r="E509" s="317"/>
      <c r="F509" s="317"/>
      <c r="G509" s="317"/>
      <c r="H509" s="317"/>
    </row>
    <row r="510" spans="1:8" ht="12.75">
      <c r="A510" s="317"/>
      <c r="B510" s="317"/>
      <c r="C510" s="317"/>
      <c r="D510" s="317"/>
      <c r="E510" s="317"/>
      <c r="F510" s="317"/>
      <c r="G510" s="317"/>
      <c r="H510" s="317"/>
    </row>
    <row r="511" spans="1:8" ht="12.75">
      <c r="A511" s="317"/>
      <c r="B511" s="317"/>
      <c r="C511" s="317"/>
      <c r="D511" s="317"/>
      <c r="E511" s="317"/>
      <c r="F511" s="317"/>
      <c r="G511" s="317"/>
      <c r="H511" s="317"/>
    </row>
    <row r="512" spans="1:8" ht="12.75">
      <c r="A512" s="317"/>
      <c r="B512" s="317"/>
      <c r="C512" s="317"/>
      <c r="D512" s="317"/>
      <c r="E512" s="317"/>
      <c r="F512" s="317"/>
      <c r="G512" s="317"/>
      <c r="H512" s="317"/>
    </row>
    <row r="513" spans="1:8" ht="12.75">
      <c r="A513" s="317"/>
      <c r="B513" s="317"/>
      <c r="C513" s="317"/>
      <c r="D513" s="317"/>
      <c r="E513" s="317"/>
      <c r="F513" s="317"/>
      <c r="G513" s="317"/>
      <c r="H513" s="317"/>
    </row>
    <row r="514" spans="1:8" ht="12.75">
      <c r="A514" s="317"/>
      <c r="B514" s="317"/>
      <c r="C514" s="317"/>
      <c r="D514" s="317"/>
      <c r="E514" s="317"/>
      <c r="F514" s="317"/>
      <c r="G514" s="317"/>
      <c r="H514" s="317"/>
    </row>
    <row r="515" spans="1:8" ht="12.75">
      <c r="A515" s="317"/>
      <c r="B515" s="317"/>
      <c r="C515" s="317"/>
      <c r="D515" s="317"/>
      <c r="E515" s="317"/>
      <c r="F515" s="317"/>
      <c r="G515" s="317"/>
      <c r="H515" s="317"/>
    </row>
    <row r="516" spans="1:8" ht="12.75">
      <c r="A516" s="317"/>
      <c r="B516" s="317"/>
      <c r="C516" s="317"/>
      <c r="D516" s="317"/>
      <c r="E516" s="317"/>
      <c r="F516" s="317"/>
      <c r="G516" s="317"/>
      <c r="H516" s="317"/>
    </row>
    <row r="517" spans="1:8" ht="12.75">
      <c r="A517" s="317"/>
      <c r="B517" s="317"/>
      <c r="C517" s="317"/>
      <c r="D517" s="317"/>
      <c r="E517" s="317"/>
      <c r="F517" s="317"/>
      <c r="G517" s="317"/>
      <c r="H517" s="317"/>
    </row>
    <row r="518" spans="1:8" ht="12.75">
      <c r="A518" s="317"/>
      <c r="B518" s="317"/>
      <c r="C518" s="317"/>
      <c r="D518" s="317"/>
      <c r="E518" s="317"/>
      <c r="F518" s="317"/>
      <c r="G518" s="317"/>
      <c r="H518" s="317"/>
    </row>
    <row r="519" spans="1:8" ht="12.75">
      <c r="A519" s="317"/>
      <c r="B519" s="317"/>
      <c r="C519" s="317"/>
      <c r="D519" s="317"/>
      <c r="E519" s="317"/>
      <c r="F519" s="317"/>
      <c r="G519" s="317"/>
      <c r="H519" s="317"/>
    </row>
    <row r="520" spans="1:8" ht="12.75">
      <c r="A520" s="317"/>
      <c r="B520" s="317"/>
      <c r="C520" s="317"/>
      <c r="D520" s="317"/>
      <c r="E520" s="317"/>
      <c r="F520" s="317"/>
      <c r="G520" s="317"/>
      <c r="H520" s="317"/>
    </row>
    <row r="521" spans="1:8" ht="12.75">
      <c r="A521" s="317"/>
      <c r="B521" s="317"/>
      <c r="C521" s="317"/>
      <c r="D521" s="317"/>
      <c r="E521" s="317"/>
      <c r="F521" s="317"/>
      <c r="G521" s="317"/>
      <c r="H521" s="317"/>
    </row>
    <row r="522" spans="1:8" ht="12.75">
      <c r="A522" s="317"/>
      <c r="B522" s="317"/>
      <c r="C522" s="317"/>
      <c r="D522" s="317"/>
      <c r="E522" s="317"/>
      <c r="F522" s="317"/>
      <c r="G522" s="317"/>
      <c r="H522" s="317"/>
    </row>
    <row r="523" spans="1:8" ht="12.75">
      <c r="A523" s="317"/>
      <c r="B523" s="317"/>
      <c r="C523" s="317"/>
      <c r="D523" s="317"/>
      <c r="E523" s="317"/>
      <c r="F523" s="317"/>
      <c r="G523" s="317"/>
      <c r="H523" s="317"/>
    </row>
    <row r="524" spans="1:8" ht="12.75">
      <c r="A524" s="317"/>
      <c r="B524" s="317"/>
      <c r="C524" s="317"/>
      <c r="D524" s="317"/>
      <c r="E524" s="317"/>
      <c r="F524" s="317"/>
      <c r="G524" s="317"/>
      <c r="H524" s="317"/>
    </row>
    <row r="525" spans="1:8" ht="12.75">
      <c r="A525" s="317"/>
      <c r="B525" s="317"/>
      <c r="C525" s="317"/>
      <c r="D525" s="317"/>
      <c r="E525" s="317"/>
      <c r="F525" s="317"/>
      <c r="G525" s="317"/>
      <c r="H525" s="317"/>
    </row>
    <row r="526" spans="1:8" ht="12.75">
      <c r="A526" s="317"/>
      <c r="B526" s="317"/>
      <c r="C526" s="317"/>
      <c r="D526" s="317"/>
      <c r="E526" s="317"/>
      <c r="F526" s="317"/>
      <c r="G526" s="317"/>
      <c r="H526" s="317"/>
    </row>
    <row r="527" spans="1:8" ht="12.75">
      <c r="A527" s="317"/>
      <c r="B527" s="317"/>
      <c r="C527" s="317"/>
      <c r="D527" s="317"/>
      <c r="E527" s="317"/>
      <c r="F527" s="317"/>
      <c r="G527" s="317"/>
      <c r="H527" s="317"/>
    </row>
    <row r="528" spans="1:8" ht="12.75">
      <c r="A528" s="317"/>
      <c r="B528" s="317"/>
      <c r="C528" s="317"/>
      <c r="D528" s="317"/>
      <c r="E528" s="317"/>
      <c r="F528" s="317"/>
      <c r="G528" s="317"/>
      <c r="H528" s="317"/>
    </row>
    <row r="529" spans="1:8" ht="12.75">
      <c r="A529" s="317"/>
      <c r="B529" s="317"/>
      <c r="C529" s="317"/>
      <c r="D529" s="317"/>
      <c r="E529" s="317"/>
      <c r="F529" s="317"/>
      <c r="G529" s="317"/>
      <c r="H529" s="317"/>
    </row>
    <row r="530" spans="1:8" ht="12.75">
      <c r="A530" s="317"/>
      <c r="B530" s="317"/>
      <c r="C530" s="317"/>
      <c r="D530" s="317"/>
      <c r="E530" s="317"/>
      <c r="F530" s="317"/>
      <c r="G530" s="317"/>
      <c r="H530" s="317"/>
    </row>
    <row r="531" spans="1:8" ht="12.75">
      <c r="A531" s="317"/>
      <c r="B531" s="317"/>
      <c r="C531" s="317"/>
      <c r="D531" s="317"/>
      <c r="E531" s="317"/>
      <c r="F531" s="317"/>
      <c r="G531" s="317"/>
      <c r="H531" s="317"/>
    </row>
    <row r="532" spans="1:8" ht="12.75">
      <c r="A532" s="317"/>
      <c r="B532" s="317"/>
      <c r="C532" s="317"/>
      <c r="D532" s="317"/>
      <c r="E532" s="317"/>
      <c r="F532" s="317"/>
      <c r="G532" s="317"/>
      <c r="H532" s="317"/>
    </row>
    <row r="533" spans="1:8" ht="12.75">
      <c r="A533" s="317"/>
      <c r="B533" s="317"/>
      <c r="C533" s="317"/>
      <c r="D533" s="317"/>
      <c r="E533" s="317"/>
      <c r="F533" s="317"/>
      <c r="G533" s="317"/>
      <c r="H533" s="317"/>
    </row>
    <row r="534" spans="1:8" ht="12.75">
      <c r="A534" s="317"/>
      <c r="B534" s="317"/>
      <c r="C534" s="317"/>
      <c r="D534" s="317"/>
      <c r="E534" s="317"/>
      <c r="F534" s="317"/>
      <c r="G534" s="317"/>
      <c r="H534" s="317"/>
    </row>
    <row r="535" spans="1:8" ht="12.75">
      <c r="A535" s="317"/>
      <c r="B535" s="317"/>
      <c r="C535" s="317"/>
      <c r="D535" s="317"/>
      <c r="E535" s="317"/>
      <c r="F535" s="317"/>
      <c r="G535" s="317"/>
      <c r="H535" s="317"/>
    </row>
    <row r="536" spans="1:8" ht="12.75">
      <c r="A536" s="317"/>
      <c r="B536" s="317"/>
      <c r="C536" s="317"/>
      <c r="D536" s="317"/>
      <c r="E536" s="317"/>
      <c r="F536" s="317"/>
      <c r="G536" s="317"/>
      <c r="H536" s="317"/>
    </row>
    <row r="537" spans="1:8" ht="12.75">
      <c r="A537" s="317"/>
      <c r="B537" s="317"/>
      <c r="C537" s="317"/>
      <c r="D537" s="317"/>
      <c r="E537" s="317"/>
      <c r="F537" s="317"/>
      <c r="G537" s="317"/>
      <c r="H537" s="317"/>
    </row>
    <row r="538" spans="1:8" ht="12.75">
      <c r="A538" s="317"/>
      <c r="B538" s="317"/>
      <c r="C538" s="317"/>
      <c r="D538" s="317"/>
      <c r="E538" s="317"/>
      <c r="F538" s="317"/>
      <c r="G538" s="317"/>
      <c r="H538" s="317"/>
    </row>
    <row r="539" spans="1:8" ht="12.75">
      <c r="A539" s="317"/>
      <c r="B539" s="317"/>
      <c r="C539" s="317"/>
      <c r="D539" s="317"/>
      <c r="E539" s="317"/>
      <c r="F539" s="317"/>
      <c r="G539" s="317"/>
      <c r="H539" s="317"/>
    </row>
    <row r="540" spans="1:8" ht="12.75">
      <c r="A540" s="317"/>
      <c r="B540" s="317"/>
      <c r="C540" s="317"/>
      <c r="D540" s="317"/>
      <c r="E540" s="317"/>
      <c r="F540" s="317"/>
      <c r="G540" s="317"/>
      <c r="H540" s="317"/>
    </row>
    <row r="541" spans="1:8" ht="12.75">
      <c r="A541" s="317"/>
      <c r="B541" s="317"/>
      <c r="C541" s="317"/>
      <c r="D541" s="317"/>
      <c r="E541" s="317"/>
      <c r="F541" s="317"/>
      <c r="G541" s="317"/>
      <c r="H541" s="317"/>
    </row>
    <row r="542" spans="1:8" ht="12.75">
      <c r="A542" s="317"/>
      <c r="B542" s="317"/>
      <c r="C542" s="317"/>
      <c r="D542" s="317"/>
      <c r="E542" s="317"/>
      <c r="F542" s="317"/>
      <c r="G542" s="317"/>
      <c r="H542" s="317"/>
    </row>
    <row r="543" spans="1:8" ht="12.75">
      <c r="A543" s="317"/>
      <c r="B543" s="317"/>
      <c r="C543" s="317"/>
      <c r="D543" s="317"/>
      <c r="E543" s="317"/>
      <c r="F543" s="317"/>
      <c r="G543" s="317"/>
      <c r="H543" s="317"/>
    </row>
    <row r="544" spans="1:8" ht="12.75">
      <c r="A544" s="317"/>
      <c r="B544" s="317"/>
      <c r="C544" s="317"/>
      <c r="D544" s="317"/>
      <c r="E544" s="317"/>
      <c r="F544" s="317"/>
      <c r="G544" s="317"/>
      <c r="H544" s="317"/>
    </row>
    <row r="545" spans="1:8" ht="12.75">
      <c r="A545" s="317"/>
      <c r="B545" s="317"/>
      <c r="C545" s="317"/>
      <c r="D545" s="317"/>
      <c r="E545" s="317"/>
      <c r="F545" s="317"/>
      <c r="G545" s="317"/>
      <c r="H545" s="317"/>
    </row>
    <row r="546" spans="1:8" ht="12.75">
      <c r="A546" s="317"/>
      <c r="B546" s="317"/>
      <c r="C546" s="317"/>
      <c r="D546" s="317"/>
      <c r="E546" s="317"/>
      <c r="F546" s="317"/>
      <c r="G546" s="317"/>
      <c r="H546" s="317"/>
    </row>
    <row r="547" spans="1:8" ht="12.75">
      <c r="A547" s="317"/>
      <c r="B547" s="317"/>
      <c r="C547" s="317"/>
      <c r="D547" s="317"/>
      <c r="E547" s="317"/>
      <c r="F547" s="317"/>
      <c r="G547" s="317"/>
      <c r="H547" s="317"/>
    </row>
    <row r="548" spans="1:8" ht="12.75">
      <c r="A548" s="317"/>
      <c r="B548" s="317"/>
      <c r="C548" s="317"/>
      <c r="D548" s="317"/>
      <c r="E548" s="317"/>
      <c r="F548" s="317"/>
      <c r="G548" s="317"/>
      <c r="H548" s="317"/>
    </row>
    <row r="549" spans="1:8" ht="12.75">
      <c r="A549" s="317"/>
      <c r="B549" s="317"/>
      <c r="C549" s="317"/>
      <c r="D549" s="317"/>
      <c r="E549" s="317"/>
      <c r="F549" s="317"/>
      <c r="G549" s="317"/>
      <c r="H549" s="317"/>
    </row>
    <row r="550" spans="1:8" ht="12.75">
      <c r="A550" s="317"/>
      <c r="B550" s="317"/>
      <c r="C550" s="317"/>
      <c r="D550" s="317"/>
      <c r="E550" s="317"/>
      <c r="F550" s="317"/>
      <c r="G550" s="317"/>
      <c r="H550" s="317"/>
    </row>
    <row r="551" spans="1:8" ht="12.75">
      <c r="A551" s="317"/>
      <c r="B551" s="317"/>
      <c r="C551" s="317"/>
      <c r="D551" s="317"/>
      <c r="E551" s="317"/>
      <c r="F551" s="317"/>
      <c r="G551" s="317"/>
      <c r="H551" s="317"/>
    </row>
    <row r="552" spans="1:8" ht="12.75">
      <c r="A552" s="317"/>
      <c r="B552" s="317"/>
      <c r="C552" s="317"/>
      <c r="D552" s="317"/>
      <c r="E552" s="317"/>
      <c r="F552" s="317"/>
      <c r="G552" s="317"/>
      <c r="H552" s="317"/>
    </row>
    <row r="553" spans="1:8" ht="12.75">
      <c r="A553" s="317"/>
      <c r="B553" s="317"/>
      <c r="C553" s="317"/>
      <c r="D553" s="317"/>
      <c r="E553" s="317"/>
      <c r="F553" s="317"/>
      <c r="G553" s="317"/>
      <c r="H553" s="317"/>
    </row>
    <row r="554" spans="1:8" ht="12.75">
      <c r="A554" s="317"/>
      <c r="B554" s="317"/>
      <c r="C554" s="317"/>
      <c r="D554" s="317"/>
      <c r="E554" s="317"/>
      <c r="F554" s="317"/>
      <c r="G554" s="317"/>
      <c r="H554" s="317"/>
    </row>
    <row r="555" spans="1:8" ht="12.75">
      <c r="A555" s="317"/>
      <c r="B555" s="317"/>
      <c r="C555" s="317"/>
      <c r="D555" s="317"/>
      <c r="E555" s="317"/>
      <c r="F555" s="317"/>
      <c r="G555" s="317"/>
      <c r="H555" s="317"/>
    </row>
    <row r="556" spans="1:8" ht="12.75">
      <c r="A556" s="317"/>
      <c r="B556" s="317"/>
      <c r="C556" s="317"/>
      <c r="D556" s="317"/>
      <c r="E556" s="317"/>
      <c r="F556" s="317"/>
      <c r="G556" s="317"/>
      <c r="H556" s="317"/>
    </row>
    <row r="557" spans="1:8" ht="12.75">
      <c r="A557" s="317"/>
      <c r="B557" s="317"/>
      <c r="C557" s="317"/>
      <c r="D557" s="317"/>
      <c r="E557" s="317"/>
      <c r="F557" s="317"/>
      <c r="G557" s="317"/>
      <c r="H557" s="317"/>
    </row>
    <row r="558" spans="1:8" ht="12.75">
      <c r="A558" s="317"/>
      <c r="B558" s="317"/>
      <c r="C558" s="317"/>
      <c r="D558" s="317"/>
      <c r="E558" s="317"/>
      <c r="F558" s="317"/>
      <c r="G558" s="317"/>
      <c r="H558" s="317"/>
    </row>
    <row r="559" spans="1:8" ht="12.75">
      <c r="A559" s="317"/>
      <c r="B559" s="317"/>
      <c r="C559" s="317"/>
      <c r="D559" s="317"/>
      <c r="E559" s="317"/>
      <c r="F559" s="317"/>
      <c r="G559" s="317"/>
      <c r="H559" s="317"/>
    </row>
    <row r="560" spans="1:8" ht="12.75">
      <c r="A560" s="317"/>
      <c r="B560" s="317"/>
      <c r="C560" s="317"/>
      <c r="D560" s="317"/>
      <c r="E560" s="317"/>
      <c r="F560" s="317"/>
      <c r="G560" s="317"/>
      <c r="H560" s="317"/>
    </row>
    <row r="561" spans="1:8" ht="12.75">
      <c r="A561" s="317"/>
      <c r="B561" s="317"/>
      <c r="C561" s="317"/>
      <c r="D561" s="317"/>
      <c r="E561" s="317"/>
      <c r="F561" s="317"/>
      <c r="G561" s="317"/>
      <c r="H561" s="317"/>
    </row>
    <row r="562" spans="1:8" ht="12.75">
      <c r="A562" s="317"/>
      <c r="B562" s="317"/>
      <c r="C562" s="317"/>
      <c r="D562" s="317"/>
      <c r="E562" s="317"/>
      <c r="F562" s="317"/>
      <c r="G562" s="317"/>
      <c r="H562" s="317"/>
    </row>
    <row r="563" spans="1:8" ht="12.75">
      <c r="A563" s="317"/>
      <c r="B563" s="317"/>
      <c r="C563" s="317"/>
      <c r="D563" s="317"/>
      <c r="E563" s="317"/>
      <c r="F563" s="317"/>
      <c r="G563" s="317"/>
      <c r="H563" s="317"/>
    </row>
    <row r="564" spans="1:8" ht="12.75">
      <c r="A564" s="317"/>
      <c r="B564" s="317"/>
      <c r="C564" s="317"/>
      <c r="D564" s="317"/>
      <c r="E564" s="317"/>
      <c r="F564" s="317"/>
      <c r="G564" s="317"/>
      <c r="H564" s="317"/>
    </row>
    <row r="565" spans="1:8" ht="12.75">
      <c r="A565" s="317"/>
      <c r="B565" s="317"/>
      <c r="C565" s="317"/>
      <c r="D565" s="317"/>
      <c r="E565" s="317"/>
      <c r="F565" s="317"/>
      <c r="G565" s="317"/>
      <c r="H565" s="317"/>
    </row>
    <row r="566" spans="1:8" ht="12.75">
      <c r="A566" s="317"/>
      <c r="B566" s="317"/>
      <c r="C566" s="317"/>
      <c r="D566" s="317"/>
      <c r="E566" s="317"/>
      <c r="F566" s="317"/>
      <c r="G566" s="317"/>
      <c r="H566" s="317"/>
    </row>
    <row r="567" spans="1:8" ht="12.75">
      <c r="A567" s="317"/>
      <c r="B567" s="317"/>
      <c r="C567" s="317"/>
      <c r="D567" s="317"/>
      <c r="E567" s="317"/>
      <c r="F567" s="317"/>
      <c r="G567" s="317"/>
      <c r="H567" s="317"/>
    </row>
    <row r="568" spans="1:8" ht="12.75">
      <c r="A568" s="317"/>
      <c r="B568" s="317"/>
      <c r="C568" s="317"/>
      <c r="D568" s="317"/>
      <c r="E568" s="317"/>
      <c r="F568" s="317"/>
      <c r="G568" s="317"/>
      <c r="H568" s="317"/>
    </row>
    <row r="569" spans="1:8" ht="12.75">
      <c r="A569" s="317"/>
      <c r="B569" s="317"/>
      <c r="C569" s="317"/>
      <c r="D569" s="317"/>
      <c r="E569" s="317"/>
      <c r="F569" s="317"/>
      <c r="G569" s="317"/>
      <c r="H569" s="317"/>
    </row>
    <row r="570" spans="1:8" ht="12.75">
      <c r="A570" s="317"/>
      <c r="B570" s="317"/>
      <c r="C570" s="317"/>
      <c r="D570" s="317"/>
      <c r="E570" s="317"/>
      <c r="F570" s="317"/>
      <c r="G570" s="317"/>
      <c r="H570" s="317"/>
    </row>
    <row r="571" spans="1:8" ht="12.75">
      <c r="A571" s="317"/>
      <c r="B571" s="317"/>
      <c r="C571" s="317"/>
      <c r="D571" s="317"/>
      <c r="E571" s="317"/>
      <c r="F571" s="317"/>
      <c r="G571" s="317"/>
      <c r="H571" s="317"/>
    </row>
    <row r="572" spans="1:8" ht="12.75">
      <c r="A572" s="317"/>
      <c r="B572" s="317"/>
      <c r="C572" s="317"/>
      <c r="D572" s="317"/>
      <c r="E572" s="317"/>
      <c r="F572" s="317"/>
      <c r="G572" s="317"/>
      <c r="H572" s="317"/>
    </row>
    <row r="573" spans="1:8" ht="12.75">
      <c r="A573" s="317"/>
      <c r="B573" s="317"/>
      <c r="C573" s="317"/>
      <c r="D573" s="317"/>
      <c r="E573" s="317"/>
      <c r="F573" s="317"/>
      <c r="G573" s="317"/>
      <c r="H573" s="317"/>
    </row>
    <row r="574" spans="1:8" ht="12.75">
      <c r="A574" s="317"/>
      <c r="B574" s="317"/>
      <c r="C574" s="317"/>
      <c r="D574" s="317"/>
      <c r="E574" s="317"/>
      <c r="F574" s="317"/>
      <c r="G574" s="317"/>
      <c r="H574" s="317"/>
    </row>
    <row r="575" spans="1:8" ht="12.75">
      <c r="A575" s="317"/>
      <c r="B575" s="317"/>
      <c r="C575" s="317"/>
      <c r="D575" s="317"/>
      <c r="E575" s="317"/>
      <c r="F575" s="317"/>
      <c r="G575" s="317"/>
      <c r="H575" s="317"/>
    </row>
    <row r="576" spans="1:8" ht="12.75">
      <c r="A576" s="317"/>
      <c r="B576" s="317"/>
      <c r="C576" s="317"/>
      <c r="D576" s="317"/>
      <c r="E576" s="317"/>
      <c r="F576" s="317"/>
      <c r="G576" s="317"/>
      <c r="H576" s="317"/>
    </row>
    <row r="577" spans="1:8" ht="12.75">
      <c r="A577" s="317"/>
      <c r="B577" s="317"/>
      <c r="C577" s="317"/>
      <c r="D577" s="317"/>
      <c r="E577" s="317"/>
      <c r="F577" s="317"/>
      <c r="G577" s="317"/>
      <c r="H577" s="317"/>
    </row>
    <row r="578" spans="1:8" ht="12.75">
      <c r="A578" s="317"/>
      <c r="B578" s="317"/>
      <c r="C578" s="317"/>
      <c r="D578" s="317"/>
      <c r="E578" s="317"/>
      <c r="F578" s="317"/>
      <c r="G578" s="317"/>
      <c r="H578" s="317"/>
    </row>
    <row r="579" spans="1:8" ht="12.75">
      <c r="A579" s="362"/>
      <c r="B579" s="362"/>
      <c r="C579" s="362"/>
      <c r="D579" s="362"/>
      <c r="E579" s="362"/>
      <c r="F579" s="362"/>
      <c r="G579" s="362"/>
      <c r="H579" s="362"/>
    </row>
    <row r="580" spans="1:8" ht="12.75">
      <c r="A580" s="362"/>
      <c r="B580" s="362"/>
      <c r="C580" s="362"/>
      <c r="D580" s="362"/>
      <c r="E580" s="362"/>
      <c r="F580" s="362"/>
      <c r="G580" s="362"/>
      <c r="H580" s="362"/>
    </row>
    <row r="581" spans="1:8" ht="12.75">
      <c r="A581" s="362"/>
      <c r="B581" s="362"/>
      <c r="C581" s="362"/>
      <c r="D581" s="362"/>
      <c r="E581" s="362"/>
      <c r="F581" s="362"/>
      <c r="G581" s="362"/>
      <c r="H581" s="362"/>
    </row>
    <row r="582" spans="1:8" ht="12.75">
      <c r="A582" s="362"/>
      <c r="B582" s="362"/>
      <c r="C582" s="362"/>
      <c r="D582" s="362"/>
      <c r="E582" s="362"/>
      <c r="F582" s="362"/>
      <c r="G582" s="362"/>
      <c r="H582" s="362"/>
    </row>
    <row r="583" spans="1:8" ht="12.75">
      <c r="A583" s="362"/>
      <c r="B583" s="362"/>
      <c r="C583" s="362"/>
      <c r="D583" s="362"/>
      <c r="E583" s="362"/>
      <c r="F583" s="362"/>
      <c r="G583" s="362"/>
      <c r="H583" s="362"/>
    </row>
    <row r="584" spans="1:8" ht="12.75">
      <c r="A584" s="362"/>
      <c r="B584" s="362"/>
      <c r="C584" s="362"/>
      <c r="D584" s="362"/>
      <c r="E584" s="362"/>
      <c r="F584" s="362"/>
      <c r="G584" s="362"/>
      <c r="H584" s="362"/>
    </row>
    <row r="585" spans="1:8" ht="12.75">
      <c r="A585" s="362"/>
      <c r="B585" s="362"/>
      <c r="C585" s="362"/>
      <c r="D585" s="362"/>
      <c r="E585" s="362"/>
      <c r="F585" s="362"/>
      <c r="G585" s="362"/>
      <c r="H585" s="362"/>
    </row>
    <row r="586" spans="1:8" ht="12.75">
      <c r="A586" s="362"/>
      <c r="B586" s="362"/>
      <c r="C586" s="362"/>
      <c r="D586" s="362"/>
      <c r="E586" s="362"/>
      <c r="F586" s="362"/>
      <c r="G586" s="362"/>
      <c r="H586" s="362"/>
    </row>
    <row r="587" spans="1:8" ht="12.75">
      <c r="A587" s="362"/>
      <c r="B587" s="362"/>
      <c r="C587" s="362"/>
      <c r="D587" s="362"/>
      <c r="E587" s="362"/>
      <c r="F587" s="362"/>
      <c r="G587" s="362"/>
      <c r="H587" s="362"/>
    </row>
    <row r="588" spans="1:8" ht="12.75">
      <c r="A588" s="362"/>
      <c r="B588" s="362"/>
      <c r="C588" s="362"/>
      <c r="D588" s="362"/>
      <c r="E588" s="362"/>
      <c r="F588" s="362"/>
      <c r="G588" s="362"/>
      <c r="H588" s="362"/>
    </row>
    <row r="589" spans="1:8" ht="12.75">
      <c r="A589" s="362"/>
      <c r="B589" s="362"/>
      <c r="C589" s="362"/>
      <c r="D589" s="362"/>
      <c r="E589" s="362"/>
      <c r="F589" s="362"/>
      <c r="G589" s="362"/>
      <c r="H589" s="362"/>
    </row>
    <row r="590" spans="1:8" ht="12.75">
      <c r="A590" s="362"/>
      <c r="B590" s="362"/>
      <c r="C590" s="362"/>
      <c r="D590" s="362"/>
      <c r="E590" s="362"/>
      <c r="F590" s="362"/>
      <c r="G590" s="362"/>
      <c r="H590" s="362"/>
    </row>
    <row r="591" spans="1:8" ht="12.75">
      <c r="A591" s="362"/>
      <c r="B591" s="362"/>
      <c r="C591" s="362"/>
      <c r="D591" s="362"/>
      <c r="E591" s="362"/>
      <c r="F591" s="362"/>
      <c r="G591" s="362"/>
      <c r="H591" s="362"/>
    </row>
    <row r="592" spans="1:8" ht="12.75">
      <c r="A592" s="362"/>
      <c r="B592" s="362"/>
      <c r="C592" s="362"/>
      <c r="D592" s="362"/>
      <c r="E592" s="362"/>
      <c r="F592" s="362"/>
      <c r="G592" s="362"/>
      <c r="H592" s="362"/>
    </row>
    <row r="593" spans="1:8" ht="12.75">
      <c r="A593" s="362"/>
      <c r="B593" s="362"/>
      <c r="C593" s="362"/>
      <c r="D593" s="362"/>
      <c r="E593" s="362"/>
      <c r="F593" s="362"/>
      <c r="G593" s="362"/>
      <c r="H593" s="362"/>
    </row>
    <row r="594" spans="1:8" ht="12.75">
      <c r="A594" s="362"/>
      <c r="B594" s="362"/>
      <c r="C594" s="362"/>
      <c r="D594" s="362"/>
      <c r="E594" s="362"/>
      <c r="F594" s="362"/>
      <c r="G594" s="362"/>
      <c r="H594" s="362"/>
    </row>
    <row r="595" spans="1:8" ht="12.75">
      <c r="A595" s="362"/>
      <c r="B595" s="362"/>
      <c r="C595" s="362"/>
      <c r="D595" s="362"/>
      <c r="E595" s="362"/>
      <c r="F595" s="362"/>
      <c r="G595" s="362"/>
      <c r="H595" s="362"/>
    </row>
    <row r="596" spans="1:8" ht="12.75">
      <c r="A596" s="362"/>
      <c r="B596" s="362"/>
      <c r="C596" s="362"/>
      <c r="D596" s="362"/>
      <c r="E596" s="362"/>
      <c r="F596" s="362"/>
      <c r="G596" s="362"/>
      <c r="H596" s="362"/>
    </row>
  </sheetData>
  <sheetProtection/>
  <mergeCells count="143">
    <mergeCell ref="A178:B180"/>
    <mergeCell ref="A160:B160"/>
    <mergeCell ref="A161:B161"/>
    <mergeCell ref="A162:B162"/>
    <mergeCell ref="A171:B171"/>
    <mergeCell ref="A172:B172"/>
    <mergeCell ref="A163:B163"/>
    <mergeCell ref="A167:B168"/>
    <mergeCell ref="A169:B169"/>
    <mergeCell ref="A170:B170"/>
    <mergeCell ref="A176:F176"/>
    <mergeCell ref="A109:B109"/>
    <mergeCell ref="A104:F104"/>
    <mergeCell ref="G121:G124"/>
    <mergeCell ref="A150:B150"/>
    <mergeCell ref="A151:B151"/>
    <mergeCell ref="A110:B110"/>
    <mergeCell ref="A116:B116"/>
    <mergeCell ref="A130:B130"/>
    <mergeCell ref="A131:B131"/>
    <mergeCell ref="A2:G2"/>
    <mergeCell ref="A101:B101"/>
    <mergeCell ref="A114:B114"/>
    <mergeCell ref="A137:B138"/>
    <mergeCell ref="H105:I106"/>
    <mergeCell ref="A108:B108"/>
    <mergeCell ref="A119:D119"/>
    <mergeCell ref="A111:B111"/>
    <mergeCell ref="A112:B112"/>
    <mergeCell ref="F121:F124"/>
    <mergeCell ref="A133:B133"/>
    <mergeCell ref="A136:E136"/>
    <mergeCell ref="A115:B115"/>
    <mergeCell ref="A134:B134"/>
    <mergeCell ref="A126:B126"/>
    <mergeCell ref="D120:D121"/>
    <mergeCell ref="E120:E121"/>
    <mergeCell ref="A120:B122"/>
    <mergeCell ref="C120:C121"/>
    <mergeCell ref="A124:B124"/>
    <mergeCell ref="A127:B127"/>
    <mergeCell ref="A132:B132"/>
    <mergeCell ref="A105:B106"/>
    <mergeCell ref="A142:B142"/>
    <mergeCell ref="A146:B149"/>
    <mergeCell ref="C146:E147"/>
    <mergeCell ref="A141:B141"/>
    <mergeCell ref="A140:B140"/>
    <mergeCell ref="A107:B107"/>
    <mergeCell ref="A139:B139"/>
    <mergeCell ref="A128:B128"/>
    <mergeCell ref="A129:B129"/>
    <mergeCell ref="A100:B100"/>
    <mergeCell ref="A99:B99"/>
    <mergeCell ref="A68:B68"/>
    <mergeCell ref="E74:E75"/>
    <mergeCell ref="A93:E93"/>
    <mergeCell ref="A90:B90"/>
    <mergeCell ref="A94:B97"/>
    <mergeCell ref="A98:B98"/>
    <mergeCell ref="A70:B70"/>
    <mergeCell ref="A77:B77"/>
    <mergeCell ref="A29:B29"/>
    <mergeCell ref="A73:G73"/>
    <mergeCell ref="A53:B53"/>
    <mergeCell ref="A67:B67"/>
    <mergeCell ref="A49:B49"/>
    <mergeCell ref="A50:B50"/>
    <mergeCell ref="A46:B46"/>
    <mergeCell ref="A48:B48"/>
    <mergeCell ref="A40:B42"/>
    <mergeCell ref="A45:B45"/>
    <mergeCell ref="G94:H95"/>
    <mergeCell ref="C94:E95"/>
    <mergeCell ref="A83:B83"/>
    <mergeCell ref="A84:B84"/>
    <mergeCell ref="F94:F97"/>
    <mergeCell ref="F74:F75"/>
    <mergeCell ref="F93:H93"/>
    <mergeCell ref="C74:D74"/>
    <mergeCell ref="C59:D59"/>
    <mergeCell ref="A66:B66"/>
    <mergeCell ref="A59:B61"/>
    <mergeCell ref="E37:F37"/>
    <mergeCell ref="A35:B35"/>
    <mergeCell ref="C40:D40"/>
    <mergeCell ref="A55:B55"/>
    <mergeCell ref="A44:B44"/>
    <mergeCell ref="A43:B43"/>
    <mergeCell ref="A51:B51"/>
    <mergeCell ref="A4:G4"/>
    <mergeCell ref="A8:B11"/>
    <mergeCell ref="A20:G20"/>
    <mergeCell ref="C22:D22"/>
    <mergeCell ref="A22:B24"/>
    <mergeCell ref="A15:B15"/>
    <mergeCell ref="A6:E7"/>
    <mergeCell ref="A25:B25"/>
    <mergeCell ref="H8:H9"/>
    <mergeCell ref="A12:B12"/>
    <mergeCell ref="A13:B13"/>
    <mergeCell ref="A14:B14"/>
    <mergeCell ref="C8:E9"/>
    <mergeCell ref="A26:B26"/>
    <mergeCell ref="A71:B71"/>
    <mergeCell ref="A81:B81"/>
    <mergeCell ref="A54:B54"/>
    <mergeCell ref="A69:B69"/>
    <mergeCell ref="A74:B76"/>
    <mergeCell ref="A57:E57"/>
    <mergeCell ref="A38:G38"/>
    <mergeCell ref="A30:B30"/>
    <mergeCell ref="A31:B31"/>
    <mergeCell ref="A153:B153"/>
    <mergeCell ref="A32:B32"/>
    <mergeCell ref="A33:B33"/>
    <mergeCell ref="A36:B36"/>
    <mergeCell ref="A62:B62"/>
    <mergeCell ref="A63:B63"/>
    <mergeCell ref="A64:B64"/>
    <mergeCell ref="A65:B65"/>
    <mergeCell ref="A52:B52"/>
    <mergeCell ref="A34:B34"/>
    <mergeCell ref="C156:D157"/>
    <mergeCell ref="A185:B185"/>
    <mergeCell ref="A186:B186"/>
    <mergeCell ref="A181:B181"/>
    <mergeCell ref="A174:E174"/>
    <mergeCell ref="E156:E157"/>
    <mergeCell ref="A182:B182"/>
    <mergeCell ref="A183:B183"/>
    <mergeCell ref="A156:B159"/>
    <mergeCell ref="A184:B184"/>
    <mergeCell ref="A113:B113"/>
    <mergeCell ref="A194:B194"/>
    <mergeCell ref="A187:B187"/>
    <mergeCell ref="A188:B188"/>
    <mergeCell ref="A189:B189"/>
    <mergeCell ref="A190:B190"/>
    <mergeCell ref="A191:B191"/>
    <mergeCell ref="A192:B192"/>
    <mergeCell ref="A193:B193"/>
    <mergeCell ref="A152:B152"/>
  </mergeCells>
  <printOptions/>
  <pageMargins left="0.45" right="0.43" top="0.19" bottom="0.45" header="0.17" footer="0.39"/>
  <pageSetup fitToHeight="0" fitToWidth="0" horizontalDpi="600" verticalDpi="600" orientation="landscape" paperSize="9" scale="89" r:id="rId1"/>
  <rowBreaks count="5" manualBreakCount="5">
    <brk id="37" max="7" man="1"/>
    <brk id="71" max="7" man="1"/>
    <brk id="117" max="7" man="1"/>
    <brk id="164" max="7" man="1"/>
    <brk id="194" max="7" man="1"/>
  </rowBreaks>
  <colBreaks count="1" manualBreakCount="1">
    <brk id="8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SheetLayoutView="50" zoomScalePageLayoutView="0" workbookViewId="0" topLeftCell="A1">
      <selection activeCell="G3" sqref="G3"/>
    </sheetView>
  </sheetViews>
  <sheetFormatPr defaultColWidth="9.140625" defaultRowHeight="12.75"/>
  <cols>
    <col min="2" max="2" width="17.28125" style="0" customWidth="1"/>
    <col min="3" max="3" width="18.00390625" style="0" customWidth="1"/>
    <col min="4" max="4" width="17.140625" style="0" customWidth="1"/>
    <col min="5" max="5" width="18.140625" style="0" customWidth="1"/>
    <col min="6" max="6" width="17.57421875" style="0" customWidth="1"/>
    <col min="7" max="7" width="23.00390625" style="0" bestFit="1" customWidth="1"/>
    <col min="8" max="8" width="15.7109375" style="0" customWidth="1"/>
    <col min="9" max="9" width="16.00390625" style="0" customWidth="1"/>
  </cols>
  <sheetData>
    <row r="1" spans="1:8" ht="13.5" thickBot="1">
      <c r="A1" s="753" t="s">
        <v>243</v>
      </c>
      <c r="B1" s="754"/>
      <c r="C1" s="754"/>
      <c r="D1" s="754"/>
      <c r="E1" s="754"/>
      <c r="F1" s="778"/>
      <c r="G1" s="177"/>
      <c r="H1" s="177"/>
    </row>
    <row r="2" spans="1:8" ht="13.5" thickBot="1">
      <c r="A2" s="761" t="s">
        <v>46</v>
      </c>
      <c r="B2" s="762"/>
      <c r="C2" s="759" t="s">
        <v>219</v>
      </c>
      <c r="D2" s="779"/>
      <c r="E2" s="759" t="s">
        <v>220</v>
      </c>
      <c r="F2" s="779"/>
      <c r="G2" s="759" t="s">
        <v>251</v>
      </c>
      <c r="H2" s="775"/>
    </row>
    <row r="3" spans="1:8" ht="13.5" thickBot="1">
      <c r="A3" s="763"/>
      <c r="B3" s="764"/>
      <c r="C3" s="106" t="s">
        <v>107</v>
      </c>
      <c r="D3" s="100" t="s">
        <v>82</v>
      </c>
      <c r="E3" s="106" t="s">
        <v>107</v>
      </c>
      <c r="F3" s="101" t="s">
        <v>108</v>
      </c>
      <c r="G3" s="99" t="s">
        <v>107</v>
      </c>
      <c r="H3" s="106" t="s">
        <v>108</v>
      </c>
    </row>
    <row r="4" spans="1:8" ht="13.5" thickBot="1">
      <c r="A4" s="765"/>
      <c r="B4" s="766"/>
      <c r="C4" s="67" t="s">
        <v>6</v>
      </c>
      <c r="D4" s="178" t="s">
        <v>6</v>
      </c>
      <c r="E4" s="110" t="s">
        <v>6</v>
      </c>
      <c r="F4" s="179" t="s">
        <v>6</v>
      </c>
      <c r="G4" s="180" t="s">
        <v>6</v>
      </c>
      <c r="H4" s="181" t="s">
        <v>6</v>
      </c>
    </row>
    <row r="5" spans="1:8" ht="13.5" thickBot="1">
      <c r="A5" s="737" t="s">
        <v>75</v>
      </c>
      <c r="B5" s="738"/>
      <c r="C5" s="182">
        <v>13848895.95</v>
      </c>
      <c r="D5" s="182">
        <v>890283.16</v>
      </c>
      <c r="E5" s="13">
        <v>20211418.09</v>
      </c>
      <c r="F5" s="115">
        <v>-39082.01</v>
      </c>
      <c r="G5" s="183">
        <v>574000.02</v>
      </c>
      <c r="H5" s="184">
        <v>673501.8</v>
      </c>
    </row>
    <row r="6" spans="1:8" ht="12.75">
      <c r="A6" s="776" t="s">
        <v>210</v>
      </c>
      <c r="B6" s="777"/>
      <c r="C6" s="430">
        <v>3937116.24</v>
      </c>
      <c r="D6" s="430">
        <v>0</v>
      </c>
      <c r="E6" s="431">
        <v>17926795.43</v>
      </c>
      <c r="F6" s="432">
        <v>0</v>
      </c>
      <c r="G6" s="433">
        <v>0</v>
      </c>
      <c r="H6" s="432">
        <v>0</v>
      </c>
    </row>
    <row r="7" spans="1:8" ht="12.75">
      <c r="A7" s="751" t="s">
        <v>109</v>
      </c>
      <c r="B7" s="752"/>
      <c r="C7" s="435">
        <v>886867.33</v>
      </c>
      <c r="D7" s="435">
        <v>0</v>
      </c>
      <c r="E7" s="435">
        <v>2297873.53</v>
      </c>
      <c r="F7" s="436">
        <v>49.81</v>
      </c>
      <c r="G7" s="498">
        <f>28468.95+13662.71</f>
        <v>42131.66</v>
      </c>
      <c r="H7" s="436">
        <v>0</v>
      </c>
    </row>
    <row r="8" spans="1:8" ht="12.75">
      <c r="A8" s="751" t="s">
        <v>186</v>
      </c>
      <c r="B8" s="752"/>
      <c r="C8" s="435">
        <v>2718730</v>
      </c>
      <c r="D8" s="435">
        <v>0</v>
      </c>
      <c r="E8" s="437">
        <v>0</v>
      </c>
      <c r="F8" s="436">
        <v>100000</v>
      </c>
      <c r="G8" s="438">
        <v>0</v>
      </c>
      <c r="H8" s="436">
        <v>0</v>
      </c>
    </row>
    <row r="9" spans="1:8" ht="12.75">
      <c r="A9" s="751" t="s">
        <v>110</v>
      </c>
      <c r="B9" s="752"/>
      <c r="C9" s="439">
        <v>6528.03</v>
      </c>
      <c r="D9" s="439">
        <v>0</v>
      </c>
      <c r="E9" s="440">
        <v>7591.93</v>
      </c>
      <c r="F9" s="436">
        <v>0</v>
      </c>
      <c r="G9" s="438">
        <v>450.05</v>
      </c>
      <c r="H9" s="436">
        <v>0</v>
      </c>
    </row>
    <row r="10" spans="1:8" ht="13.5" thickBot="1">
      <c r="A10" s="751" t="s">
        <v>218</v>
      </c>
      <c r="B10" s="752"/>
      <c r="C10" s="441">
        <v>0</v>
      </c>
      <c r="D10" s="441">
        <v>8766.12</v>
      </c>
      <c r="E10" s="442">
        <v>1102.2</v>
      </c>
      <c r="F10" s="499">
        <v>19102.75</v>
      </c>
      <c r="G10" s="443">
        <v>0</v>
      </c>
      <c r="H10" s="499">
        <v>2003.34</v>
      </c>
    </row>
    <row r="11" spans="1:8" ht="13.5" thickBot="1">
      <c r="A11" s="737" t="s">
        <v>76</v>
      </c>
      <c r="B11" s="738"/>
      <c r="C11" s="182">
        <f aca="true" t="shared" si="0" ref="C11:H11">SUM(C6:C10)</f>
        <v>7549241.600000001</v>
      </c>
      <c r="D11" s="182">
        <f t="shared" si="0"/>
        <v>8766.12</v>
      </c>
      <c r="E11" s="182">
        <f t="shared" si="0"/>
        <v>20233363.09</v>
      </c>
      <c r="F11" s="182">
        <f t="shared" si="0"/>
        <v>119152.56</v>
      </c>
      <c r="G11" s="182">
        <f t="shared" si="0"/>
        <v>42581.71000000001</v>
      </c>
      <c r="H11" s="182">
        <f t="shared" si="0"/>
        <v>2003.34</v>
      </c>
    </row>
    <row r="12" spans="1:8" ht="12.75">
      <c r="A12" s="635" t="s">
        <v>124</v>
      </c>
      <c r="B12" s="548"/>
      <c r="C12" s="446">
        <v>0</v>
      </c>
      <c r="D12" s="446">
        <v>162756.97</v>
      </c>
      <c r="E12" s="446">
        <v>0</v>
      </c>
      <c r="F12" s="447">
        <v>25567.52</v>
      </c>
      <c r="G12" s="447">
        <v>0</v>
      </c>
      <c r="H12" s="447">
        <v>465.2</v>
      </c>
    </row>
    <row r="13" spans="1:8" ht="12.75">
      <c r="A13" s="751" t="s">
        <v>111</v>
      </c>
      <c r="B13" s="752"/>
      <c r="C13" s="44">
        <v>0</v>
      </c>
      <c r="D13" s="448">
        <v>2223.72</v>
      </c>
      <c r="E13" s="44">
        <v>465.28</v>
      </c>
      <c r="F13" s="448">
        <v>11.61</v>
      </c>
      <c r="G13" s="448">
        <v>0</v>
      </c>
      <c r="H13" s="448">
        <v>0.69</v>
      </c>
    </row>
    <row r="14" spans="1:8" ht="12.75">
      <c r="A14" s="751" t="s">
        <v>112</v>
      </c>
      <c r="B14" s="752"/>
      <c r="C14" s="188">
        <v>16434113.27</v>
      </c>
      <c r="D14" s="188">
        <v>0</v>
      </c>
      <c r="E14" s="188">
        <v>39824010.45</v>
      </c>
      <c r="F14" s="449">
        <v>0</v>
      </c>
      <c r="G14" s="449">
        <v>512646.56</v>
      </c>
      <c r="H14" s="449">
        <v>0</v>
      </c>
    </row>
    <row r="15" spans="1:8" ht="12.75">
      <c r="A15" s="751" t="s">
        <v>184</v>
      </c>
      <c r="B15" s="752"/>
      <c r="C15" s="187">
        <v>3144627.86</v>
      </c>
      <c r="D15" s="187">
        <v>0</v>
      </c>
      <c r="E15" s="44">
        <v>0</v>
      </c>
      <c r="F15" s="448">
        <v>0</v>
      </c>
      <c r="G15" s="448">
        <v>0</v>
      </c>
      <c r="H15" s="448">
        <v>100000</v>
      </c>
    </row>
    <row r="16" spans="1:8" ht="13.5" thickBot="1">
      <c r="A16" s="751" t="s">
        <v>114</v>
      </c>
      <c r="B16" s="752"/>
      <c r="C16" s="15">
        <v>0</v>
      </c>
      <c r="D16" s="15">
        <v>0</v>
      </c>
      <c r="E16" s="15">
        <v>0</v>
      </c>
      <c r="F16" s="450">
        <v>49.81</v>
      </c>
      <c r="G16" s="451">
        <v>0</v>
      </c>
      <c r="H16" s="450">
        <v>0</v>
      </c>
    </row>
    <row r="17" spans="1:8" ht="13.5" thickBot="1">
      <c r="A17" s="737" t="s">
        <v>77</v>
      </c>
      <c r="B17" s="738"/>
      <c r="C17" s="182">
        <f aca="true" t="shared" si="1" ref="C17:H17">SUM(C12:C16)</f>
        <v>19578741.13</v>
      </c>
      <c r="D17" s="182">
        <f t="shared" si="1"/>
        <v>164980.69</v>
      </c>
      <c r="E17" s="182">
        <f t="shared" si="1"/>
        <v>39824475.730000004</v>
      </c>
      <c r="F17" s="182">
        <f t="shared" si="1"/>
        <v>25628.940000000002</v>
      </c>
      <c r="G17" s="182">
        <f t="shared" si="1"/>
        <v>512646.56</v>
      </c>
      <c r="H17" s="182">
        <f t="shared" si="1"/>
        <v>100465.89</v>
      </c>
    </row>
    <row r="18" spans="1:8" ht="13.5" thickBot="1">
      <c r="A18" s="737" t="s">
        <v>189</v>
      </c>
      <c r="B18" s="738"/>
      <c r="C18" s="182">
        <f aca="true" t="shared" si="2" ref="C18:H18">C5+C11-C17</f>
        <v>1819396.4200000018</v>
      </c>
      <c r="D18" s="182">
        <f t="shared" si="2"/>
        <v>734068.5900000001</v>
      </c>
      <c r="E18" s="182">
        <f t="shared" si="2"/>
        <v>620305.4499999955</v>
      </c>
      <c r="F18" s="182">
        <f t="shared" si="2"/>
        <v>54441.609999999986</v>
      </c>
      <c r="G18" s="182">
        <f t="shared" si="2"/>
        <v>103935.16999999998</v>
      </c>
      <c r="H18" s="182">
        <f t="shared" si="2"/>
        <v>575039.25</v>
      </c>
    </row>
    <row r="19" spans="1:8" ht="12.75">
      <c r="A19" s="189"/>
      <c r="B19" s="189"/>
      <c r="C19" s="190"/>
      <c r="D19" s="190"/>
      <c r="E19" s="190"/>
      <c r="F19" s="190"/>
      <c r="G19" s="191"/>
      <c r="H19" s="192"/>
    </row>
    <row r="20" spans="1:8" ht="13.5" thickBot="1">
      <c r="A20" s="753" t="s">
        <v>244</v>
      </c>
      <c r="B20" s="754"/>
      <c r="C20" s="754"/>
      <c r="D20" s="754"/>
      <c r="E20" s="754"/>
      <c r="F20" s="193"/>
      <c r="G20" s="194"/>
      <c r="H20" s="194"/>
    </row>
    <row r="21" spans="1:8" ht="18" customHeight="1" thickBot="1">
      <c r="A21" s="761" t="s">
        <v>46</v>
      </c>
      <c r="B21" s="762"/>
      <c r="C21" s="759" t="s">
        <v>223</v>
      </c>
      <c r="D21" s="760"/>
      <c r="E21" s="760"/>
      <c r="F21" s="547"/>
      <c r="G21" s="195"/>
      <c r="H21" s="196"/>
    </row>
    <row r="22" spans="1:8" ht="28.5" customHeight="1" thickBot="1">
      <c r="A22" s="763"/>
      <c r="B22" s="764"/>
      <c r="C22" s="197" t="s">
        <v>107</v>
      </c>
      <c r="D22" s="198" t="s">
        <v>222</v>
      </c>
      <c r="E22" s="507" t="s">
        <v>221</v>
      </c>
      <c r="F22" s="507" t="s">
        <v>224</v>
      </c>
      <c r="G22" s="199"/>
      <c r="H22" s="200"/>
    </row>
    <row r="23" spans="1:8" ht="14.25" thickBot="1">
      <c r="A23" s="765"/>
      <c r="B23" s="766"/>
      <c r="C23" s="110" t="s">
        <v>6</v>
      </c>
      <c r="D23" s="178" t="s">
        <v>6</v>
      </c>
      <c r="E23" s="110" t="s">
        <v>6</v>
      </c>
      <c r="F23" s="403" t="s">
        <v>6</v>
      </c>
      <c r="G23" s="199"/>
      <c r="H23" s="200"/>
    </row>
    <row r="24" spans="1:8" ht="14.25" thickBot="1">
      <c r="A24" s="755" t="s">
        <v>75</v>
      </c>
      <c r="B24" s="756"/>
      <c r="C24" s="201">
        <f>C5+E5+G5</f>
        <v>34634314.06</v>
      </c>
      <c r="D24" s="201">
        <f>D5+F5+H5</f>
        <v>1524702.9500000002</v>
      </c>
      <c r="E24" s="201">
        <v>1315898.01</v>
      </c>
      <c r="F24" s="419">
        <v>0</v>
      </c>
      <c r="G24" s="195"/>
      <c r="H24" s="200"/>
    </row>
    <row r="25" spans="1:8" ht="12.75">
      <c r="A25" s="757" t="s">
        <v>210</v>
      </c>
      <c r="B25" s="758"/>
      <c r="C25" s="500">
        <f aca="true" t="shared" si="3" ref="C25:D29">C6+E6+G6</f>
        <v>21863911.67</v>
      </c>
      <c r="D25" s="384">
        <f t="shared" si="3"/>
        <v>0</v>
      </c>
      <c r="E25" s="452">
        <v>174.3</v>
      </c>
      <c r="F25" s="453">
        <v>0</v>
      </c>
      <c r="G25" s="444"/>
      <c r="H25" s="444"/>
    </row>
    <row r="26" spans="1:8" ht="12.75">
      <c r="A26" s="741" t="s">
        <v>109</v>
      </c>
      <c r="B26" s="742"/>
      <c r="C26" s="501">
        <f t="shared" si="3"/>
        <v>3226872.52</v>
      </c>
      <c r="D26" s="123">
        <f t="shared" si="3"/>
        <v>49.81</v>
      </c>
      <c r="E26" s="454">
        <v>3266753.78</v>
      </c>
      <c r="F26" s="406">
        <v>70495.66</v>
      </c>
      <c r="G26" s="445"/>
      <c r="H26" s="444"/>
    </row>
    <row r="27" spans="1:8" ht="12.75">
      <c r="A27" s="741" t="s">
        <v>180</v>
      </c>
      <c r="B27" s="742"/>
      <c r="C27" s="501">
        <f t="shared" si="3"/>
        <v>2718730</v>
      </c>
      <c r="D27" s="123">
        <f t="shared" si="3"/>
        <v>100000</v>
      </c>
      <c r="E27" s="455">
        <v>135645.63</v>
      </c>
      <c r="F27" s="406">
        <v>198174.36</v>
      </c>
      <c r="G27" s="444"/>
      <c r="H27" s="444"/>
    </row>
    <row r="28" spans="1:8" ht="12.75">
      <c r="A28" s="741" t="s">
        <v>110</v>
      </c>
      <c r="B28" s="742"/>
      <c r="C28" s="501">
        <f t="shared" si="3"/>
        <v>14570.009999999998</v>
      </c>
      <c r="D28" s="123">
        <f t="shared" si="3"/>
        <v>0</v>
      </c>
      <c r="E28" s="454">
        <v>0</v>
      </c>
      <c r="F28" s="406">
        <v>0</v>
      </c>
      <c r="G28" s="444"/>
      <c r="H28" s="444"/>
    </row>
    <row r="29" spans="1:8" ht="13.5" thickBot="1">
      <c r="A29" s="747" t="s">
        <v>218</v>
      </c>
      <c r="B29" s="748"/>
      <c r="C29" s="502">
        <f t="shared" si="3"/>
        <v>1102.2</v>
      </c>
      <c r="D29" s="130">
        <f t="shared" si="3"/>
        <v>29872.210000000003</v>
      </c>
      <c r="E29" s="456">
        <v>0</v>
      </c>
      <c r="F29" s="457">
        <v>0</v>
      </c>
      <c r="G29" s="444"/>
      <c r="H29" s="445"/>
    </row>
    <row r="30" spans="1:8" ht="14.25" thickBot="1">
      <c r="A30" s="503" t="s">
        <v>76</v>
      </c>
      <c r="B30" s="504"/>
      <c r="C30" s="203">
        <f>SUM(C25:C29)</f>
        <v>27825186.400000002</v>
      </c>
      <c r="D30" s="203">
        <f>SUM(D25:D29)</f>
        <v>129922.02</v>
      </c>
      <c r="E30" s="203">
        <f>SUM(E25:E29)</f>
        <v>3402573.7099999995</v>
      </c>
      <c r="F30" s="508">
        <f>SUM(F25:F29)</f>
        <v>268670.02</v>
      </c>
      <c r="G30" s="26"/>
      <c r="H30" s="200"/>
    </row>
    <row r="31" spans="1:8" ht="13.5">
      <c r="A31" s="735" t="s">
        <v>124</v>
      </c>
      <c r="B31" s="736"/>
      <c r="C31" s="505">
        <f>C12+E12+G12</f>
        <v>0</v>
      </c>
      <c r="D31" s="458">
        <f>D12+F12+H12</f>
        <v>188789.69</v>
      </c>
      <c r="E31" s="176">
        <v>0</v>
      </c>
      <c r="F31" s="133">
        <v>0</v>
      </c>
      <c r="G31" s="204"/>
      <c r="H31" s="200"/>
    </row>
    <row r="32" spans="1:8" ht="13.5">
      <c r="A32" s="733" t="s">
        <v>111</v>
      </c>
      <c r="B32" s="734"/>
      <c r="C32" s="505">
        <f>C13+E13+G13</f>
        <v>465.28</v>
      </c>
      <c r="D32" s="458">
        <f>D13+F13+H13</f>
        <v>2236.02</v>
      </c>
      <c r="E32" s="454">
        <v>139186.09</v>
      </c>
      <c r="F32" s="406">
        <v>0</v>
      </c>
      <c r="G32" s="205"/>
      <c r="H32" s="200" t="s">
        <v>115</v>
      </c>
    </row>
    <row r="33" spans="1:8" ht="13.5">
      <c r="A33" s="733" t="s">
        <v>112</v>
      </c>
      <c r="B33" s="734"/>
      <c r="C33" s="505">
        <f aca="true" t="shared" si="4" ref="C33:D35">C14+E14+G14</f>
        <v>56770770.28</v>
      </c>
      <c r="D33" s="458">
        <f t="shared" si="4"/>
        <v>0</v>
      </c>
      <c r="E33" s="454">
        <v>0</v>
      </c>
      <c r="F33" s="406">
        <v>0</v>
      </c>
      <c r="G33" s="205"/>
      <c r="H33" s="200"/>
    </row>
    <row r="34" spans="1:8" ht="13.5">
      <c r="A34" s="733" t="s">
        <v>184</v>
      </c>
      <c r="B34" s="734"/>
      <c r="C34" s="505">
        <f t="shared" si="4"/>
        <v>3144627.86</v>
      </c>
      <c r="D34" s="458">
        <f t="shared" si="4"/>
        <v>100000</v>
      </c>
      <c r="E34" s="459">
        <v>198174.36</v>
      </c>
      <c r="F34" s="434">
        <v>0</v>
      </c>
      <c r="G34" s="207"/>
      <c r="H34" s="200"/>
    </row>
    <row r="35" spans="1:8" ht="13.5">
      <c r="A35" s="733" t="s">
        <v>116</v>
      </c>
      <c r="B35" s="734"/>
      <c r="C35" s="505">
        <f t="shared" si="4"/>
        <v>0</v>
      </c>
      <c r="D35" s="458">
        <f t="shared" si="4"/>
        <v>49.81</v>
      </c>
      <c r="E35" s="459">
        <v>2456729.18</v>
      </c>
      <c r="F35" s="434">
        <v>41341.1</v>
      </c>
      <c r="G35" s="207"/>
      <c r="H35" s="200"/>
    </row>
    <row r="36" spans="1:8" ht="14.25" thickBot="1">
      <c r="A36" s="739" t="s">
        <v>114</v>
      </c>
      <c r="B36" s="740"/>
      <c r="C36" s="505">
        <f>C16+E16+G16</f>
        <v>0</v>
      </c>
      <c r="D36" s="458">
        <v>0</v>
      </c>
      <c r="E36" s="460">
        <v>29872.21</v>
      </c>
      <c r="F36" s="461">
        <v>0</v>
      </c>
      <c r="G36" s="207"/>
      <c r="H36" s="200"/>
    </row>
    <row r="37" spans="1:8" ht="14.25" thickBot="1">
      <c r="A37" s="481" t="s">
        <v>77</v>
      </c>
      <c r="B37" s="506"/>
      <c r="C37" s="208">
        <f>SUM(C31:C36)</f>
        <v>59915863.42</v>
      </c>
      <c r="D37" s="208">
        <f>SUM(D31:D36)</f>
        <v>291075.51999999996</v>
      </c>
      <c r="E37" s="208">
        <f>SUM(E31:E36)</f>
        <v>2823961.84</v>
      </c>
      <c r="F37" s="405">
        <f>SUM(F31:F36)</f>
        <v>41341.1</v>
      </c>
      <c r="G37" s="207"/>
      <c r="H37" s="200"/>
    </row>
    <row r="38" spans="1:8" ht="14.25" thickBot="1">
      <c r="A38" s="42" t="s">
        <v>189</v>
      </c>
      <c r="B38" s="400"/>
      <c r="C38" s="208">
        <f>C24+C30-C37</f>
        <v>2543637.0400000066</v>
      </c>
      <c r="D38" s="208">
        <f>D24+D30-D37</f>
        <v>1363549.4500000002</v>
      </c>
      <c r="E38" s="208">
        <f>E24+E30-E37</f>
        <v>1894509.88</v>
      </c>
      <c r="F38" s="404">
        <f>F24+F30-F37</f>
        <v>227328.92</v>
      </c>
      <c r="G38" s="207"/>
      <c r="H38" s="200"/>
    </row>
    <row r="39" spans="1:8" ht="13.5">
      <c r="A39" s="209"/>
      <c r="B39" s="209"/>
      <c r="C39" s="209"/>
      <c r="D39" s="209"/>
      <c r="E39" s="209"/>
      <c r="G39" s="206"/>
      <c r="H39" s="200"/>
    </row>
    <row r="40" spans="1:6" ht="9.75" customHeight="1">
      <c r="A40" s="104"/>
      <c r="B40" s="210"/>
      <c r="C40" s="211"/>
      <c r="D40" s="211"/>
      <c r="E40" s="212"/>
      <c r="F40" s="212"/>
    </row>
    <row r="41" spans="1:9" ht="13.5" customHeight="1">
      <c r="A41" s="743" t="s">
        <v>245</v>
      </c>
      <c r="B41" s="743"/>
      <c r="C41" s="743"/>
      <c r="D41" s="743"/>
      <c r="E41" s="743"/>
      <c r="F41" s="744"/>
      <c r="G41" s="211"/>
      <c r="H41" s="107"/>
      <c r="I41" s="213"/>
    </row>
    <row r="42" spans="1:9" ht="13.5" thickBot="1">
      <c r="A42" s="743"/>
      <c r="B42" s="743"/>
      <c r="C42" s="743"/>
      <c r="D42" s="743"/>
      <c r="E42" s="743"/>
      <c r="F42" s="744"/>
      <c r="G42" s="195"/>
      <c r="H42" s="195"/>
      <c r="I42" s="214"/>
    </row>
    <row r="43" spans="1:9" ht="12.75">
      <c r="A43" s="769" t="s">
        <v>46</v>
      </c>
      <c r="B43" s="630"/>
      <c r="C43" s="216" t="s">
        <v>117</v>
      </c>
      <c r="D43" s="216" t="s">
        <v>118</v>
      </c>
      <c r="E43" s="216" t="s">
        <v>119</v>
      </c>
      <c r="F43" s="513" t="s">
        <v>120</v>
      </c>
      <c r="G43" s="514" t="s">
        <v>127</v>
      </c>
      <c r="H43" s="215"/>
      <c r="I43" s="215"/>
    </row>
    <row r="44" spans="1:9" ht="12.75" customHeight="1" thickBot="1">
      <c r="A44" s="770"/>
      <c r="B44" s="771"/>
      <c r="C44" s="217" t="s">
        <v>225</v>
      </c>
      <c r="D44" s="217" t="s">
        <v>225</v>
      </c>
      <c r="E44" s="217" t="s">
        <v>225</v>
      </c>
      <c r="F44" s="217" t="s">
        <v>225</v>
      </c>
      <c r="G44" s="217" t="s">
        <v>225</v>
      </c>
      <c r="H44" s="767"/>
      <c r="I44" s="768"/>
    </row>
    <row r="45" spans="1:9" ht="13.5" thickBot="1">
      <c r="A45" s="770"/>
      <c r="B45" s="771"/>
      <c r="C45" s="180" t="s">
        <v>107</v>
      </c>
      <c r="D45" s="218" t="s">
        <v>121</v>
      </c>
      <c r="E45" s="218" t="s">
        <v>125</v>
      </c>
      <c r="F45" s="218" t="s">
        <v>126</v>
      </c>
      <c r="G45" s="219" t="s">
        <v>128</v>
      </c>
      <c r="H45" s="767"/>
      <c r="I45" s="768"/>
    </row>
    <row r="46" spans="1:9" ht="13.5" thickBot="1">
      <c r="A46" s="772"/>
      <c r="B46" s="632"/>
      <c r="C46" s="143" t="s">
        <v>6</v>
      </c>
      <c r="D46" s="67" t="s">
        <v>6</v>
      </c>
      <c r="E46" s="109" t="s">
        <v>122</v>
      </c>
      <c r="F46" s="220" t="s">
        <v>122</v>
      </c>
      <c r="G46" s="67" t="s">
        <v>6</v>
      </c>
      <c r="H46" s="773"/>
      <c r="I46" s="774"/>
    </row>
    <row r="47" spans="1:9" ht="13.5" thickBot="1">
      <c r="A47" s="745" t="s">
        <v>75</v>
      </c>
      <c r="B47" s="746"/>
      <c r="C47" s="221">
        <v>291941887.24</v>
      </c>
      <c r="D47" s="221">
        <v>61084147.83</v>
      </c>
      <c r="E47" s="182">
        <v>252682518.26</v>
      </c>
      <c r="F47" s="182">
        <v>1922779.72</v>
      </c>
      <c r="G47" s="222">
        <v>607631333.05</v>
      </c>
      <c r="H47" s="429"/>
      <c r="I47" s="135"/>
    </row>
    <row r="48" spans="1:9" ht="12.75">
      <c r="A48" s="757" t="s">
        <v>123</v>
      </c>
      <c r="B48" s="758"/>
      <c r="C48" s="509">
        <v>279331765.04</v>
      </c>
      <c r="D48" s="185">
        <v>86558867.54</v>
      </c>
      <c r="E48" s="185">
        <v>158630421.9</v>
      </c>
      <c r="F48" s="185">
        <v>265061.26</v>
      </c>
      <c r="G48" s="225">
        <f>SUM(C48:F48)</f>
        <v>524786115.74</v>
      </c>
      <c r="H48" s="144"/>
      <c r="I48" s="135"/>
    </row>
    <row r="49" spans="1:9" ht="12.75">
      <c r="A49" s="741" t="s">
        <v>109</v>
      </c>
      <c r="B49" s="742"/>
      <c r="C49" s="510">
        <v>41341.1</v>
      </c>
      <c r="D49" s="188">
        <v>0</v>
      </c>
      <c r="E49" s="187">
        <v>0</v>
      </c>
      <c r="F49" s="187">
        <v>0</v>
      </c>
      <c r="G49" s="225">
        <f>SUM(C49:F49)</f>
        <v>41341.1</v>
      </c>
      <c r="H49" s="223"/>
      <c r="I49" s="224"/>
    </row>
    <row r="50" spans="1:9" ht="12.75">
      <c r="A50" s="741" t="s">
        <v>181</v>
      </c>
      <c r="B50" s="742"/>
      <c r="C50" s="510">
        <v>0</v>
      </c>
      <c r="D50" s="188">
        <v>6148.09</v>
      </c>
      <c r="E50" s="187">
        <v>0</v>
      </c>
      <c r="F50" s="187">
        <v>0</v>
      </c>
      <c r="G50" s="225">
        <f>SUM(C50:F50)</f>
        <v>6148.09</v>
      </c>
      <c r="H50" s="226"/>
      <c r="I50" s="202"/>
    </row>
    <row r="51" spans="1:9" ht="12.75">
      <c r="A51" s="741" t="s">
        <v>201</v>
      </c>
      <c r="B51" s="742"/>
      <c r="C51" s="510">
        <v>6425897.86</v>
      </c>
      <c r="D51" s="188">
        <v>0</v>
      </c>
      <c r="E51" s="187">
        <v>0</v>
      </c>
      <c r="F51" s="187">
        <v>0</v>
      </c>
      <c r="G51" s="225">
        <f>SUM(C51:F51)</f>
        <v>6425897.86</v>
      </c>
      <c r="H51" s="226"/>
      <c r="I51" s="227"/>
    </row>
    <row r="52" spans="1:9" ht="13.5" thickBot="1">
      <c r="A52" s="747" t="s">
        <v>110</v>
      </c>
      <c r="B52" s="748"/>
      <c r="C52" s="510">
        <v>468641.61</v>
      </c>
      <c r="D52" s="188">
        <v>88816.06</v>
      </c>
      <c r="E52" s="187">
        <v>380144.17</v>
      </c>
      <c r="F52" s="188">
        <v>1999.13</v>
      </c>
      <c r="G52" s="225">
        <f>SUM(C52:F52)</f>
        <v>939600.9699999999</v>
      </c>
      <c r="H52" s="226"/>
      <c r="I52" s="227"/>
    </row>
    <row r="53" spans="1:9" ht="13.5" thickBot="1">
      <c r="A53" s="749" t="s">
        <v>76</v>
      </c>
      <c r="B53" s="750"/>
      <c r="C53" s="182">
        <f>SUM(C48:C52)</f>
        <v>286267645.6100001</v>
      </c>
      <c r="D53" s="182">
        <f>SUM(D48:D52)</f>
        <v>86653831.69000001</v>
      </c>
      <c r="E53" s="182">
        <f>SUM(E48:E52)</f>
        <v>159010566.07</v>
      </c>
      <c r="F53" s="182">
        <f>SUM(F48:F52)</f>
        <v>267060.39</v>
      </c>
      <c r="G53" s="222">
        <f>SUM(G48:G52)</f>
        <v>532199103.76000005</v>
      </c>
      <c r="H53" s="226"/>
      <c r="I53" s="227"/>
    </row>
    <row r="54" spans="1:9" ht="12.75">
      <c r="A54" s="735" t="s">
        <v>124</v>
      </c>
      <c r="B54" s="736"/>
      <c r="C54" s="511">
        <v>0</v>
      </c>
      <c r="D54" s="186">
        <v>0</v>
      </c>
      <c r="E54" s="186">
        <v>0</v>
      </c>
      <c r="F54" s="186">
        <v>0</v>
      </c>
      <c r="G54" s="225">
        <f>SUM(C54:F54)</f>
        <v>0</v>
      </c>
      <c r="H54" s="228"/>
      <c r="I54" s="227"/>
    </row>
    <row r="55" spans="1:9" ht="12.75">
      <c r="A55" s="733" t="s">
        <v>63</v>
      </c>
      <c r="B55" s="734"/>
      <c r="C55" s="512">
        <v>0</v>
      </c>
      <c r="D55" s="187">
        <v>0</v>
      </c>
      <c r="E55" s="187">
        <v>0</v>
      </c>
      <c r="F55" s="187">
        <v>0</v>
      </c>
      <c r="G55" s="225">
        <f>SUM(C55:F55)</f>
        <v>0</v>
      </c>
      <c r="H55" s="228"/>
      <c r="I55" s="227"/>
    </row>
    <row r="56" spans="1:9" ht="12.75">
      <c r="A56" s="733" t="s">
        <v>112</v>
      </c>
      <c r="B56" s="734"/>
      <c r="C56" s="512">
        <v>246055086.57</v>
      </c>
      <c r="D56" s="187">
        <v>66338413.13</v>
      </c>
      <c r="E56" s="187">
        <v>180049923.86</v>
      </c>
      <c r="F56" s="187">
        <v>477843.76</v>
      </c>
      <c r="G56" s="225">
        <f>SUM(C56:F56)</f>
        <v>492921267.32</v>
      </c>
      <c r="H56" s="228"/>
      <c r="I56" s="227"/>
    </row>
    <row r="57" spans="1:9" ht="12.75">
      <c r="A57" s="733" t="s">
        <v>184</v>
      </c>
      <c r="B57" s="734"/>
      <c r="C57" s="512">
        <v>6000000</v>
      </c>
      <c r="D57" s="187">
        <v>0</v>
      </c>
      <c r="E57" s="187">
        <v>0</v>
      </c>
      <c r="F57" s="187">
        <v>0</v>
      </c>
      <c r="G57" s="225">
        <f>SUM(C57:F57)</f>
        <v>6000000</v>
      </c>
      <c r="H57" s="228"/>
      <c r="I57" s="227"/>
    </row>
    <row r="58" spans="1:9" ht="13.5" thickBot="1">
      <c r="A58" s="739" t="s">
        <v>113</v>
      </c>
      <c r="B58" s="740"/>
      <c r="C58" s="512">
        <v>0</v>
      </c>
      <c r="D58" s="187">
        <v>0</v>
      </c>
      <c r="E58" s="187">
        <v>0</v>
      </c>
      <c r="F58" s="187">
        <v>0</v>
      </c>
      <c r="G58" s="225">
        <f>SUM(C58:F58)</f>
        <v>0</v>
      </c>
      <c r="H58" s="228"/>
      <c r="I58" s="227"/>
    </row>
    <row r="59" spans="1:9" ht="13.5" thickBot="1">
      <c r="A59" s="737" t="s">
        <v>77</v>
      </c>
      <c r="B59" s="738"/>
      <c r="C59" s="182">
        <f>SUM(C54:C58)</f>
        <v>252055086.57</v>
      </c>
      <c r="D59" s="182">
        <f>SUM(D54:D58)</f>
        <v>66338413.13</v>
      </c>
      <c r="E59" s="182">
        <f>SUM(E54:E58)</f>
        <v>180049923.86</v>
      </c>
      <c r="F59" s="182">
        <f>SUM(F54:F58)</f>
        <v>477843.76</v>
      </c>
      <c r="G59" s="222">
        <f>SUM(G54:G58)</f>
        <v>498921267.32</v>
      </c>
      <c r="H59" s="228"/>
      <c r="I59" s="227"/>
    </row>
    <row r="60" spans="1:9" ht="13.5" thickBot="1">
      <c r="A60" s="737" t="s">
        <v>189</v>
      </c>
      <c r="B60" s="738"/>
      <c r="C60" s="182">
        <f>C47+C53-C59</f>
        <v>326154446.28000015</v>
      </c>
      <c r="D60" s="182">
        <f>D47+D53-D59</f>
        <v>81399566.39000002</v>
      </c>
      <c r="E60" s="182">
        <f>E47+E53-E59</f>
        <v>231643160.46999997</v>
      </c>
      <c r="F60" s="182">
        <f>F47+F53-F59</f>
        <v>1711996.3499999999</v>
      </c>
      <c r="G60" s="13">
        <f>G47+G53-G59</f>
        <v>640909169.49</v>
      </c>
      <c r="H60" s="226"/>
      <c r="I60" s="227"/>
    </row>
    <row r="61" spans="7:9" ht="12.75">
      <c r="G61" s="79"/>
      <c r="H61" s="209"/>
      <c r="I61" s="209"/>
    </row>
  </sheetData>
  <sheetProtection/>
  <mergeCells count="54">
    <mergeCell ref="A18:B18"/>
    <mergeCell ref="A14:B14"/>
    <mergeCell ref="A15:B15"/>
    <mergeCell ref="A1:F1"/>
    <mergeCell ref="A2:B4"/>
    <mergeCell ref="E2:F2"/>
    <mergeCell ref="C2:D2"/>
    <mergeCell ref="A10:B10"/>
    <mergeCell ref="A13:B13"/>
    <mergeCell ref="A11:B11"/>
    <mergeCell ref="A5:B5"/>
    <mergeCell ref="A9:B9"/>
    <mergeCell ref="A12:B12"/>
    <mergeCell ref="G2:H2"/>
    <mergeCell ref="A6:B6"/>
    <mergeCell ref="A7:B7"/>
    <mergeCell ref="A8:B8"/>
    <mergeCell ref="H45:I45"/>
    <mergeCell ref="A31:B31"/>
    <mergeCell ref="A43:B46"/>
    <mergeCell ref="H44:I44"/>
    <mergeCell ref="H46:I46"/>
    <mergeCell ref="A33:B33"/>
    <mergeCell ref="A34:B34"/>
    <mergeCell ref="A35:B35"/>
    <mergeCell ref="A41:F41"/>
    <mergeCell ref="C21:F21"/>
    <mergeCell ref="A28:B28"/>
    <mergeCell ref="A26:B26"/>
    <mergeCell ref="A27:B27"/>
    <mergeCell ref="A25:B25"/>
    <mergeCell ref="A21:B23"/>
    <mergeCell ref="A52:B52"/>
    <mergeCell ref="A53:B53"/>
    <mergeCell ref="A16:B16"/>
    <mergeCell ref="A17:B17"/>
    <mergeCell ref="A20:E20"/>
    <mergeCell ref="A24:B24"/>
    <mergeCell ref="A36:B36"/>
    <mergeCell ref="A48:B48"/>
    <mergeCell ref="A29:B29"/>
    <mergeCell ref="A32:B32"/>
    <mergeCell ref="A49:B49"/>
    <mergeCell ref="A50:B50"/>
    <mergeCell ref="A42:F42"/>
    <mergeCell ref="A51:B51"/>
    <mergeCell ref="A47:B47"/>
    <mergeCell ref="A55:B55"/>
    <mergeCell ref="A54:B54"/>
    <mergeCell ref="A60:B60"/>
    <mergeCell ref="A56:B56"/>
    <mergeCell ref="A57:B57"/>
    <mergeCell ref="A58:B58"/>
    <mergeCell ref="A59:B59"/>
  </mergeCells>
  <printOptions/>
  <pageMargins left="0.37" right="0.25" top="0.39" bottom="0.31" header="0.18" footer="0.25"/>
  <pageSetup horizontalDpi="600" verticalDpi="600" orientation="landscape" paperSize="9" scale="90" r:id="rId1"/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238"/>
  <sheetViews>
    <sheetView view="pageBreakPreview" zoomScaleSheetLayoutView="100" zoomScalePageLayoutView="0" workbookViewId="0" topLeftCell="A14">
      <selection activeCell="B3" sqref="B3"/>
    </sheetView>
  </sheetViews>
  <sheetFormatPr defaultColWidth="9.140625" defaultRowHeight="12.75"/>
  <cols>
    <col min="1" max="1" width="29.28125" style="1" bestFit="1" customWidth="1"/>
    <col min="2" max="13" width="16.7109375" style="1" customWidth="1"/>
    <col min="14" max="14" width="13.28125" style="1" customWidth="1"/>
    <col min="15" max="15" width="16.421875" style="1" customWidth="1"/>
    <col min="16" max="16" width="11.140625" style="1" customWidth="1"/>
    <col min="17" max="17" width="12.7109375" style="1" customWidth="1"/>
    <col min="18" max="18" width="14.00390625" style="1" customWidth="1"/>
    <col min="19" max="19" width="17.140625" style="1" customWidth="1"/>
    <col min="20" max="20" width="11.7109375" style="1" bestFit="1" customWidth="1"/>
    <col min="21" max="21" width="10.00390625" style="1" bestFit="1" customWidth="1"/>
    <col min="22" max="23" width="11.7109375" style="1" bestFit="1" customWidth="1"/>
    <col min="24" max="24" width="10.8515625" style="1" bestFit="1" customWidth="1"/>
    <col min="25" max="26" width="11.7109375" style="1" bestFit="1" customWidth="1"/>
    <col min="27" max="27" width="10.8515625" style="1" bestFit="1" customWidth="1"/>
    <col min="28" max="29" width="13.140625" style="1" bestFit="1" customWidth="1"/>
    <col min="30" max="16384" width="9.140625" style="1" customWidth="1"/>
  </cols>
  <sheetData>
    <row r="1" spans="1:20" ht="14.25" thickBot="1">
      <c r="A1" s="783" t="s">
        <v>246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20"/>
      <c r="O1" s="21"/>
      <c r="P1" s="21"/>
      <c r="Q1" s="21"/>
      <c r="R1" s="21"/>
      <c r="S1" s="21"/>
      <c r="T1" s="20"/>
    </row>
    <row r="2" spans="1:21" ht="14.25" thickBot="1">
      <c r="A2" s="789" t="s">
        <v>46</v>
      </c>
      <c r="B2" s="759" t="s">
        <v>78</v>
      </c>
      <c r="C2" s="782"/>
      <c r="D2" s="779"/>
      <c r="E2" s="782" t="s">
        <v>79</v>
      </c>
      <c r="F2" s="782"/>
      <c r="G2" s="779"/>
      <c r="H2" s="759" t="s">
        <v>80</v>
      </c>
      <c r="I2" s="782"/>
      <c r="J2" s="779"/>
      <c r="K2" s="759" t="s">
        <v>81</v>
      </c>
      <c r="L2" s="782"/>
      <c r="M2" s="779"/>
      <c r="N2" s="20"/>
      <c r="O2" s="780"/>
      <c r="P2" s="780"/>
      <c r="Q2" s="780"/>
      <c r="R2" s="103"/>
      <c r="S2" s="103"/>
      <c r="T2" s="104"/>
      <c r="U2" s="105"/>
    </row>
    <row r="3" spans="1:21" ht="14.25" thickBot="1">
      <c r="A3" s="790"/>
      <c r="B3" s="99" t="s">
        <v>29</v>
      </c>
      <c r="C3" s="106" t="s">
        <v>4</v>
      </c>
      <c r="D3" s="106" t="s">
        <v>82</v>
      </c>
      <c r="E3" s="100" t="s">
        <v>29</v>
      </c>
      <c r="F3" s="106" t="s">
        <v>5</v>
      </c>
      <c r="G3" s="106" t="s">
        <v>82</v>
      </c>
      <c r="H3" s="99" t="s">
        <v>29</v>
      </c>
      <c r="I3" s="106" t="s">
        <v>5</v>
      </c>
      <c r="J3" s="106" t="s">
        <v>82</v>
      </c>
      <c r="K3" s="99" t="s">
        <v>29</v>
      </c>
      <c r="L3" s="106" t="s">
        <v>5</v>
      </c>
      <c r="M3" s="106" t="s">
        <v>82</v>
      </c>
      <c r="N3" s="20"/>
      <c r="O3" s="780"/>
      <c r="P3" s="781"/>
      <c r="Q3" s="102"/>
      <c r="R3" s="103"/>
      <c r="S3" s="103"/>
      <c r="T3" s="104"/>
      <c r="U3" s="105"/>
    </row>
    <row r="4" spans="1:21" ht="14.25" thickBot="1">
      <c r="A4" s="791"/>
      <c r="B4" s="108" t="s">
        <v>6</v>
      </c>
      <c r="C4" s="108" t="s">
        <v>6</v>
      </c>
      <c r="D4" s="108" t="s">
        <v>6</v>
      </c>
      <c r="E4" s="109" t="s">
        <v>6</v>
      </c>
      <c r="F4" s="108" t="s">
        <v>6</v>
      </c>
      <c r="G4" s="108" t="s">
        <v>6</v>
      </c>
      <c r="H4" s="108" t="s">
        <v>6</v>
      </c>
      <c r="I4" s="108" t="s">
        <v>6</v>
      </c>
      <c r="J4" s="108" t="s">
        <v>6</v>
      </c>
      <c r="K4" s="110" t="s">
        <v>6</v>
      </c>
      <c r="L4" s="110" t="s">
        <v>6</v>
      </c>
      <c r="M4" s="110" t="s">
        <v>6</v>
      </c>
      <c r="N4" s="20"/>
      <c r="O4" s="21"/>
      <c r="P4" s="107"/>
      <c r="Q4" s="107"/>
      <c r="R4" s="111"/>
      <c r="S4" s="111"/>
      <c r="T4" s="112"/>
      <c r="U4" s="86"/>
    </row>
    <row r="5" spans="1:21" ht="14.25" thickBot="1">
      <c r="A5" s="40" t="s">
        <v>7</v>
      </c>
      <c r="B5" s="61">
        <v>3067504.81</v>
      </c>
      <c r="C5" s="388">
        <v>773581</v>
      </c>
      <c r="D5" s="13">
        <v>3906232.56</v>
      </c>
      <c r="E5" s="61">
        <v>517302.45</v>
      </c>
      <c r="F5" s="113">
        <v>171910.06</v>
      </c>
      <c r="G5" s="13">
        <v>55777.66</v>
      </c>
      <c r="H5" s="61">
        <v>4549131.79</v>
      </c>
      <c r="I5" s="114">
        <v>34457645.46</v>
      </c>
      <c r="J5" s="115">
        <v>1915806.2</v>
      </c>
      <c r="K5" s="313">
        <f>B5+E5+H5</f>
        <v>8133939.050000001</v>
      </c>
      <c r="L5" s="313">
        <f>C5+F5+I5</f>
        <v>35403136.52</v>
      </c>
      <c r="M5" s="39">
        <f>D5+G5+J5</f>
        <v>5877816.42</v>
      </c>
      <c r="N5" s="7"/>
      <c r="O5" s="116"/>
      <c r="P5" s="117"/>
      <c r="Q5" s="117"/>
      <c r="R5" s="103"/>
      <c r="S5" s="103"/>
      <c r="T5" s="118"/>
      <c r="U5" s="119"/>
    </row>
    <row r="6" spans="1:21" ht="13.5">
      <c r="A6" s="43" t="s">
        <v>211</v>
      </c>
      <c r="B6" s="75">
        <v>0</v>
      </c>
      <c r="C6" s="121">
        <v>0</v>
      </c>
      <c r="D6" s="14">
        <v>143793</v>
      </c>
      <c r="E6" s="121">
        <v>0</v>
      </c>
      <c r="F6" s="14">
        <v>0</v>
      </c>
      <c r="G6" s="14">
        <v>0</v>
      </c>
      <c r="H6" s="14">
        <v>14644848.91</v>
      </c>
      <c r="I6" s="74">
        <v>6137181.86</v>
      </c>
      <c r="J6" s="121">
        <v>0</v>
      </c>
      <c r="K6" s="516">
        <f>B6+E6+H6</f>
        <v>14644848.91</v>
      </c>
      <c r="L6" s="517">
        <f>SUM(C6+F6+I6)</f>
        <v>6137181.86</v>
      </c>
      <c r="M6" s="489">
        <f>D6+G6+J6</f>
        <v>143793</v>
      </c>
      <c r="N6" s="7"/>
      <c r="O6" s="8"/>
      <c r="P6" s="8"/>
      <c r="Q6" s="8"/>
      <c r="R6" s="122"/>
      <c r="S6" s="122"/>
      <c r="T6" s="117"/>
      <c r="U6" s="86"/>
    </row>
    <row r="7" spans="1:21" ht="13.5" hidden="1">
      <c r="A7" s="44" t="s">
        <v>83</v>
      </c>
      <c r="B7" s="59">
        <v>0</v>
      </c>
      <c r="C7" s="126">
        <v>0</v>
      </c>
      <c r="D7" s="44">
        <v>0</v>
      </c>
      <c r="E7" s="126">
        <v>0</v>
      </c>
      <c r="F7" s="14">
        <v>0</v>
      </c>
      <c r="G7" s="14">
        <v>0</v>
      </c>
      <c r="H7" s="76">
        <v>0</v>
      </c>
      <c r="I7" s="74">
        <v>0</v>
      </c>
      <c r="J7" s="126">
        <v>0</v>
      </c>
      <c r="K7" s="518">
        <f aca="true" t="shared" si="0" ref="K7:K15">SUM(B7+E7+H7)</f>
        <v>0</v>
      </c>
      <c r="L7" s="515">
        <f>SUM(C7+F7+I7)</f>
        <v>0</v>
      </c>
      <c r="M7" s="519">
        <f aca="true" t="shared" si="1" ref="M7:M15">SUM(D7+G7+J7)</f>
        <v>0</v>
      </c>
      <c r="N7" s="7"/>
      <c r="O7" s="8"/>
      <c r="P7" s="8"/>
      <c r="Q7" s="8"/>
      <c r="R7" s="122"/>
      <c r="S7" s="122"/>
      <c r="T7" s="117"/>
      <c r="U7" s="86"/>
    </row>
    <row r="8" spans="1:21" ht="13.5">
      <c r="A8" s="44" t="s">
        <v>195</v>
      </c>
      <c r="B8" s="59">
        <v>0</v>
      </c>
      <c r="C8" s="126">
        <v>0</v>
      </c>
      <c r="D8" s="44">
        <v>0</v>
      </c>
      <c r="E8" s="126">
        <v>0</v>
      </c>
      <c r="F8" s="14">
        <v>0</v>
      </c>
      <c r="G8" s="14">
        <v>0</v>
      </c>
      <c r="H8" s="76">
        <v>0</v>
      </c>
      <c r="I8" s="74">
        <v>11916844.97</v>
      </c>
      <c r="J8" s="126">
        <v>0</v>
      </c>
      <c r="K8" s="518">
        <f t="shared" si="0"/>
        <v>0</v>
      </c>
      <c r="L8" s="515">
        <f>SUM(C8+F8+I8)</f>
        <v>11916844.97</v>
      </c>
      <c r="M8" s="519">
        <f t="shared" si="1"/>
        <v>0</v>
      </c>
      <c r="N8" s="7"/>
      <c r="O8" s="8"/>
      <c r="P8" s="8"/>
      <c r="Q8" s="8"/>
      <c r="R8" s="19"/>
      <c r="S8" s="19"/>
      <c r="T8" s="8"/>
      <c r="U8" s="86"/>
    </row>
    <row r="9" spans="1:21" ht="13.5">
      <c r="A9" s="44" t="s">
        <v>84</v>
      </c>
      <c r="B9" s="59">
        <v>0</v>
      </c>
      <c r="C9" s="126">
        <v>0</v>
      </c>
      <c r="D9" s="44">
        <v>0</v>
      </c>
      <c r="E9" s="126">
        <v>0</v>
      </c>
      <c r="F9" s="14">
        <v>0</v>
      </c>
      <c r="G9" s="14">
        <v>0</v>
      </c>
      <c r="H9" s="76">
        <v>0</v>
      </c>
      <c r="I9" s="74">
        <v>0</v>
      </c>
      <c r="J9" s="126">
        <v>0</v>
      </c>
      <c r="K9" s="518">
        <f t="shared" si="0"/>
        <v>0</v>
      </c>
      <c r="L9" s="515">
        <f>SUM(C9+E9+H9)</f>
        <v>0</v>
      </c>
      <c r="M9" s="519">
        <f t="shared" si="1"/>
        <v>0</v>
      </c>
      <c r="N9" s="7"/>
      <c r="O9" s="8"/>
      <c r="P9" s="8"/>
      <c r="Q9" s="8"/>
      <c r="R9" s="122"/>
      <c r="S9" s="122"/>
      <c r="T9" s="8"/>
      <c r="U9" s="86"/>
    </row>
    <row r="10" spans="1:21" ht="13.5">
      <c r="A10" s="44" t="s">
        <v>53</v>
      </c>
      <c r="B10" s="59">
        <v>473.14</v>
      </c>
      <c r="C10" s="126">
        <v>0</v>
      </c>
      <c r="D10" s="44">
        <v>0</v>
      </c>
      <c r="E10" s="126">
        <v>684.36</v>
      </c>
      <c r="F10" s="14">
        <v>0</v>
      </c>
      <c r="G10" s="14">
        <v>0</v>
      </c>
      <c r="H10" s="44">
        <v>1759.91</v>
      </c>
      <c r="I10" s="76">
        <v>0</v>
      </c>
      <c r="J10" s="126">
        <v>0</v>
      </c>
      <c r="K10" s="518">
        <f t="shared" si="0"/>
        <v>2917.41</v>
      </c>
      <c r="L10" s="515">
        <f aca="true" t="shared" si="2" ref="L10:L15">SUM(C10+F10+I10)</f>
        <v>0</v>
      </c>
      <c r="M10" s="519">
        <f t="shared" si="1"/>
        <v>0</v>
      </c>
      <c r="N10" s="7"/>
      <c r="O10" s="8"/>
      <c r="P10" s="8"/>
      <c r="Q10" s="8"/>
      <c r="R10" s="19"/>
      <c r="S10" s="19"/>
      <c r="T10" s="166"/>
      <c r="U10" s="167"/>
    </row>
    <row r="11" spans="1:21" ht="13.5">
      <c r="A11" s="44" t="s">
        <v>202</v>
      </c>
      <c r="B11" s="59">
        <v>0</v>
      </c>
      <c r="C11" s="126">
        <v>0</v>
      </c>
      <c r="D11" s="44">
        <v>0</v>
      </c>
      <c r="E11" s="126">
        <v>0</v>
      </c>
      <c r="F11" s="14">
        <v>0</v>
      </c>
      <c r="G11" s="14">
        <v>0</v>
      </c>
      <c r="H11" s="76">
        <v>0</v>
      </c>
      <c r="I11" s="74">
        <v>654627.43</v>
      </c>
      <c r="J11" s="126">
        <v>0</v>
      </c>
      <c r="K11" s="518">
        <f t="shared" si="0"/>
        <v>0</v>
      </c>
      <c r="L11" s="515">
        <f t="shared" si="2"/>
        <v>654627.43</v>
      </c>
      <c r="M11" s="519">
        <f t="shared" si="1"/>
        <v>0</v>
      </c>
      <c r="N11" s="7"/>
      <c r="O11" s="8"/>
      <c r="P11" s="8"/>
      <c r="Q11" s="8"/>
      <c r="R11" s="19"/>
      <c r="S11" s="19"/>
      <c r="T11" s="166"/>
      <c r="U11" s="167"/>
    </row>
    <row r="12" spans="1:20" ht="13.5">
      <c r="A12" s="44" t="s">
        <v>54</v>
      </c>
      <c r="B12" s="59">
        <v>21451.12</v>
      </c>
      <c r="C12" s="126">
        <v>0</v>
      </c>
      <c r="D12" s="44">
        <v>0</v>
      </c>
      <c r="E12" s="126">
        <v>0</v>
      </c>
      <c r="F12" s="14">
        <v>0</v>
      </c>
      <c r="G12" s="14">
        <v>0</v>
      </c>
      <c r="H12" s="76">
        <v>0</v>
      </c>
      <c r="I12" s="74">
        <v>0</v>
      </c>
      <c r="J12" s="126">
        <v>0</v>
      </c>
      <c r="K12" s="518">
        <f t="shared" si="0"/>
        <v>21451.12</v>
      </c>
      <c r="L12" s="515">
        <f t="shared" si="2"/>
        <v>0</v>
      </c>
      <c r="M12" s="519">
        <f t="shared" si="1"/>
        <v>0</v>
      </c>
      <c r="N12" s="7"/>
      <c r="O12" s="8"/>
      <c r="P12" s="8"/>
      <c r="Q12" s="8"/>
      <c r="R12" s="19"/>
      <c r="S12" s="19"/>
      <c r="T12" s="20"/>
    </row>
    <row r="13" spans="1:20" ht="13.5" hidden="1">
      <c r="A13" s="44" t="s">
        <v>85</v>
      </c>
      <c r="B13" s="59">
        <v>0</v>
      </c>
      <c r="C13" s="126">
        <v>0</v>
      </c>
      <c r="D13" s="44">
        <v>0</v>
      </c>
      <c r="E13" s="126">
        <v>0</v>
      </c>
      <c r="F13" s="14">
        <v>0</v>
      </c>
      <c r="G13" s="14">
        <v>0</v>
      </c>
      <c r="H13" s="76">
        <v>0</v>
      </c>
      <c r="I13" s="74">
        <v>0</v>
      </c>
      <c r="J13" s="126">
        <v>0</v>
      </c>
      <c r="K13" s="518">
        <f t="shared" si="0"/>
        <v>0</v>
      </c>
      <c r="L13" s="515">
        <f t="shared" si="2"/>
        <v>0</v>
      </c>
      <c r="M13" s="519">
        <f t="shared" si="1"/>
        <v>0</v>
      </c>
      <c r="N13" s="7"/>
      <c r="O13" s="8"/>
      <c r="P13" s="8"/>
      <c r="Q13" s="8"/>
      <c r="R13" s="19"/>
      <c r="S13" s="19"/>
      <c r="T13" s="20"/>
    </row>
    <row r="14" spans="1:20" ht="13.5">
      <c r="A14" s="44" t="s">
        <v>86</v>
      </c>
      <c r="B14" s="59">
        <v>3182.96</v>
      </c>
      <c r="C14" s="126">
        <v>0.01</v>
      </c>
      <c r="D14" s="44">
        <v>696.56</v>
      </c>
      <c r="E14" s="126">
        <v>22.43</v>
      </c>
      <c r="F14" s="14">
        <v>0</v>
      </c>
      <c r="G14" s="14">
        <v>0</v>
      </c>
      <c r="H14" s="76">
        <v>0</v>
      </c>
      <c r="I14" s="74">
        <v>0</v>
      </c>
      <c r="J14" s="126">
        <v>0</v>
      </c>
      <c r="K14" s="518">
        <f t="shared" si="0"/>
        <v>3205.39</v>
      </c>
      <c r="L14" s="515">
        <f t="shared" si="2"/>
        <v>0.01</v>
      </c>
      <c r="M14" s="519">
        <f t="shared" si="1"/>
        <v>696.56</v>
      </c>
      <c r="N14" s="7"/>
      <c r="O14" s="8"/>
      <c r="P14" s="8"/>
      <c r="Q14" s="8"/>
      <c r="R14" s="19"/>
      <c r="S14" s="19"/>
      <c r="T14" s="20"/>
    </row>
    <row r="15" spans="1:20" ht="14.25" thickBot="1">
      <c r="A15" s="15" t="s">
        <v>226</v>
      </c>
      <c r="B15" s="336">
        <v>0</v>
      </c>
      <c r="C15" s="27">
        <v>0</v>
      </c>
      <c r="D15" s="425">
        <v>0</v>
      </c>
      <c r="E15" s="426">
        <v>285467.7</v>
      </c>
      <c r="F15" s="14">
        <v>0</v>
      </c>
      <c r="G15" s="14">
        <v>0</v>
      </c>
      <c r="H15" s="129">
        <v>285434.97</v>
      </c>
      <c r="I15" s="129">
        <v>94994.25</v>
      </c>
      <c r="J15" s="494">
        <v>0</v>
      </c>
      <c r="K15" s="520">
        <f t="shared" si="0"/>
        <v>570902.6699999999</v>
      </c>
      <c r="L15" s="521">
        <f t="shared" si="2"/>
        <v>94994.25</v>
      </c>
      <c r="M15" s="492">
        <f t="shared" si="1"/>
        <v>0</v>
      </c>
      <c r="N15" s="7"/>
      <c r="O15" s="8"/>
      <c r="P15" s="8"/>
      <c r="Q15" s="8"/>
      <c r="R15" s="19"/>
      <c r="S15" s="19"/>
      <c r="T15" s="20"/>
    </row>
    <row r="16" spans="1:20" ht="14.25" thickBot="1">
      <c r="A16" s="40" t="s">
        <v>15</v>
      </c>
      <c r="B16" s="40">
        <f aca="true" t="shared" si="3" ref="B16:M16">SUM(B6:B15)</f>
        <v>25107.219999999998</v>
      </c>
      <c r="C16" s="40">
        <f t="shared" si="3"/>
        <v>0.01</v>
      </c>
      <c r="D16" s="40">
        <f t="shared" si="3"/>
        <v>144489.56</v>
      </c>
      <c r="E16" s="40">
        <f t="shared" si="3"/>
        <v>286174.49</v>
      </c>
      <c r="F16" s="40">
        <f t="shared" si="3"/>
        <v>0</v>
      </c>
      <c r="G16" s="40">
        <f t="shared" si="3"/>
        <v>0</v>
      </c>
      <c r="H16" s="40">
        <f t="shared" si="3"/>
        <v>14932043.790000001</v>
      </c>
      <c r="I16" s="40">
        <f t="shared" si="3"/>
        <v>18803648.51</v>
      </c>
      <c r="J16" s="40">
        <f t="shared" si="3"/>
        <v>0</v>
      </c>
      <c r="K16" s="68">
        <f t="shared" si="3"/>
        <v>15243325.5</v>
      </c>
      <c r="L16" s="68">
        <f t="shared" si="3"/>
        <v>18803648.520000003</v>
      </c>
      <c r="M16" s="411">
        <f t="shared" si="3"/>
        <v>144489.56</v>
      </c>
      <c r="N16" s="7"/>
      <c r="O16" s="117"/>
      <c r="P16" s="117"/>
      <c r="Q16" s="117"/>
      <c r="R16" s="19"/>
      <c r="S16" s="19"/>
      <c r="T16" s="20"/>
    </row>
    <row r="17" spans="1:26" ht="13.5">
      <c r="A17" s="131" t="s">
        <v>87</v>
      </c>
      <c r="B17" s="14">
        <v>0</v>
      </c>
      <c r="C17" s="14">
        <v>0</v>
      </c>
      <c r="D17" s="74">
        <v>0</v>
      </c>
      <c r="E17" s="121">
        <v>0</v>
      </c>
      <c r="F17" s="14">
        <v>0</v>
      </c>
      <c r="G17" s="427">
        <v>0</v>
      </c>
      <c r="H17" s="43">
        <v>0</v>
      </c>
      <c r="I17" s="43">
        <v>0</v>
      </c>
      <c r="J17" s="131">
        <v>139.31</v>
      </c>
      <c r="K17" s="487">
        <f aca="true" t="shared" si="4" ref="K17:K26">SUM(B17+E17+H17)</f>
        <v>0</v>
      </c>
      <c r="L17" s="488">
        <f aca="true" t="shared" si="5" ref="L17:L26">SUM(C17+F17+I17)</f>
        <v>0</v>
      </c>
      <c r="M17" s="489">
        <f aca="true" t="shared" si="6" ref="M17:M26">SUM(D17+G17+J17)</f>
        <v>139.31</v>
      </c>
      <c r="N17" s="7"/>
      <c r="O17" s="8"/>
      <c r="P17" s="8"/>
      <c r="Q17" s="8"/>
      <c r="R17" s="21"/>
      <c r="S17" s="21"/>
      <c r="T17" s="168"/>
      <c r="U17" s="169"/>
      <c r="V17" s="169"/>
      <c r="W17" s="169"/>
      <c r="X17" s="169"/>
      <c r="Y17" s="169"/>
      <c r="Z17" s="169"/>
    </row>
    <row r="18" spans="1:30" ht="13.5">
      <c r="A18" s="48" t="s">
        <v>88</v>
      </c>
      <c r="B18" s="44">
        <v>0</v>
      </c>
      <c r="C18" s="44">
        <v>0</v>
      </c>
      <c r="D18" s="76">
        <v>120768.74</v>
      </c>
      <c r="E18" s="121">
        <v>0</v>
      </c>
      <c r="F18" s="44">
        <v>0</v>
      </c>
      <c r="G18" s="44">
        <v>0</v>
      </c>
      <c r="H18" s="44">
        <v>19022843.44</v>
      </c>
      <c r="I18" s="44">
        <v>18781240.65</v>
      </c>
      <c r="J18" s="126">
        <v>0</v>
      </c>
      <c r="K18" s="522">
        <f t="shared" si="4"/>
        <v>19022843.44</v>
      </c>
      <c r="L18" s="486">
        <f t="shared" si="5"/>
        <v>18781240.65</v>
      </c>
      <c r="M18" s="519">
        <f t="shared" si="6"/>
        <v>120768.74</v>
      </c>
      <c r="N18" s="7"/>
      <c r="O18" s="8"/>
      <c r="P18" s="8"/>
      <c r="Q18" s="8"/>
      <c r="R18" s="103"/>
      <c r="S18" s="103"/>
      <c r="T18" s="107"/>
      <c r="U18" s="82"/>
      <c r="V18" s="82"/>
      <c r="W18" s="82"/>
      <c r="X18" s="82"/>
      <c r="Y18" s="82"/>
      <c r="Z18" s="146"/>
      <c r="AA18" s="146"/>
      <c r="AB18" s="146"/>
      <c r="AC18" s="146"/>
      <c r="AD18" s="146"/>
    </row>
    <row r="19" spans="1:30" ht="13.5">
      <c r="A19" s="48" t="s">
        <v>89</v>
      </c>
      <c r="B19" s="44">
        <v>0</v>
      </c>
      <c r="C19" s="44">
        <v>0</v>
      </c>
      <c r="D19" s="76">
        <v>0</v>
      </c>
      <c r="E19" s="121">
        <v>0</v>
      </c>
      <c r="F19" s="44">
        <v>0</v>
      </c>
      <c r="G19" s="44">
        <v>0</v>
      </c>
      <c r="H19" s="44">
        <v>171209.3</v>
      </c>
      <c r="I19" s="76">
        <v>483418.13</v>
      </c>
      <c r="J19" s="126">
        <v>0</v>
      </c>
      <c r="K19" s="522">
        <f t="shared" si="4"/>
        <v>171209.3</v>
      </c>
      <c r="L19" s="486">
        <f t="shared" si="5"/>
        <v>483418.13</v>
      </c>
      <c r="M19" s="519">
        <f t="shared" si="6"/>
        <v>0</v>
      </c>
      <c r="N19" s="7"/>
      <c r="O19" s="8"/>
      <c r="P19" s="8"/>
      <c r="Q19" s="8"/>
      <c r="R19" s="103"/>
      <c r="S19" s="103"/>
      <c r="T19" s="107"/>
      <c r="U19" s="134"/>
      <c r="V19" s="107"/>
      <c r="W19" s="135"/>
      <c r="X19" s="134"/>
      <c r="Y19" s="146"/>
      <c r="Z19" s="146"/>
      <c r="AA19" s="146"/>
      <c r="AB19" s="146"/>
      <c r="AC19" s="146"/>
      <c r="AD19" s="146"/>
    </row>
    <row r="20" spans="1:30" ht="13.5">
      <c r="A20" s="48" t="s">
        <v>90</v>
      </c>
      <c r="B20" s="44">
        <v>0</v>
      </c>
      <c r="C20" s="44">
        <v>0</v>
      </c>
      <c r="D20" s="76">
        <v>0</v>
      </c>
      <c r="E20" s="121">
        <v>0</v>
      </c>
      <c r="F20" s="44">
        <v>0</v>
      </c>
      <c r="G20" s="427">
        <v>0</v>
      </c>
      <c r="H20" s="76">
        <v>0</v>
      </c>
      <c r="I20" s="76">
        <v>0</v>
      </c>
      <c r="J20" s="126">
        <v>0</v>
      </c>
      <c r="K20" s="522">
        <f t="shared" si="4"/>
        <v>0</v>
      </c>
      <c r="L20" s="486">
        <f t="shared" si="5"/>
        <v>0</v>
      </c>
      <c r="M20" s="519">
        <f t="shared" si="6"/>
        <v>0</v>
      </c>
      <c r="N20" s="7"/>
      <c r="O20" s="8"/>
      <c r="P20" s="8"/>
      <c r="Q20" s="8"/>
      <c r="R20" s="122"/>
      <c r="S20" s="122"/>
      <c r="T20" s="122"/>
      <c r="U20" s="170"/>
      <c r="V20" s="140"/>
      <c r="W20" s="140"/>
      <c r="X20" s="170"/>
      <c r="Y20" s="146"/>
      <c r="Z20" s="146"/>
      <c r="AA20" s="146"/>
      <c r="AB20" s="146"/>
      <c r="AC20" s="146"/>
      <c r="AD20" s="146"/>
    </row>
    <row r="21" spans="1:30" ht="13.5">
      <c r="A21" s="129" t="s">
        <v>63</v>
      </c>
      <c r="B21" s="44">
        <v>144.01</v>
      </c>
      <c r="C21" s="44">
        <v>0</v>
      </c>
      <c r="D21" s="76">
        <v>590.7</v>
      </c>
      <c r="E21" s="121">
        <v>0</v>
      </c>
      <c r="F21" s="44">
        <v>0</v>
      </c>
      <c r="G21" s="76">
        <v>0.27</v>
      </c>
      <c r="H21" s="76">
        <v>0</v>
      </c>
      <c r="I21" s="44">
        <v>0</v>
      </c>
      <c r="J21" s="48">
        <v>44.05</v>
      </c>
      <c r="K21" s="522">
        <f t="shared" si="4"/>
        <v>144.01</v>
      </c>
      <c r="L21" s="486">
        <f t="shared" si="5"/>
        <v>0</v>
      </c>
      <c r="M21" s="519">
        <f t="shared" si="6"/>
        <v>635.02</v>
      </c>
      <c r="N21" s="7"/>
      <c r="O21" s="8"/>
      <c r="P21" s="8"/>
      <c r="Q21" s="8"/>
      <c r="R21" s="19"/>
      <c r="S21" s="19"/>
      <c r="T21" s="19"/>
      <c r="U21" s="136"/>
      <c r="V21" s="136"/>
      <c r="W21" s="136"/>
      <c r="X21" s="136"/>
      <c r="Y21" s="146"/>
      <c r="Z21" s="146"/>
      <c r="AA21" s="146"/>
      <c r="AB21" s="146"/>
      <c r="AC21" s="146"/>
      <c r="AD21" s="146"/>
    </row>
    <row r="22" spans="1:30" ht="13.5">
      <c r="A22" s="48" t="s">
        <v>61</v>
      </c>
      <c r="B22" s="44">
        <v>0</v>
      </c>
      <c r="C22" s="44">
        <v>0</v>
      </c>
      <c r="D22" s="76">
        <v>437.63</v>
      </c>
      <c r="E22" s="121">
        <v>0</v>
      </c>
      <c r="F22" s="44">
        <v>0</v>
      </c>
      <c r="G22" s="76">
        <v>0</v>
      </c>
      <c r="H22" s="76">
        <v>0</v>
      </c>
      <c r="I22" s="44">
        <v>0</v>
      </c>
      <c r="J22" s="48">
        <v>1022.29</v>
      </c>
      <c r="K22" s="522">
        <f t="shared" si="4"/>
        <v>0</v>
      </c>
      <c r="L22" s="486">
        <f t="shared" si="5"/>
        <v>0</v>
      </c>
      <c r="M22" s="519">
        <f t="shared" si="6"/>
        <v>1459.92</v>
      </c>
      <c r="N22" s="7"/>
      <c r="O22" s="8"/>
      <c r="P22" s="8"/>
      <c r="Q22" s="8"/>
      <c r="R22" s="122"/>
      <c r="S22" s="122"/>
      <c r="T22" s="19"/>
      <c r="U22" s="136"/>
      <c r="V22" s="136"/>
      <c r="W22" s="136"/>
      <c r="X22" s="136"/>
      <c r="Y22" s="146"/>
      <c r="Z22" s="146"/>
      <c r="AA22" s="146"/>
      <c r="AB22" s="146"/>
      <c r="AC22" s="146"/>
      <c r="AD22" s="146"/>
    </row>
    <row r="23" spans="1:30" ht="13.5">
      <c r="A23" s="98" t="s">
        <v>91</v>
      </c>
      <c r="B23" s="44">
        <v>1537.75</v>
      </c>
      <c r="C23" s="44">
        <v>0</v>
      </c>
      <c r="D23" s="76">
        <v>0</v>
      </c>
      <c r="E23" s="121">
        <v>0</v>
      </c>
      <c r="F23" s="44">
        <v>0</v>
      </c>
      <c r="G23" s="76">
        <v>0</v>
      </c>
      <c r="H23" s="76">
        <v>0</v>
      </c>
      <c r="I23" s="76">
        <v>18813665.74</v>
      </c>
      <c r="J23" s="126">
        <v>0</v>
      </c>
      <c r="K23" s="522">
        <f t="shared" si="4"/>
        <v>1537.75</v>
      </c>
      <c r="L23" s="486">
        <f t="shared" si="5"/>
        <v>18813665.74</v>
      </c>
      <c r="M23" s="519">
        <f t="shared" si="6"/>
        <v>0</v>
      </c>
      <c r="N23" s="7"/>
      <c r="O23" s="8"/>
      <c r="P23" s="8"/>
      <c r="Q23" s="8"/>
      <c r="R23" s="19"/>
      <c r="S23" s="19"/>
      <c r="T23" s="19"/>
      <c r="U23" s="136"/>
      <c r="V23" s="136"/>
      <c r="W23" s="136"/>
      <c r="X23" s="136"/>
      <c r="Y23" s="146"/>
      <c r="Z23" s="146"/>
      <c r="AA23" s="146"/>
      <c r="AB23" s="146"/>
      <c r="AC23" s="146"/>
      <c r="AD23" s="146"/>
    </row>
    <row r="24" spans="1:30" ht="13.5" hidden="1">
      <c r="A24" s="48" t="s">
        <v>92</v>
      </c>
      <c r="B24" s="44">
        <v>0</v>
      </c>
      <c r="C24" s="44">
        <v>0</v>
      </c>
      <c r="D24" s="76">
        <v>0</v>
      </c>
      <c r="E24" s="121">
        <v>0</v>
      </c>
      <c r="F24" s="44">
        <v>0</v>
      </c>
      <c r="G24" s="76">
        <v>0</v>
      </c>
      <c r="H24" s="76">
        <v>0</v>
      </c>
      <c r="I24" s="76">
        <v>0</v>
      </c>
      <c r="J24" s="126">
        <v>0</v>
      </c>
      <c r="K24" s="522">
        <f t="shared" si="4"/>
        <v>0</v>
      </c>
      <c r="L24" s="486">
        <f t="shared" si="5"/>
        <v>0</v>
      </c>
      <c r="M24" s="519">
        <f t="shared" si="6"/>
        <v>0</v>
      </c>
      <c r="N24" s="7"/>
      <c r="O24" s="8"/>
      <c r="P24" s="8"/>
      <c r="Q24" s="8"/>
      <c r="R24" s="19"/>
      <c r="S24" s="19"/>
      <c r="T24" s="19"/>
      <c r="U24" s="136"/>
      <c r="V24" s="136"/>
      <c r="W24" s="136"/>
      <c r="X24" s="136"/>
      <c r="Y24" s="146"/>
      <c r="Z24" s="146"/>
      <c r="AA24" s="146"/>
      <c r="AB24" s="146"/>
      <c r="AC24" s="146"/>
      <c r="AD24" s="146"/>
    </row>
    <row r="25" spans="1:30" ht="13.5">
      <c r="A25" s="129" t="s">
        <v>93</v>
      </c>
      <c r="B25" s="14">
        <v>2353510.48</v>
      </c>
      <c r="C25" s="132">
        <v>0</v>
      </c>
      <c r="D25" s="76">
        <v>0</v>
      </c>
      <c r="E25" s="121">
        <v>0</v>
      </c>
      <c r="F25" s="44">
        <v>0</v>
      </c>
      <c r="G25" s="76">
        <v>0</v>
      </c>
      <c r="H25" s="76">
        <v>0</v>
      </c>
      <c r="I25" s="76">
        <v>0</v>
      </c>
      <c r="J25" s="126">
        <v>0</v>
      </c>
      <c r="K25" s="522">
        <f t="shared" si="4"/>
        <v>2353510.48</v>
      </c>
      <c r="L25" s="486">
        <f t="shared" si="5"/>
        <v>0</v>
      </c>
      <c r="M25" s="519">
        <f t="shared" si="6"/>
        <v>0</v>
      </c>
      <c r="N25" s="7"/>
      <c r="O25" s="8"/>
      <c r="P25" s="8"/>
      <c r="Q25" s="8"/>
      <c r="R25" s="19"/>
      <c r="S25" s="19"/>
      <c r="T25" s="19"/>
      <c r="U25" s="136"/>
      <c r="V25" s="136"/>
      <c r="W25" s="136"/>
      <c r="X25" s="136"/>
      <c r="Y25" s="146"/>
      <c r="Z25" s="146"/>
      <c r="AA25" s="146"/>
      <c r="AB25" s="146"/>
      <c r="AC25" s="146"/>
      <c r="AD25" s="146"/>
    </row>
    <row r="26" spans="1:30" ht="14.25" thickBot="1">
      <c r="A26" s="129" t="s">
        <v>40</v>
      </c>
      <c r="B26" s="128">
        <v>552102.51</v>
      </c>
      <c r="C26" s="128">
        <v>0</v>
      </c>
      <c r="D26" s="155">
        <v>100.01</v>
      </c>
      <c r="E26" s="126">
        <v>22.43</v>
      </c>
      <c r="F26" s="15">
        <v>0</v>
      </c>
      <c r="G26" s="76">
        <v>0.01</v>
      </c>
      <c r="H26" s="44">
        <v>0</v>
      </c>
      <c r="I26" s="76">
        <v>94994.25</v>
      </c>
      <c r="J26" s="126">
        <v>0</v>
      </c>
      <c r="K26" s="490">
        <f t="shared" si="4"/>
        <v>552124.9400000001</v>
      </c>
      <c r="L26" s="491">
        <f t="shared" si="5"/>
        <v>94994.25</v>
      </c>
      <c r="M26" s="492">
        <f t="shared" si="6"/>
        <v>100.02000000000001</v>
      </c>
      <c r="N26" s="7"/>
      <c r="O26" s="8"/>
      <c r="P26" s="8"/>
      <c r="Q26" s="8"/>
      <c r="R26" s="19"/>
      <c r="S26" s="19"/>
      <c r="T26" s="19"/>
      <c r="U26" s="136"/>
      <c r="V26" s="136"/>
      <c r="W26" s="136"/>
      <c r="X26" s="136"/>
      <c r="Y26" s="146"/>
      <c r="Z26" s="146"/>
      <c r="AA26" s="146"/>
      <c r="AB26" s="146"/>
      <c r="AC26" s="146"/>
      <c r="AD26" s="146"/>
    </row>
    <row r="27" spans="1:30" ht="14.25" thickBot="1">
      <c r="A27" s="40" t="s">
        <v>67</v>
      </c>
      <c r="B27" s="13">
        <f aca="true" t="shared" si="7" ref="B27:H27">SUM(B17:B26)</f>
        <v>2907294.75</v>
      </c>
      <c r="C27" s="13">
        <f t="shared" si="7"/>
        <v>0</v>
      </c>
      <c r="D27" s="13">
        <f t="shared" si="7"/>
        <v>121897.08</v>
      </c>
      <c r="E27" s="13">
        <f t="shared" si="7"/>
        <v>22.43</v>
      </c>
      <c r="F27" s="13">
        <f t="shared" si="7"/>
        <v>0</v>
      </c>
      <c r="G27" s="13">
        <f t="shared" si="7"/>
        <v>0.28</v>
      </c>
      <c r="H27" s="13">
        <f t="shared" si="7"/>
        <v>19194052.740000002</v>
      </c>
      <c r="I27" s="13">
        <f>SUM(I17:I26)</f>
        <v>38173318.769999996</v>
      </c>
      <c r="J27" s="13">
        <f>SUM(J17:J26)</f>
        <v>1205.65</v>
      </c>
      <c r="K27" s="80">
        <f>SUM(K17:K26)</f>
        <v>22101369.920000006</v>
      </c>
      <c r="L27" s="80">
        <f>SUM(L17:L26)</f>
        <v>38173318.769999996</v>
      </c>
      <c r="M27" s="80">
        <f>SUM(M17:M26)</f>
        <v>123103.01000000001</v>
      </c>
      <c r="N27" s="7"/>
      <c r="O27" s="8"/>
      <c r="P27" s="8"/>
      <c r="Q27" s="8"/>
      <c r="R27" s="19"/>
      <c r="S27" s="19"/>
      <c r="T27" s="19"/>
      <c r="U27" s="136"/>
      <c r="V27" s="136"/>
      <c r="W27" s="136"/>
      <c r="X27" s="136"/>
      <c r="Y27" s="146"/>
      <c r="Z27" s="146"/>
      <c r="AA27" s="146"/>
      <c r="AB27" s="146"/>
      <c r="AC27" s="146"/>
      <c r="AD27" s="146"/>
    </row>
    <row r="28" spans="1:30" ht="14.25" thickBot="1">
      <c r="A28" s="137" t="s">
        <v>192</v>
      </c>
      <c r="B28" s="80">
        <f aca="true" t="shared" si="8" ref="B28:I28">B5+B16-B27</f>
        <v>185317.28000000026</v>
      </c>
      <c r="C28" s="80">
        <f t="shared" si="8"/>
        <v>773581.01</v>
      </c>
      <c r="D28" s="80">
        <f t="shared" si="8"/>
        <v>3928825.04</v>
      </c>
      <c r="E28" s="80">
        <f t="shared" si="8"/>
        <v>803454.5099999999</v>
      </c>
      <c r="F28" s="80">
        <f t="shared" si="8"/>
        <v>171910.06</v>
      </c>
      <c r="G28" s="80">
        <f t="shared" si="8"/>
        <v>55777.380000000005</v>
      </c>
      <c r="H28" s="80">
        <f t="shared" si="8"/>
        <v>287122.83999999985</v>
      </c>
      <c r="I28" s="80">
        <f t="shared" si="8"/>
        <v>15087975.200000003</v>
      </c>
      <c r="J28" s="80">
        <f>J5+J16-J27</f>
        <v>1914600.55</v>
      </c>
      <c r="K28" s="80">
        <f>K5+K16-K27</f>
        <v>1275894.6299999952</v>
      </c>
      <c r="L28" s="80">
        <f>L5+L16-L27</f>
        <v>16033466.27000001</v>
      </c>
      <c r="M28" s="80">
        <f>M5+M16-M27</f>
        <v>5899202.97</v>
      </c>
      <c r="N28" s="7"/>
      <c r="O28" s="117"/>
      <c r="P28" s="117"/>
      <c r="Q28" s="117"/>
      <c r="R28" s="19"/>
      <c r="S28" s="19"/>
      <c r="T28" s="19"/>
      <c r="U28" s="136"/>
      <c r="V28" s="136"/>
      <c r="W28" s="136"/>
      <c r="X28" s="136"/>
      <c r="Y28" s="146"/>
      <c r="Z28" s="146"/>
      <c r="AA28" s="146"/>
      <c r="AB28" s="146"/>
      <c r="AC28" s="146"/>
      <c r="AD28" s="146"/>
    </row>
    <row r="29" spans="1:30" ht="13.5">
      <c r="A29" s="26"/>
      <c r="B29" s="26"/>
      <c r="C29" s="27"/>
      <c r="D29" s="26"/>
      <c r="E29" s="27"/>
      <c r="F29" s="27"/>
      <c r="G29" s="27"/>
      <c r="H29" s="26"/>
      <c r="I29" s="26"/>
      <c r="J29" s="26"/>
      <c r="K29" s="26"/>
      <c r="L29" s="26"/>
      <c r="M29" s="26"/>
      <c r="N29" s="7"/>
      <c r="O29" s="117"/>
      <c r="P29" s="117"/>
      <c r="Q29" s="117"/>
      <c r="R29" s="19"/>
      <c r="S29" s="19"/>
      <c r="T29" s="19"/>
      <c r="U29" s="136"/>
      <c r="V29" s="136"/>
      <c r="W29" s="136"/>
      <c r="X29" s="136"/>
      <c r="Y29" s="146"/>
      <c r="Z29" s="146"/>
      <c r="AA29" s="146"/>
      <c r="AB29" s="146"/>
      <c r="AC29" s="146"/>
      <c r="AD29" s="146"/>
    </row>
    <row r="30" spans="1:30" ht="0.75" customHeight="1">
      <c r="A30" s="26"/>
      <c r="B30" s="26"/>
      <c r="C30" s="27"/>
      <c r="D30" s="26"/>
      <c r="E30" s="27"/>
      <c r="F30" s="27"/>
      <c r="G30" s="27"/>
      <c r="H30" s="26"/>
      <c r="I30" s="26"/>
      <c r="J30" s="26"/>
      <c r="K30" s="138"/>
      <c r="L30" s="138"/>
      <c r="M30" s="26"/>
      <c r="N30" s="7"/>
      <c r="O30" s="117"/>
      <c r="P30" s="117"/>
      <c r="Q30" s="117"/>
      <c r="R30" s="19"/>
      <c r="S30" s="19"/>
      <c r="T30" s="19"/>
      <c r="U30" s="136"/>
      <c r="V30" s="136"/>
      <c r="W30" s="136"/>
      <c r="X30" s="136"/>
      <c r="Y30" s="146"/>
      <c r="Z30" s="146"/>
      <c r="AA30" s="146"/>
      <c r="AB30" s="146"/>
      <c r="AC30" s="146"/>
      <c r="AD30" s="146"/>
    </row>
    <row r="31" spans="1:30" ht="2.25" customHeight="1">
      <c r="A31" s="26"/>
      <c r="B31" s="26"/>
      <c r="C31" s="27"/>
      <c r="D31" s="26"/>
      <c r="E31" s="27"/>
      <c r="F31" s="27"/>
      <c r="G31" s="27"/>
      <c r="H31" s="26"/>
      <c r="I31" s="26"/>
      <c r="J31" s="26"/>
      <c r="K31" s="138"/>
      <c r="L31" s="138"/>
      <c r="M31" s="26"/>
      <c r="N31" s="7"/>
      <c r="O31" s="117"/>
      <c r="P31" s="117"/>
      <c r="Q31" s="117"/>
      <c r="R31" s="19"/>
      <c r="S31" s="19"/>
      <c r="T31" s="19"/>
      <c r="U31" s="136"/>
      <c r="V31" s="136"/>
      <c r="W31" s="136"/>
      <c r="X31" s="136"/>
      <c r="Y31" s="146"/>
      <c r="Z31" s="146"/>
      <c r="AA31" s="146"/>
      <c r="AB31" s="146"/>
      <c r="AC31" s="146"/>
      <c r="AD31" s="146"/>
    </row>
    <row r="32" spans="1:30" ht="13.5" hidden="1">
      <c r="A32" s="26"/>
      <c r="B32" s="26"/>
      <c r="C32" s="27"/>
      <c r="D32" s="26"/>
      <c r="E32" s="27"/>
      <c r="F32" s="27"/>
      <c r="G32" s="27"/>
      <c r="H32" s="26"/>
      <c r="I32" s="26"/>
      <c r="J32" s="26"/>
      <c r="K32" s="138"/>
      <c r="L32" s="138"/>
      <c r="M32" s="26"/>
      <c r="N32" s="7"/>
      <c r="O32" s="117"/>
      <c r="P32" s="117"/>
      <c r="Q32" s="117"/>
      <c r="R32" s="19"/>
      <c r="S32" s="19"/>
      <c r="T32" s="19"/>
      <c r="U32" s="136"/>
      <c r="V32" s="136"/>
      <c r="W32" s="136"/>
      <c r="X32" s="136"/>
      <c r="Y32" s="146"/>
      <c r="Z32" s="146"/>
      <c r="AA32" s="146"/>
      <c r="AB32" s="146"/>
      <c r="AC32" s="146"/>
      <c r="AD32" s="146"/>
    </row>
    <row r="33" spans="1:30" ht="13.5" hidden="1">
      <c r="A33" s="26"/>
      <c r="B33" s="26"/>
      <c r="C33" s="27"/>
      <c r="D33" s="26"/>
      <c r="E33" s="27"/>
      <c r="F33" s="27"/>
      <c r="G33" s="27"/>
      <c r="H33" s="26"/>
      <c r="I33" s="26"/>
      <c r="J33" s="26"/>
      <c r="K33" s="138"/>
      <c r="L33" s="138"/>
      <c r="M33" s="26"/>
      <c r="N33" s="7"/>
      <c r="O33" s="117"/>
      <c r="P33" s="117"/>
      <c r="Q33" s="117"/>
      <c r="R33" s="19"/>
      <c r="S33" s="19"/>
      <c r="T33" s="19"/>
      <c r="U33" s="136"/>
      <c r="V33" s="136"/>
      <c r="W33" s="136"/>
      <c r="X33" s="136"/>
      <c r="Y33" s="146"/>
      <c r="Z33" s="146"/>
      <c r="AA33" s="146"/>
      <c r="AB33" s="146"/>
      <c r="AC33" s="146"/>
      <c r="AD33" s="146"/>
    </row>
    <row r="34" spans="1:30" ht="13.5" hidden="1">
      <c r="A34" s="26"/>
      <c r="B34" s="26"/>
      <c r="C34" s="27"/>
      <c r="D34" s="26"/>
      <c r="E34" s="27"/>
      <c r="F34" s="27"/>
      <c r="G34" s="27"/>
      <c r="H34" s="26"/>
      <c r="I34" s="26"/>
      <c r="J34" s="26"/>
      <c r="K34" s="138"/>
      <c r="L34" s="138"/>
      <c r="M34" s="26"/>
      <c r="N34" s="7"/>
      <c r="O34" s="117"/>
      <c r="P34" s="117"/>
      <c r="Q34" s="117"/>
      <c r="R34" s="19"/>
      <c r="S34" s="19"/>
      <c r="T34" s="19"/>
      <c r="U34" s="136"/>
      <c r="V34" s="136"/>
      <c r="W34" s="136"/>
      <c r="X34" s="136"/>
      <c r="Y34" s="146"/>
      <c r="Z34" s="146"/>
      <c r="AA34" s="146"/>
      <c r="AB34" s="146"/>
      <c r="AC34" s="146"/>
      <c r="AD34" s="146"/>
    </row>
    <row r="35" spans="1:30" ht="13.5" hidden="1">
      <c r="A35" s="26"/>
      <c r="B35" s="26"/>
      <c r="C35" s="27"/>
      <c r="D35" s="26"/>
      <c r="E35" s="27"/>
      <c r="F35" s="27"/>
      <c r="G35" s="27"/>
      <c r="H35" s="26"/>
      <c r="I35" s="26"/>
      <c r="J35" s="26"/>
      <c r="K35" s="138"/>
      <c r="L35" s="138"/>
      <c r="M35" s="26"/>
      <c r="N35" s="7"/>
      <c r="O35" s="117"/>
      <c r="P35" s="117"/>
      <c r="Q35" s="117"/>
      <c r="R35" s="19"/>
      <c r="S35" s="19"/>
      <c r="T35" s="19"/>
      <c r="U35" s="136"/>
      <c r="V35" s="136"/>
      <c r="W35" s="136"/>
      <c r="X35" s="136"/>
      <c r="Y35" s="146"/>
      <c r="Z35" s="146"/>
      <c r="AA35" s="146"/>
      <c r="AB35" s="146"/>
      <c r="AC35" s="146"/>
      <c r="AD35" s="146"/>
    </row>
    <row r="36" spans="1:30" ht="13.5" hidden="1">
      <c r="A36" s="26"/>
      <c r="B36" s="26"/>
      <c r="C36" s="27"/>
      <c r="D36" s="26"/>
      <c r="E36" s="27"/>
      <c r="F36" s="27"/>
      <c r="G36" s="27"/>
      <c r="H36" s="26"/>
      <c r="I36" s="26"/>
      <c r="J36" s="26"/>
      <c r="K36" s="138"/>
      <c r="L36" s="138"/>
      <c r="M36" s="26"/>
      <c r="N36" s="7"/>
      <c r="O36" s="117"/>
      <c r="P36" s="117"/>
      <c r="Q36" s="117"/>
      <c r="R36" s="19"/>
      <c r="S36" s="19"/>
      <c r="T36" s="19"/>
      <c r="U36" s="136"/>
      <c r="V36" s="136"/>
      <c r="W36" s="136"/>
      <c r="X36" s="136"/>
      <c r="Y36" s="146"/>
      <c r="Z36" s="146"/>
      <c r="AA36" s="146"/>
      <c r="AB36" s="146"/>
      <c r="AC36" s="146"/>
      <c r="AD36" s="146"/>
    </row>
    <row r="37" spans="1:30" ht="13.5" hidden="1">
      <c r="A37" s="26"/>
      <c r="B37" s="26"/>
      <c r="C37" s="27"/>
      <c r="D37" s="26"/>
      <c r="E37" s="27"/>
      <c r="F37" s="27"/>
      <c r="G37" s="27"/>
      <c r="H37" s="26"/>
      <c r="I37" s="26"/>
      <c r="J37" s="26"/>
      <c r="K37" s="25"/>
      <c r="L37" s="25"/>
      <c r="M37" s="26"/>
      <c r="N37" s="7"/>
      <c r="O37" s="21"/>
      <c r="P37" s="19"/>
      <c r="Q37" s="19"/>
      <c r="R37" s="19"/>
      <c r="S37" s="19"/>
      <c r="T37" s="19"/>
      <c r="U37" s="136"/>
      <c r="V37" s="136"/>
      <c r="W37" s="136"/>
      <c r="X37" s="136"/>
      <c r="Y37" s="146"/>
      <c r="Z37" s="146"/>
      <c r="AA37" s="146"/>
      <c r="AB37" s="146"/>
      <c r="AC37" s="146"/>
      <c r="AD37" s="146"/>
    </row>
    <row r="38" spans="1:30" ht="13.5" hidden="1">
      <c r="A38" s="26"/>
      <c r="B38" s="26"/>
      <c r="C38" s="27"/>
      <c r="D38" s="26"/>
      <c r="E38" s="27"/>
      <c r="F38" s="27"/>
      <c r="G38" s="27"/>
      <c r="H38" s="26"/>
      <c r="I38" s="26"/>
      <c r="J38" s="26"/>
      <c r="K38" s="27"/>
      <c r="L38" s="27"/>
      <c r="M38" s="27"/>
      <c r="N38" s="7"/>
      <c r="O38" s="21"/>
      <c r="P38" s="19"/>
      <c r="Q38" s="19"/>
      <c r="R38" s="19"/>
      <c r="S38" s="19"/>
      <c r="T38" s="19"/>
      <c r="U38" s="136"/>
      <c r="V38" s="136"/>
      <c r="W38" s="136"/>
      <c r="X38" s="136"/>
      <c r="Y38" s="146"/>
      <c r="Z38" s="146"/>
      <c r="AA38" s="146"/>
      <c r="AB38" s="146"/>
      <c r="AC38" s="146"/>
      <c r="AD38" s="146"/>
    </row>
    <row r="39" spans="1:30" ht="13.5" hidden="1">
      <c r="A39" s="27"/>
      <c r="B39" s="26"/>
      <c r="C39" s="27"/>
      <c r="D39" s="27"/>
      <c r="E39" s="27"/>
      <c r="F39" s="27"/>
      <c r="G39" s="27"/>
      <c r="H39" s="26"/>
      <c r="I39" s="26"/>
      <c r="J39" s="26"/>
      <c r="K39" s="27"/>
      <c r="L39" s="27"/>
      <c r="M39" s="27"/>
      <c r="N39" s="7"/>
      <c r="O39" s="21"/>
      <c r="P39" s="19"/>
      <c r="Q39" s="19"/>
      <c r="R39" s="19"/>
      <c r="S39" s="19"/>
      <c r="T39" s="19"/>
      <c r="U39" s="136"/>
      <c r="V39" s="136"/>
      <c r="W39" s="136"/>
      <c r="X39" s="136"/>
      <c r="Y39" s="146"/>
      <c r="Z39" s="146"/>
      <c r="AA39" s="146"/>
      <c r="AB39" s="146"/>
      <c r="AC39" s="146"/>
      <c r="AD39" s="146"/>
    </row>
    <row r="40" spans="1:30" ht="12.75" customHeight="1" hidden="1">
      <c r="A40" s="27"/>
      <c r="B40" s="27"/>
      <c r="C40" s="27"/>
      <c r="D40" s="27"/>
      <c r="E40" s="27"/>
      <c r="F40" s="27"/>
      <c r="G40" s="27"/>
      <c r="H40" s="26"/>
      <c r="I40" s="26"/>
      <c r="J40" s="26"/>
      <c r="K40" s="27"/>
      <c r="L40" s="27"/>
      <c r="M40" s="27"/>
      <c r="N40" s="7"/>
      <c r="O40" s="139"/>
      <c r="P40" s="122"/>
      <c r="Q40" s="21"/>
      <c r="R40" s="122"/>
      <c r="S40" s="21"/>
      <c r="T40" s="122"/>
      <c r="U40" s="140"/>
      <c r="V40" s="140"/>
      <c r="W40" s="140"/>
      <c r="X40" s="140"/>
      <c r="Y40" s="146"/>
      <c r="Z40" s="146"/>
      <c r="AA40" s="146"/>
      <c r="AB40" s="146"/>
      <c r="AC40" s="146"/>
      <c r="AD40" s="146"/>
    </row>
    <row r="41" spans="1:30" ht="12.75" customHeight="1">
      <c r="A41" s="27"/>
      <c r="B41" s="27"/>
      <c r="C41" s="27"/>
      <c r="D41" s="27"/>
      <c r="E41" s="27"/>
      <c r="F41" s="342"/>
      <c r="G41" s="27"/>
      <c r="H41" s="26"/>
      <c r="I41" s="26"/>
      <c r="J41" s="26"/>
      <c r="K41" s="27"/>
      <c r="L41" s="27"/>
      <c r="M41" s="27"/>
      <c r="N41" s="7"/>
      <c r="O41" s="139"/>
      <c r="P41" s="122"/>
      <c r="Q41" s="21"/>
      <c r="R41" s="122"/>
      <c r="S41" s="21"/>
      <c r="T41" s="122"/>
      <c r="U41" s="140"/>
      <c r="V41" s="140"/>
      <c r="W41" s="140"/>
      <c r="X41" s="140"/>
      <c r="Y41" s="146"/>
      <c r="Z41" s="146"/>
      <c r="AA41" s="146"/>
      <c r="AB41" s="146"/>
      <c r="AC41" s="146"/>
      <c r="AD41" s="146"/>
    </row>
    <row r="42" spans="1:30" ht="12.75" customHeight="1">
      <c r="A42" s="5"/>
      <c r="B42" s="94"/>
      <c r="C42" s="23"/>
      <c r="D42" s="23"/>
      <c r="E42" s="23"/>
      <c r="F42" s="23"/>
      <c r="G42" s="27"/>
      <c r="H42" s="27"/>
      <c r="I42" s="27"/>
      <c r="J42" s="26"/>
      <c r="K42" s="27"/>
      <c r="L42" s="27"/>
      <c r="M42" s="27"/>
      <c r="N42" s="7"/>
      <c r="O42" s="139"/>
      <c r="P42" s="122"/>
      <c r="Q42" s="21"/>
      <c r="R42" s="122"/>
      <c r="S42" s="21"/>
      <c r="T42" s="122"/>
      <c r="U42" s="140"/>
      <c r="V42" s="140"/>
      <c r="W42" s="140"/>
      <c r="X42" s="140"/>
      <c r="Y42" s="146"/>
      <c r="Z42" s="146"/>
      <c r="AA42" s="146"/>
      <c r="AB42" s="146"/>
      <c r="AC42" s="146"/>
      <c r="AD42" s="146"/>
    </row>
    <row r="43" spans="1:30" ht="12.75" customHeight="1" thickBot="1">
      <c r="A43" s="624" t="s">
        <v>230</v>
      </c>
      <c r="B43" s="624"/>
      <c r="C43" s="624"/>
      <c r="D43" s="624"/>
      <c r="E43" s="624"/>
      <c r="F43" s="624"/>
      <c r="G43" s="25"/>
      <c r="H43" s="25"/>
      <c r="I43" s="25"/>
      <c r="J43" s="25"/>
      <c r="K43" s="29"/>
      <c r="L43" s="29"/>
      <c r="M43" s="29"/>
      <c r="N43" s="7"/>
      <c r="O43" s="139"/>
      <c r="P43" s="122"/>
      <c r="Q43" s="21"/>
      <c r="R43" s="122"/>
      <c r="S43" s="21"/>
      <c r="T43" s="122"/>
      <c r="U43" s="140"/>
      <c r="V43" s="140"/>
      <c r="W43" s="140"/>
      <c r="X43" s="140"/>
      <c r="Y43" s="146"/>
      <c r="Z43" s="146"/>
      <c r="AA43" s="146"/>
      <c r="AB43" s="146"/>
      <c r="AC43" s="146"/>
      <c r="AD43" s="146"/>
    </row>
    <row r="44" spans="1:30" ht="12.75" customHeight="1" thickBot="1">
      <c r="A44" s="786" t="s">
        <v>46</v>
      </c>
      <c r="B44" s="625" t="s">
        <v>94</v>
      </c>
      <c r="C44" s="785"/>
      <c r="D44" s="625" t="s">
        <v>95</v>
      </c>
      <c r="E44" s="784"/>
      <c r="F44" s="625" t="s">
        <v>96</v>
      </c>
      <c r="G44" s="784"/>
      <c r="H44" s="625" t="s">
        <v>97</v>
      </c>
      <c r="I44" s="626"/>
      <c r="J44" s="141"/>
      <c r="K44" s="94"/>
      <c r="L44" s="94"/>
      <c r="M44" s="94"/>
      <c r="N44" s="7"/>
      <c r="O44" s="139"/>
      <c r="P44" s="122"/>
      <c r="Q44" s="21"/>
      <c r="R44" s="122"/>
      <c r="S44" s="21"/>
      <c r="T44" s="122"/>
      <c r="U44" s="140"/>
      <c r="V44" s="140"/>
      <c r="W44" s="140"/>
      <c r="X44" s="140"/>
      <c r="Y44" s="146"/>
      <c r="Z44" s="146"/>
      <c r="AA44" s="146"/>
      <c r="AB44" s="146"/>
      <c r="AC44" s="146"/>
      <c r="AD44" s="146"/>
    </row>
    <row r="45" spans="1:30" ht="37.5" customHeight="1" thickBot="1">
      <c r="A45" s="787"/>
      <c r="B45" s="175" t="s">
        <v>98</v>
      </c>
      <c r="C45" s="54" t="s">
        <v>4</v>
      </c>
      <c r="D45" s="173" t="s">
        <v>99</v>
      </c>
      <c r="E45" s="54" t="s">
        <v>5</v>
      </c>
      <c r="F45" s="54" t="s">
        <v>100</v>
      </c>
      <c r="G45" s="54" t="s">
        <v>5</v>
      </c>
      <c r="H45" s="174" t="s">
        <v>101</v>
      </c>
      <c r="I45" s="175" t="s">
        <v>5</v>
      </c>
      <c r="J45" s="141"/>
      <c r="K45" s="94"/>
      <c r="L45" s="94"/>
      <c r="M45" s="94"/>
      <c r="N45" s="6"/>
      <c r="O45" s="139"/>
      <c r="P45" s="122"/>
      <c r="Q45" s="21"/>
      <c r="R45" s="122"/>
      <c r="S45" s="21"/>
      <c r="T45" s="122"/>
      <c r="U45" s="140"/>
      <c r="V45" s="140"/>
      <c r="W45" s="140"/>
      <c r="X45" s="140"/>
      <c r="Y45" s="146"/>
      <c r="Z45" s="146"/>
      <c r="AA45" s="146"/>
      <c r="AB45" s="146"/>
      <c r="AC45" s="146"/>
      <c r="AD45" s="146"/>
    </row>
    <row r="46" spans="1:30" ht="14.25" thickBot="1">
      <c r="A46" s="788"/>
      <c r="B46" s="67" t="s">
        <v>6</v>
      </c>
      <c r="C46" s="67" t="s">
        <v>6</v>
      </c>
      <c r="D46" s="143" t="s">
        <v>6</v>
      </c>
      <c r="E46" s="67" t="s">
        <v>6</v>
      </c>
      <c r="F46" s="67" t="s">
        <v>6</v>
      </c>
      <c r="G46" s="143" t="s">
        <v>6</v>
      </c>
      <c r="H46" s="143" t="s">
        <v>6</v>
      </c>
      <c r="I46" s="63" t="s">
        <v>6</v>
      </c>
      <c r="J46" s="144"/>
      <c r="K46" s="94"/>
      <c r="L46" s="94"/>
      <c r="M46" s="94"/>
      <c r="N46" s="6"/>
      <c r="O46" s="21"/>
      <c r="P46" s="145"/>
      <c r="Q46" s="145"/>
      <c r="R46" s="145"/>
      <c r="S46" s="145"/>
      <c r="T46" s="145"/>
      <c r="U46" s="146"/>
      <c r="V46" s="146"/>
      <c r="W46" s="146"/>
      <c r="X46" s="147"/>
      <c r="Y46" s="146"/>
      <c r="Z46" s="146"/>
      <c r="AA46" s="146"/>
      <c r="AB46" s="146"/>
      <c r="AC46" s="146"/>
      <c r="AD46" s="146"/>
    </row>
    <row r="47" spans="1:30" ht="14.25" customHeight="1" hidden="1" thickBot="1">
      <c r="A47" s="13" t="s">
        <v>102</v>
      </c>
      <c r="B47" s="148">
        <v>19570557.69</v>
      </c>
      <c r="C47" s="149">
        <v>777675165.18</v>
      </c>
      <c r="D47" s="114">
        <v>2820583.46</v>
      </c>
      <c r="E47" s="13">
        <v>325332151.06</v>
      </c>
      <c r="F47" s="13">
        <v>325332151.06</v>
      </c>
      <c r="G47" s="113">
        <v>8489963.93</v>
      </c>
      <c r="H47" s="113">
        <v>8489963.93</v>
      </c>
      <c r="I47" s="113"/>
      <c r="J47" s="68">
        <v>1093767117.51</v>
      </c>
      <c r="K47" s="85">
        <f>B47+E47+H47</f>
        <v>353392672.68</v>
      </c>
      <c r="L47" s="85"/>
      <c r="M47" s="26">
        <f>D47+G47+J47</f>
        <v>1105077664.9</v>
      </c>
      <c r="N47" s="6"/>
      <c r="O47" s="145"/>
      <c r="P47" s="145"/>
      <c r="Q47" s="145"/>
      <c r="R47" s="145"/>
      <c r="S47" s="145"/>
      <c r="T47" s="145"/>
      <c r="U47" s="146"/>
      <c r="V47" s="146"/>
      <c r="W47" s="146"/>
      <c r="X47" s="147"/>
      <c r="Y47" s="146"/>
      <c r="Z47" s="146"/>
      <c r="AA47" s="146"/>
      <c r="AB47" s="146"/>
      <c r="AC47" s="146"/>
      <c r="AD47" s="146"/>
    </row>
    <row r="48" spans="1:30" ht="14.25" thickBot="1">
      <c r="A48" s="40" t="s">
        <v>7</v>
      </c>
      <c r="B48" s="40">
        <v>6947136.19</v>
      </c>
      <c r="C48" s="13">
        <v>2265211.98</v>
      </c>
      <c r="D48" s="115">
        <v>9408088.08</v>
      </c>
      <c r="E48" s="13">
        <v>2626665.79</v>
      </c>
      <c r="F48" s="13">
        <v>0</v>
      </c>
      <c r="G48" s="115">
        <v>3454325.16</v>
      </c>
      <c r="H48" s="176">
        <v>16355224.27</v>
      </c>
      <c r="I48" s="176">
        <v>8346202.93</v>
      </c>
      <c r="J48" s="68"/>
      <c r="K48" s="26"/>
      <c r="L48" s="26"/>
      <c r="M48" s="26"/>
      <c r="N48" s="150"/>
      <c r="O48" s="21"/>
      <c r="P48" s="21"/>
      <c r="Q48" s="19"/>
      <c r="R48" s="19"/>
      <c r="S48" s="19"/>
      <c r="T48" s="19"/>
      <c r="U48" s="24"/>
      <c r="V48" s="136"/>
      <c r="W48" s="136"/>
      <c r="X48" s="136"/>
      <c r="Y48" s="146"/>
      <c r="Z48" s="146"/>
      <c r="AA48" s="146"/>
      <c r="AB48" s="146"/>
      <c r="AC48" s="146"/>
      <c r="AD48" s="146"/>
    </row>
    <row r="49" spans="1:30" ht="13.5">
      <c r="A49" s="98" t="s">
        <v>172</v>
      </c>
      <c r="B49" s="14">
        <v>4121414</v>
      </c>
      <c r="C49" s="14">
        <v>0</v>
      </c>
      <c r="D49" s="14">
        <v>4559480</v>
      </c>
      <c r="E49" s="14">
        <v>0</v>
      </c>
      <c r="F49" s="14">
        <v>0</v>
      </c>
      <c r="G49" s="14">
        <v>0</v>
      </c>
      <c r="H49" s="493">
        <f>B49+D49</f>
        <v>8680894</v>
      </c>
      <c r="I49" s="133">
        <v>0</v>
      </c>
      <c r="J49" s="151"/>
      <c r="K49" s="27"/>
      <c r="L49" s="27"/>
      <c r="M49" s="27"/>
      <c r="N49" s="150"/>
      <c r="O49" s="21"/>
      <c r="P49" s="21"/>
      <c r="Q49" s="19"/>
      <c r="R49" s="19"/>
      <c r="S49" s="19"/>
      <c r="T49" s="19"/>
      <c r="U49" s="24"/>
      <c r="V49" s="136"/>
      <c r="W49" s="136"/>
      <c r="X49" s="136"/>
      <c r="Y49" s="146"/>
      <c r="Z49" s="146"/>
      <c r="AA49" s="146"/>
      <c r="AB49" s="146"/>
      <c r="AC49" s="146"/>
      <c r="AD49" s="146"/>
    </row>
    <row r="50" spans="1:30" ht="13.5">
      <c r="A50" s="48" t="s">
        <v>103</v>
      </c>
      <c r="B50" s="44">
        <v>0</v>
      </c>
      <c r="C50" s="44">
        <v>1764987</v>
      </c>
      <c r="D50" s="44">
        <v>300000</v>
      </c>
      <c r="E50" s="44">
        <v>2118004</v>
      </c>
      <c r="F50" s="44">
        <v>0</v>
      </c>
      <c r="G50" s="44">
        <v>864104</v>
      </c>
      <c r="H50" s="523">
        <v>300000</v>
      </c>
      <c r="I50" s="124">
        <v>4747095</v>
      </c>
      <c r="J50" s="151"/>
      <c r="K50" s="27"/>
      <c r="L50" s="27"/>
      <c r="M50" s="27"/>
      <c r="N50" s="150"/>
      <c r="O50" s="21"/>
      <c r="P50" s="21"/>
      <c r="Q50" s="19"/>
      <c r="R50" s="19"/>
      <c r="S50" s="19"/>
      <c r="T50" s="19"/>
      <c r="U50" s="24"/>
      <c r="V50" s="136"/>
      <c r="W50" s="136"/>
      <c r="X50" s="136"/>
      <c r="Y50" s="146"/>
      <c r="Z50" s="146"/>
      <c r="AA50" s="146"/>
      <c r="AB50" s="146"/>
      <c r="AC50" s="146"/>
      <c r="AD50" s="146"/>
    </row>
    <row r="51" spans="1:30" ht="13.5">
      <c r="A51" s="48" t="s">
        <v>104</v>
      </c>
      <c r="B51" s="44">
        <v>905100</v>
      </c>
      <c r="C51" s="44">
        <v>0</v>
      </c>
      <c r="D51" s="44">
        <v>1364185</v>
      </c>
      <c r="E51" s="44">
        <v>0</v>
      </c>
      <c r="F51" s="44">
        <v>0</v>
      </c>
      <c r="G51" s="44">
        <v>2390659</v>
      </c>
      <c r="H51" s="523">
        <f>B51+D51</f>
        <v>2269285</v>
      </c>
      <c r="I51" s="124">
        <v>2390659</v>
      </c>
      <c r="J51" s="151"/>
      <c r="K51" s="27"/>
      <c r="L51" s="27"/>
      <c r="M51" s="27"/>
      <c r="N51" s="150"/>
      <c r="O51" s="21"/>
      <c r="P51" s="19"/>
      <c r="Q51" s="19"/>
      <c r="R51" s="19"/>
      <c r="S51" s="19"/>
      <c r="T51" s="19"/>
      <c r="U51" s="136"/>
      <c r="V51" s="136"/>
      <c r="W51" s="136"/>
      <c r="X51" s="136"/>
      <c r="Y51" s="146"/>
      <c r="Z51" s="146"/>
      <c r="AA51" s="146"/>
      <c r="AB51" s="146"/>
      <c r="AC51" s="146"/>
      <c r="AD51" s="146"/>
    </row>
    <row r="52" spans="1:30" ht="13.5">
      <c r="A52" s="48" t="s">
        <v>105</v>
      </c>
      <c r="B52" s="44">
        <v>0</v>
      </c>
      <c r="C52" s="44">
        <v>1622525</v>
      </c>
      <c r="D52" s="44">
        <v>0</v>
      </c>
      <c r="E52" s="44">
        <v>1953174</v>
      </c>
      <c r="F52" s="44">
        <v>0</v>
      </c>
      <c r="G52" s="44">
        <v>0</v>
      </c>
      <c r="H52" s="523">
        <v>0</v>
      </c>
      <c r="I52" s="124">
        <f>C52+E52</f>
        <v>3575699</v>
      </c>
      <c r="J52" s="151"/>
      <c r="K52" s="27"/>
      <c r="L52" s="27"/>
      <c r="M52" s="27"/>
      <c r="N52" s="150"/>
      <c r="O52" s="21"/>
      <c r="P52" s="19"/>
      <c r="Q52" s="19"/>
      <c r="R52" s="19"/>
      <c r="S52" s="19"/>
      <c r="T52" s="19"/>
      <c r="U52" s="136"/>
      <c r="V52" s="136"/>
      <c r="W52" s="136"/>
      <c r="X52" s="136"/>
      <c r="Y52" s="146"/>
      <c r="Z52" s="146"/>
      <c r="AA52" s="146"/>
      <c r="AB52" s="146"/>
      <c r="AC52" s="146"/>
      <c r="AD52" s="146"/>
    </row>
    <row r="53" spans="1:30" ht="13.5">
      <c r="A53" s="129" t="s">
        <v>173</v>
      </c>
      <c r="B53" s="44">
        <v>0</v>
      </c>
      <c r="C53" s="44">
        <v>2565.27</v>
      </c>
      <c r="D53" s="44">
        <v>0</v>
      </c>
      <c r="E53" s="44">
        <v>2565.27</v>
      </c>
      <c r="F53" s="44">
        <v>0</v>
      </c>
      <c r="G53" s="44">
        <v>0</v>
      </c>
      <c r="H53" s="524">
        <v>0</v>
      </c>
      <c r="I53" s="525">
        <f>C53+E53</f>
        <v>5130.54</v>
      </c>
      <c r="J53" s="151"/>
      <c r="K53" s="27"/>
      <c r="L53" s="27"/>
      <c r="M53" s="27"/>
      <c r="N53" s="150"/>
      <c r="O53" s="21"/>
      <c r="P53" s="19"/>
      <c r="Q53" s="19"/>
      <c r="R53" s="19"/>
      <c r="S53" s="19"/>
      <c r="T53" s="19"/>
      <c r="U53" s="136"/>
      <c r="V53" s="136"/>
      <c r="W53" s="136"/>
      <c r="X53" s="136"/>
      <c r="Y53" s="146"/>
      <c r="Z53" s="146"/>
      <c r="AA53" s="146"/>
      <c r="AB53" s="146"/>
      <c r="AC53" s="146"/>
      <c r="AD53" s="146"/>
    </row>
    <row r="54" spans="1:30" ht="13.5" customHeight="1" thickBot="1">
      <c r="A54" s="390" t="s">
        <v>174</v>
      </c>
      <c r="B54" s="425">
        <v>6060.62</v>
      </c>
      <c r="C54" s="425">
        <v>1075.33</v>
      </c>
      <c r="D54" s="425">
        <v>6060.62</v>
      </c>
      <c r="E54" s="425">
        <v>1075.33</v>
      </c>
      <c r="F54" s="425">
        <v>0</v>
      </c>
      <c r="G54" s="425">
        <v>7331.03</v>
      </c>
      <c r="H54" s="526">
        <f>B54+D54</f>
        <v>12121.24</v>
      </c>
      <c r="I54" s="527">
        <v>9481.69</v>
      </c>
      <c r="J54" s="26"/>
      <c r="K54" s="26"/>
      <c r="L54" s="26"/>
      <c r="M54" s="26"/>
      <c r="N54" s="150"/>
      <c r="O54" s="145"/>
      <c r="P54" s="153"/>
      <c r="Q54" s="153"/>
      <c r="R54" s="153"/>
      <c r="S54" s="145"/>
      <c r="T54" s="145"/>
      <c r="U54" s="154"/>
      <c r="V54" s="82"/>
      <c r="W54" s="82"/>
      <c r="X54" s="136"/>
      <c r="Y54" s="146"/>
      <c r="Z54" s="146"/>
      <c r="AA54" s="146"/>
      <c r="AB54" s="146"/>
      <c r="AC54" s="146"/>
      <c r="AD54" s="146"/>
    </row>
    <row r="55" spans="1:30" ht="14.25" thickBot="1">
      <c r="A55" s="40" t="s">
        <v>15</v>
      </c>
      <c r="B55" s="13">
        <f aca="true" t="shared" si="9" ref="B55:I55">SUM(B49:B54)</f>
        <v>5032574.62</v>
      </c>
      <c r="C55" s="13">
        <f t="shared" si="9"/>
        <v>3391152.6</v>
      </c>
      <c r="D55" s="13">
        <f t="shared" si="9"/>
        <v>6229725.62</v>
      </c>
      <c r="E55" s="13">
        <f t="shared" si="9"/>
        <v>4074818.6</v>
      </c>
      <c r="F55" s="13">
        <f t="shared" si="9"/>
        <v>0</v>
      </c>
      <c r="G55" s="13">
        <f t="shared" si="9"/>
        <v>3262094.03</v>
      </c>
      <c r="H55" s="13">
        <f t="shared" si="9"/>
        <v>11262300.24</v>
      </c>
      <c r="I55" s="13">
        <f t="shared" si="9"/>
        <v>10728065.229999999</v>
      </c>
      <c r="J55" s="151"/>
      <c r="K55" s="27"/>
      <c r="L55" s="27"/>
      <c r="M55" s="27"/>
      <c r="N55" s="150"/>
      <c r="O55" s="145"/>
      <c r="P55" s="153"/>
      <c r="Q55" s="153"/>
      <c r="R55" s="153"/>
      <c r="S55" s="145"/>
      <c r="T55" s="145"/>
      <c r="U55" s="154"/>
      <c r="V55" s="82"/>
      <c r="W55" s="82"/>
      <c r="X55" s="136"/>
      <c r="Y55" s="146"/>
      <c r="Z55" s="146"/>
      <c r="AA55" s="146"/>
      <c r="AB55" s="146"/>
      <c r="AC55" s="146"/>
      <c r="AD55" s="146"/>
    </row>
    <row r="56" spans="1:30" ht="13.5">
      <c r="A56" s="48" t="s">
        <v>106</v>
      </c>
      <c r="B56" s="44">
        <v>7042096.71</v>
      </c>
      <c r="C56" s="44">
        <v>1230768.65</v>
      </c>
      <c r="D56" s="76">
        <v>9417255.59</v>
      </c>
      <c r="E56" s="44">
        <v>1650102.45</v>
      </c>
      <c r="F56" s="44">
        <v>0</v>
      </c>
      <c r="G56" s="76">
        <v>42734.85</v>
      </c>
      <c r="H56" s="528">
        <f>B56+D56</f>
        <v>16459352.3</v>
      </c>
      <c r="I56" s="528">
        <v>2923605.95</v>
      </c>
      <c r="J56" s="151"/>
      <c r="K56" s="27"/>
      <c r="L56" s="27"/>
      <c r="M56" s="27"/>
      <c r="N56" s="150"/>
      <c r="O56" s="21"/>
      <c r="P56" s="19"/>
      <c r="Q56" s="19"/>
      <c r="R56" s="19"/>
      <c r="S56" s="19"/>
      <c r="T56" s="19"/>
      <c r="U56" s="136"/>
      <c r="V56" s="136"/>
      <c r="W56" s="136"/>
      <c r="X56" s="136"/>
      <c r="Y56" s="146"/>
      <c r="Z56" s="146"/>
      <c r="AA56" s="146"/>
      <c r="AB56" s="146"/>
      <c r="AC56" s="146"/>
      <c r="AD56" s="146"/>
    </row>
    <row r="57" spans="1:30" ht="13.5">
      <c r="A57" s="129" t="s">
        <v>175</v>
      </c>
      <c r="B57" s="15">
        <v>0</v>
      </c>
      <c r="C57" s="15">
        <v>2565.27</v>
      </c>
      <c r="D57" s="78">
        <v>0</v>
      </c>
      <c r="E57" s="15">
        <v>2565.27</v>
      </c>
      <c r="F57" s="44">
        <v>0</v>
      </c>
      <c r="G57" s="78">
        <v>0</v>
      </c>
      <c r="H57" s="529">
        <v>0</v>
      </c>
      <c r="I57" s="529">
        <f>C57+E57</f>
        <v>5130.54</v>
      </c>
      <c r="J57" s="151"/>
      <c r="K57" s="27"/>
      <c r="L57" s="27"/>
      <c r="M57" s="27"/>
      <c r="N57" s="16"/>
      <c r="O57" s="21"/>
      <c r="P57" s="19"/>
      <c r="Q57" s="19"/>
      <c r="R57" s="19"/>
      <c r="S57" s="19"/>
      <c r="T57" s="19"/>
      <c r="U57" s="136"/>
      <c r="V57" s="136"/>
      <c r="W57" s="136"/>
      <c r="X57" s="136"/>
      <c r="Y57" s="146"/>
      <c r="Z57" s="146"/>
      <c r="AA57" s="146"/>
      <c r="AB57" s="146"/>
      <c r="AC57" s="146"/>
      <c r="AD57" s="146"/>
    </row>
    <row r="58" spans="1:30" ht="14.25" thickBot="1">
      <c r="A58" s="48" t="s">
        <v>40</v>
      </c>
      <c r="B58" s="389">
        <v>0.01</v>
      </c>
      <c r="C58" s="389">
        <v>0.02</v>
      </c>
      <c r="D58" s="389">
        <v>300000.01</v>
      </c>
      <c r="E58" s="389">
        <v>0.01</v>
      </c>
      <c r="F58" s="44">
        <v>0</v>
      </c>
      <c r="G58" s="389">
        <v>7331.03</v>
      </c>
      <c r="H58" s="522">
        <v>300000.02</v>
      </c>
      <c r="I58" s="522">
        <v>7331.06</v>
      </c>
      <c r="J58" s="151"/>
      <c r="K58" s="27"/>
      <c r="L58" s="27"/>
      <c r="M58" s="27"/>
      <c r="N58" s="150"/>
      <c r="O58" s="153"/>
      <c r="P58" s="156"/>
      <c r="Q58" s="19"/>
      <c r="R58" s="19"/>
      <c r="S58" s="19"/>
      <c r="T58" s="19"/>
      <c r="U58" s="157"/>
      <c r="V58" s="157"/>
      <c r="W58" s="157"/>
      <c r="X58" s="140"/>
      <c r="Y58" s="146"/>
      <c r="Z58" s="146"/>
      <c r="AA58" s="146"/>
      <c r="AB58" s="146"/>
      <c r="AC58" s="146"/>
      <c r="AD58" s="146"/>
    </row>
    <row r="59" spans="1:30" ht="14.25" thickBot="1">
      <c r="A59" s="13" t="s">
        <v>67</v>
      </c>
      <c r="B59" s="13">
        <f aca="true" t="shared" si="10" ref="B59:I59">SUM(B56:B58)</f>
        <v>7042096.72</v>
      </c>
      <c r="C59" s="13">
        <f t="shared" si="10"/>
        <v>1233333.94</v>
      </c>
      <c r="D59" s="13">
        <f t="shared" si="10"/>
        <v>9717255.6</v>
      </c>
      <c r="E59" s="13">
        <f t="shared" si="10"/>
        <v>1652667.73</v>
      </c>
      <c r="F59" s="13">
        <f t="shared" si="10"/>
        <v>0</v>
      </c>
      <c r="G59" s="13">
        <f t="shared" si="10"/>
        <v>50065.88</v>
      </c>
      <c r="H59" s="13">
        <f t="shared" si="10"/>
        <v>16759352.32</v>
      </c>
      <c r="I59" s="13">
        <f t="shared" si="10"/>
        <v>2936067.5500000003</v>
      </c>
      <c r="J59" s="68"/>
      <c r="K59" s="26"/>
      <c r="L59" s="26"/>
      <c r="M59" s="26"/>
      <c r="N59" s="150"/>
      <c r="O59" s="153"/>
      <c r="P59" s="19"/>
      <c r="Q59" s="19"/>
      <c r="R59" s="19"/>
      <c r="S59" s="19"/>
      <c r="T59" s="19"/>
      <c r="U59" s="157"/>
      <c r="V59" s="157"/>
      <c r="W59" s="157"/>
      <c r="X59" s="158"/>
      <c r="Y59" s="146"/>
      <c r="Z59" s="146"/>
      <c r="AA59" s="146"/>
      <c r="AB59" s="146"/>
      <c r="AC59" s="146"/>
      <c r="AD59" s="146"/>
    </row>
    <row r="60" spans="1:30" ht="13.5" thickBot="1">
      <c r="A60" s="137" t="s">
        <v>192</v>
      </c>
      <c r="B60" s="13">
        <f aca="true" t="shared" si="11" ref="B60:I60">B48+B55-B59</f>
        <v>4937614.090000001</v>
      </c>
      <c r="C60" s="13">
        <f t="shared" si="11"/>
        <v>4423030.640000001</v>
      </c>
      <c r="D60" s="13">
        <f t="shared" si="11"/>
        <v>5920558.1</v>
      </c>
      <c r="E60" s="13">
        <f t="shared" si="11"/>
        <v>5048816.66</v>
      </c>
      <c r="F60" s="13">
        <f t="shared" si="11"/>
        <v>0</v>
      </c>
      <c r="G60" s="13">
        <f t="shared" si="11"/>
        <v>6666353.31</v>
      </c>
      <c r="H60" s="13">
        <f t="shared" si="11"/>
        <v>10858172.189999998</v>
      </c>
      <c r="I60" s="13">
        <f t="shared" si="11"/>
        <v>16138200.609999996</v>
      </c>
      <c r="J60" s="26"/>
      <c r="K60" s="26"/>
      <c r="L60" s="26"/>
      <c r="M60" s="26"/>
      <c r="N60" s="6"/>
      <c r="O60" s="145"/>
      <c r="P60" s="145"/>
      <c r="Q60" s="145"/>
      <c r="R60" s="145"/>
      <c r="S60" s="145"/>
      <c r="T60" s="145"/>
      <c r="U60" s="157"/>
      <c r="V60" s="157"/>
      <c r="W60" s="157"/>
      <c r="X60" s="157"/>
      <c r="Y60" s="146"/>
      <c r="Z60" s="146"/>
      <c r="AA60" s="146"/>
      <c r="AB60" s="146"/>
      <c r="AC60" s="146"/>
      <c r="AD60" s="146"/>
    </row>
    <row r="61" spans="1:30" ht="13.5">
      <c r="A61" s="150"/>
      <c r="B61" s="150"/>
      <c r="C61" s="150"/>
      <c r="D61" s="150"/>
      <c r="E61" s="150"/>
      <c r="F61" s="150"/>
      <c r="G61" s="150"/>
      <c r="H61" s="159"/>
      <c r="I61" s="159"/>
      <c r="J61" s="16"/>
      <c r="K61" s="16"/>
      <c r="L61" s="16"/>
      <c r="M61" s="16"/>
      <c r="N61" s="6"/>
      <c r="O61" s="153"/>
      <c r="P61" s="19"/>
      <c r="Q61" s="19"/>
      <c r="R61" s="19"/>
      <c r="S61" s="19"/>
      <c r="T61" s="19"/>
      <c r="U61" s="157"/>
      <c r="V61" s="157"/>
      <c r="W61" s="157"/>
      <c r="X61" s="157"/>
      <c r="Y61" s="146"/>
      <c r="Z61" s="146"/>
      <c r="AA61" s="146"/>
      <c r="AB61" s="146"/>
      <c r="AC61" s="146"/>
      <c r="AD61" s="146"/>
    </row>
    <row r="62" spans="1:30" ht="13.5">
      <c r="A62" s="150"/>
      <c r="B62" s="150"/>
      <c r="C62" s="150"/>
      <c r="D62" s="150"/>
      <c r="E62" s="150"/>
      <c r="F62" s="150"/>
      <c r="G62" s="150"/>
      <c r="H62" s="159"/>
      <c r="I62" s="159"/>
      <c r="J62" s="16"/>
      <c r="K62" s="16"/>
      <c r="L62" s="16"/>
      <c r="M62" s="16"/>
      <c r="N62" s="6"/>
      <c r="O62" s="153"/>
      <c r="P62" s="19"/>
      <c r="Q62" s="19"/>
      <c r="R62" s="160"/>
      <c r="S62" s="19"/>
      <c r="T62" s="19"/>
      <c r="U62" s="157"/>
      <c r="V62" s="161"/>
      <c r="W62" s="157"/>
      <c r="X62" s="157"/>
      <c r="Y62" s="146"/>
      <c r="Z62" s="146"/>
      <c r="AA62" s="146"/>
      <c r="AB62" s="146"/>
      <c r="AC62" s="146"/>
      <c r="AD62" s="146"/>
    </row>
    <row r="63" spans="1:30" ht="13.5">
      <c r="A63" s="18"/>
      <c r="B63" s="18"/>
      <c r="C63" s="18"/>
      <c r="D63" s="18"/>
      <c r="E63" s="18"/>
      <c r="F63" s="18"/>
      <c r="G63" s="18"/>
      <c r="H63" s="16"/>
      <c r="I63" s="16"/>
      <c r="J63" s="150"/>
      <c r="K63" s="150"/>
      <c r="L63" s="150"/>
      <c r="M63" s="150"/>
      <c r="N63" s="6"/>
      <c r="O63" s="153"/>
      <c r="P63" s="19"/>
      <c r="Q63" s="19"/>
      <c r="R63" s="19"/>
      <c r="S63" s="19"/>
      <c r="T63" s="19"/>
      <c r="U63" s="157"/>
      <c r="V63" s="157"/>
      <c r="W63" s="157"/>
      <c r="X63" s="157"/>
      <c r="Y63" s="146"/>
      <c r="Z63" s="146"/>
      <c r="AA63" s="146"/>
      <c r="AB63" s="146"/>
      <c r="AC63" s="146"/>
      <c r="AD63" s="146"/>
    </row>
    <row r="64" spans="1:30" ht="13.5">
      <c r="A64" s="17"/>
      <c r="B64" s="18"/>
      <c r="C64" s="18"/>
      <c r="D64" s="18"/>
      <c r="E64" s="18"/>
      <c r="F64" s="18"/>
      <c r="G64" s="18"/>
      <c r="H64" s="16"/>
      <c r="I64" s="16"/>
      <c r="J64" s="16"/>
      <c r="K64" s="18"/>
      <c r="L64" s="18"/>
      <c r="M64" s="18"/>
      <c r="N64" s="6"/>
      <c r="O64" s="19"/>
      <c r="P64" s="19"/>
      <c r="Q64" s="122"/>
      <c r="R64" s="122"/>
      <c r="S64" s="122"/>
      <c r="T64" s="122"/>
      <c r="U64" s="157"/>
      <c r="V64" s="157"/>
      <c r="W64" s="157"/>
      <c r="X64" s="157"/>
      <c r="Y64" s="146"/>
      <c r="Z64" s="146"/>
      <c r="AA64" s="146"/>
      <c r="AB64" s="146"/>
      <c r="AC64" s="146"/>
      <c r="AD64" s="146"/>
    </row>
    <row r="65" spans="1:30" ht="13.5">
      <c r="A65" s="17"/>
      <c r="B65" s="18"/>
      <c r="C65" s="18"/>
      <c r="D65" s="18"/>
      <c r="E65" s="18"/>
      <c r="F65" s="18"/>
      <c r="G65" s="18"/>
      <c r="H65" s="16"/>
      <c r="I65" s="16"/>
      <c r="J65" s="16"/>
      <c r="K65" s="18"/>
      <c r="L65" s="18"/>
      <c r="M65" s="18"/>
      <c r="N65" s="6"/>
      <c r="O65" s="19"/>
      <c r="P65" s="19"/>
      <c r="Q65" s="122"/>
      <c r="R65" s="122"/>
      <c r="S65" s="122"/>
      <c r="T65" s="122"/>
      <c r="U65" s="157"/>
      <c r="V65" s="157"/>
      <c r="W65" s="157"/>
      <c r="X65" s="157"/>
      <c r="Y65" s="146"/>
      <c r="Z65" s="146"/>
      <c r="AA65" s="146"/>
      <c r="AB65" s="146"/>
      <c r="AC65" s="146"/>
      <c r="AD65" s="146"/>
    </row>
    <row r="66" spans="1:30" ht="13.5">
      <c r="A66" s="18"/>
      <c r="B66" s="18"/>
      <c r="C66" s="18"/>
      <c r="D66" s="18"/>
      <c r="E66" s="18"/>
      <c r="F66" s="18"/>
      <c r="G66" s="18"/>
      <c r="H66" s="16"/>
      <c r="I66" s="16"/>
      <c r="J66" s="16"/>
      <c r="K66" s="18"/>
      <c r="L66" s="18"/>
      <c r="M66" s="18"/>
      <c r="N66" s="171"/>
      <c r="O66" s="157"/>
      <c r="P66" s="157"/>
      <c r="Q66" s="158"/>
      <c r="R66" s="158"/>
      <c r="S66" s="158"/>
      <c r="T66" s="158"/>
      <c r="U66" s="157"/>
      <c r="V66" s="157"/>
      <c r="W66" s="157"/>
      <c r="X66" s="157"/>
      <c r="Y66" s="146"/>
      <c r="Z66" s="146"/>
      <c r="AA66" s="146"/>
      <c r="AB66" s="146"/>
      <c r="AC66" s="146"/>
      <c r="AD66" s="146"/>
    </row>
    <row r="67" spans="1:30" ht="13.5">
      <c r="A67" s="18"/>
      <c r="B67" s="18"/>
      <c r="C67" s="18"/>
      <c r="D67" s="18"/>
      <c r="E67" s="18"/>
      <c r="F67" s="18"/>
      <c r="G67" s="18"/>
      <c r="H67" s="16"/>
      <c r="I67" s="16"/>
      <c r="J67" s="16"/>
      <c r="K67" s="18"/>
      <c r="L67" s="18"/>
      <c r="M67" s="18"/>
      <c r="N67" s="171"/>
      <c r="O67" s="157"/>
      <c r="P67" s="157"/>
      <c r="Q67" s="158"/>
      <c r="R67" s="158"/>
      <c r="S67" s="158"/>
      <c r="T67" s="158"/>
      <c r="U67" s="157"/>
      <c r="V67" s="157"/>
      <c r="W67" s="157"/>
      <c r="X67" s="157"/>
      <c r="Y67" s="146"/>
      <c r="Z67" s="146"/>
      <c r="AA67" s="146"/>
      <c r="AB67" s="146"/>
      <c r="AC67" s="146"/>
      <c r="AD67" s="146"/>
    </row>
    <row r="68" spans="1:30" ht="13.5">
      <c r="A68" s="18"/>
      <c r="B68" s="17"/>
      <c r="C68" s="18"/>
      <c r="D68" s="17"/>
      <c r="E68" s="17"/>
      <c r="F68" s="17"/>
      <c r="G68" s="17"/>
      <c r="H68" s="16"/>
      <c r="I68" s="16"/>
      <c r="J68" s="16"/>
      <c r="K68" s="18"/>
      <c r="L68" s="18"/>
      <c r="M68" s="18"/>
      <c r="N68" s="171"/>
      <c r="O68" s="157"/>
      <c r="P68" s="157"/>
      <c r="Q68" s="158"/>
      <c r="R68" s="158"/>
      <c r="S68" s="158"/>
      <c r="T68" s="158"/>
      <c r="U68" s="157"/>
      <c r="V68" s="157"/>
      <c r="W68" s="157"/>
      <c r="X68" s="157"/>
      <c r="Y68" s="146"/>
      <c r="Z68" s="146"/>
      <c r="AA68" s="146"/>
      <c r="AB68" s="146"/>
      <c r="AC68" s="146"/>
      <c r="AD68" s="146"/>
    </row>
    <row r="69" spans="1:30" ht="13.5">
      <c r="A69" s="17"/>
      <c r="B69" s="162"/>
      <c r="C69" s="162"/>
      <c r="D69" s="162"/>
      <c r="E69" s="162"/>
      <c r="F69" s="162"/>
      <c r="G69" s="162"/>
      <c r="H69" s="16"/>
      <c r="I69" s="16"/>
      <c r="J69" s="16"/>
      <c r="K69" s="17"/>
      <c r="L69" s="17"/>
      <c r="M69" s="17"/>
      <c r="N69" s="171"/>
      <c r="O69" s="147"/>
      <c r="P69" s="157"/>
      <c r="Q69" s="157"/>
      <c r="R69" s="157"/>
      <c r="S69" s="157"/>
      <c r="T69" s="157"/>
      <c r="U69" s="157"/>
      <c r="V69" s="157"/>
      <c r="W69" s="157"/>
      <c r="X69" s="157"/>
      <c r="Y69" s="146"/>
      <c r="Z69" s="146"/>
      <c r="AA69" s="146"/>
      <c r="AB69" s="146"/>
      <c r="AC69" s="146"/>
      <c r="AD69" s="146"/>
    </row>
    <row r="70" spans="1:30" ht="13.5" customHeight="1" hidden="1">
      <c r="A70" s="17"/>
      <c r="B70" s="162"/>
      <c r="C70" s="162"/>
      <c r="D70" s="162"/>
      <c r="E70" s="162"/>
      <c r="F70" s="162"/>
      <c r="G70" s="162"/>
      <c r="H70" s="16"/>
      <c r="I70" s="16"/>
      <c r="J70" s="16"/>
      <c r="K70" s="162"/>
      <c r="L70" s="162"/>
      <c r="M70" s="162"/>
      <c r="N70" s="171"/>
      <c r="O70" s="147"/>
      <c r="P70" s="157"/>
      <c r="Q70" s="157"/>
      <c r="R70" s="157"/>
      <c r="S70" s="157"/>
      <c r="T70" s="157"/>
      <c r="U70" s="157"/>
      <c r="V70" s="157"/>
      <c r="W70" s="157"/>
      <c r="X70" s="157"/>
      <c r="Y70" s="146"/>
      <c r="Z70" s="146"/>
      <c r="AA70" s="146"/>
      <c r="AB70" s="146"/>
      <c r="AC70" s="146"/>
      <c r="AD70" s="146"/>
    </row>
    <row r="71" spans="1:30" ht="12.75" customHeight="1" hidden="1">
      <c r="A71" s="18"/>
      <c r="B71" s="18"/>
      <c r="C71" s="18"/>
      <c r="D71" s="18"/>
      <c r="E71" s="18"/>
      <c r="F71" s="18"/>
      <c r="G71" s="18"/>
      <c r="H71" s="16"/>
      <c r="I71" s="16"/>
      <c r="J71" s="16"/>
      <c r="K71" s="162"/>
      <c r="L71" s="162"/>
      <c r="M71" s="162"/>
      <c r="N71" s="171"/>
      <c r="O71" s="147"/>
      <c r="P71" s="157"/>
      <c r="Q71" s="157"/>
      <c r="R71" s="157"/>
      <c r="S71" s="157"/>
      <c r="T71" s="157"/>
      <c r="U71" s="157"/>
      <c r="V71" s="157"/>
      <c r="W71" s="157"/>
      <c r="X71" s="157"/>
      <c r="Y71" s="146"/>
      <c r="Z71" s="146"/>
      <c r="AA71" s="146"/>
      <c r="AB71" s="146"/>
      <c r="AC71" s="146"/>
      <c r="AD71" s="146"/>
    </row>
    <row r="72" spans="1:30" ht="13.5" customHeight="1" hidden="1">
      <c r="A72" s="18"/>
      <c r="B72" s="18"/>
      <c r="C72" s="18"/>
      <c r="D72" s="18"/>
      <c r="E72" s="18"/>
      <c r="F72" s="18"/>
      <c r="G72" s="18"/>
      <c r="H72" s="16"/>
      <c r="I72" s="16"/>
      <c r="J72" s="16"/>
      <c r="K72" s="18"/>
      <c r="L72" s="18"/>
      <c r="M72" s="18"/>
      <c r="N72" s="171"/>
      <c r="O72" s="147"/>
      <c r="P72" s="157"/>
      <c r="Q72" s="157"/>
      <c r="R72" s="157"/>
      <c r="S72" s="157"/>
      <c r="T72" s="157"/>
      <c r="U72" s="157"/>
      <c r="V72" s="157"/>
      <c r="W72" s="157"/>
      <c r="X72" s="157"/>
      <c r="Y72" s="146"/>
      <c r="Z72" s="146"/>
      <c r="AA72" s="146"/>
      <c r="AB72" s="146"/>
      <c r="AC72" s="146"/>
      <c r="AD72" s="146"/>
    </row>
    <row r="73" spans="1:30" ht="13.5" customHeight="1" hidden="1">
      <c r="A73" s="18"/>
      <c r="B73" s="18"/>
      <c r="C73" s="18"/>
      <c r="D73" s="18"/>
      <c r="E73" s="18"/>
      <c r="F73" s="18"/>
      <c r="G73" s="18"/>
      <c r="H73" s="16"/>
      <c r="I73" s="16"/>
      <c r="J73" s="16"/>
      <c r="K73" s="18"/>
      <c r="L73" s="18"/>
      <c r="M73" s="18"/>
      <c r="N73" s="171"/>
      <c r="O73" s="147"/>
      <c r="P73" s="157"/>
      <c r="Q73" s="157"/>
      <c r="R73" s="161"/>
      <c r="S73" s="157"/>
      <c r="T73" s="157"/>
      <c r="U73" s="157"/>
      <c r="V73" s="161"/>
      <c r="W73" s="157"/>
      <c r="X73" s="157"/>
      <c r="Y73" s="146"/>
      <c r="Z73" s="146"/>
      <c r="AA73" s="146"/>
      <c r="AB73" s="146"/>
      <c r="AC73" s="146"/>
      <c r="AD73" s="146"/>
    </row>
    <row r="74" spans="1:30" ht="13.5">
      <c r="A74" s="18"/>
      <c r="B74" s="18"/>
      <c r="C74" s="18"/>
      <c r="D74" s="18"/>
      <c r="E74" s="18"/>
      <c r="F74" s="18"/>
      <c r="G74" s="18"/>
      <c r="H74" s="16"/>
      <c r="I74" s="16"/>
      <c r="J74" s="16"/>
      <c r="K74" s="18"/>
      <c r="L74" s="18"/>
      <c r="M74" s="18"/>
      <c r="N74" s="171"/>
      <c r="O74" s="147"/>
      <c r="P74" s="157"/>
      <c r="Q74" s="157"/>
      <c r="R74" s="157"/>
      <c r="S74" s="157"/>
      <c r="T74" s="157"/>
      <c r="U74" s="157"/>
      <c r="V74" s="157"/>
      <c r="W74" s="157"/>
      <c r="X74" s="157"/>
      <c r="Y74" s="146"/>
      <c r="Z74" s="146"/>
      <c r="AA74" s="146"/>
      <c r="AB74" s="146"/>
      <c r="AC74" s="146"/>
      <c r="AD74" s="146"/>
    </row>
    <row r="75" spans="1:30" ht="13.5">
      <c r="A75" s="18"/>
      <c r="B75" s="18"/>
      <c r="C75" s="18"/>
      <c r="D75" s="18"/>
      <c r="E75" s="18"/>
      <c r="F75" s="18"/>
      <c r="G75" s="18"/>
      <c r="H75" s="16"/>
      <c r="I75" s="16"/>
      <c r="J75" s="16"/>
      <c r="K75" s="18"/>
      <c r="L75" s="18"/>
      <c r="M75" s="18"/>
      <c r="N75" s="171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</row>
    <row r="76" spans="1:30" ht="13.5">
      <c r="A76" s="18"/>
      <c r="B76" s="18"/>
      <c r="C76" s="18"/>
      <c r="D76" s="18"/>
      <c r="E76" s="18"/>
      <c r="F76" s="18"/>
      <c r="G76" s="18"/>
      <c r="H76" s="16"/>
      <c r="I76" s="16"/>
      <c r="J76" s="16"/>
      <c r="K76" s="18"/>
      <c r="L76" s="18"/>
      <c r="M76" s="18"/>
      <c r="N76" s="171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</row>
    <row r="77" spans="1:30" ht="13.5">
      <c r="A77" s="18"/>
      <c r="B77" s="18"/>
      <c r="C77" s="18"/>
      <c r="D77" s="18"/>
      <c r="E77" s="18"/>
      <c r="F77" s="18"/>
      <c r="G77" s="18"/>
      <c r="H77" s="16"/>
      <c r="I77" s="16"/>
      <c r="J77" s="16"/>
      <c r="K77" s="18"/>
      <c r="L77" s="18"/>
      <c r="M77" s="18"/>
      <c r="N77" s="171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46"/>
      <c r="Z77" s="146"/>
      <c r="AA77" s="146"/>
      <c r="AB77" s="146"/>
      <c r="AC77" s="146"/>
      <c r="AD77" s="146"/>
    </row>
    <row r="78" spans="1:30" ht="13.5">
      <c r="A78" s="18"/>
      <c r="B78" s="18"/>
      <c r="C78" s="18"/>
      <c r="D78" s="18"/>
      <c r="E78" s="18"/>
      <c r="F78" s="18"/>
      <c r="G78" s="18"/>
      <c r="H78" s="16"/>
      <c r="I78" s="16"/>
      <c r="J78" s="16"/>
      <c r="K78" s="18"/>
      <c r="L78" s="18"/>
      <c r="M78" s="18"/>
      <c r="N78" s="171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46"/>
      <c r="Z78" s="146"/>
      <c r="AA78" s="146"/>
      <c r="AB78" s="146"/>
      <c r="AC78" s="146"/>
      <c r="AD78" s="146"/>
    </row>
    <row r="79" spans="1:30" ht="13.5">
      <c r="A79" s="18"/>
      <c r="B79" s="18"/>
      <c r="C79" s="18"/>
      <c r="D79" s="18"/>
      <c r="E79" s="18"/>
      <c r="F79" s="18"/>
      <c r="G79" s="18"/>
      <c r="H79" s="16"/>
      <c r="I79" s="16"/>
      <c r="J79" s="16"/>
      <c r="K79" s="18"/>
      <c r="L79" s="18"/>
      <c r="M79" s="18"/>
      <c r="N79" s="171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46"/>
      <c r="Z79" s="146"/>
      <c r="AA79" s="146"/>
      <c r="AB79" s="146"/>
      <c r="AC79" s="146"/>
      <c r="AD79" s="146"/>
    </row>
    <row r="80" spans="1:30" ht="13.5">
      <c r="A80" s="18"/>
      <c r="B80" s="18"/>
      <c r="C80" s="18"/>
      <c r="D80" s="18"/>
      <c r="E80" s="18"/>
      <c r="F80" s="18"/>
      <c r="G80" s="18"/>
      <c r="H80" s="16"/>
      <c r="I80" s="16"/>
      <c r="J80" s="16"/>
      <c r="K80" s="18"/>
      <c r="L80" s="18"/>
      <c r="M80" s="18"/>
      <c r="N80" s="171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46"/>
      <c r="Z80" s="146"/>
      <c r="AA80" s="146"/>
      <c r="AB80" s="146"/>
      <c r="AC80" s="146"/>
      <c r="AD80" s="146"/>
    </row>
    <row r="81" spans="1:30" ht="13.5">
      <c r="A81" s="18"/>
      <c r="B81" s="18"/>
      <c r="C81" s="18"/>
      <c r="D81" s="18"/>
      <c r="E81" s="18"/>
      <c r="F81" s="18"/>
      <c r="G81" s="18"/>
      <c r="H81" s="150"/>
      <c r="I81" s="150"/>
      <c r="J81" s="16"/>
      <c r="K81" s="18"/>
      <c r="L81" s="18"/>
      <c r="M81" s="18"/>
      <c r="N81" s="171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46"/>
      <c r="Z81" s="146"/>
      <c r="AA81" s="146"/>
      <c r="AB81" s="146"/>
      <c r="AC81" s="146"/>
      <c r="AD81" s="146"/>
    </row>
    <row r="82" spans="1:30" ht="13.5">
      <c r="A82" s="18"/>
      <c r="B82" s="18"/>
      <c r="C82" s="18"/>
      <c r="D82" s="18"/>
      <c r="E82" s="18"/>
      <c r="F82" s="18"/>
      <c r="G82" s="18"/>
      <c r="H82" s="150"/>
      <c r="I82" s="150"/>
      <c r="J82" s="150"/>
      <c r="K82" s="18"/>
      <c r="L82" s="18"/>
      <c r="M82" s="18"/>
      <c r="N82" s="171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46"/>
      <c r="Z82" s="146"/>
      <c r="AA82" s="146"/>
      <c r="AB82" s="146"/>
      <c r="AC82" s="146"/>
      <c r="AD82" s="146"/>
    </row>
    <row r="83" spans="1:30" ht="13.5">
      <c r="A83" s="18"/>
      <c r="B83" s="18"/>
      <c r="C83" s="18"/>
      <c r="D83" s="18"/>
      <c r="E83" s="18"/>
      <c r="F83" s="18"/>
      <c r="G83" s="18"/>
      <c r="H83" s="150"/>
      <c r="I83" s="150"/>
      <c r="J83" s="150"/>
      <c r="K83" s="18"/>
      <c r="L83" s="18"/>
      <c r="M83" s="18"/>
      <c r="N83" s="171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46"/>
      <c r="Z83" s="146"/>
      <c r="AA83" s="146"/>
      <c r="AB83" s="146"/>
      <c r="AC83" s="146"/>
      <c r="AD83" s="146"/>
    </row>
    <row r="84" spans="1:30" ht="13.5">
      <c r="A84" s="18"/>
      <c r="B84" s="18"/>
      <c r="C84" s="18"/>
      <c r="D84" s="18"/>
      <c r="E84" s="18"/>
      <c r="F84" s="18"/>
      <c r="G84" s="18"/>
      <c r="H84" s="18"/>
      <c r="I84" s="18"/>
      <c r="J84" s="150"/>
      <c r="K84" s="18"/>
      <c r="L84" s="18"/>
      <c r="M84" s="18"/>
      <c r="N84" s="171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46"/>
      <c r="Z84" s="146"/>
      <c r="AA84" s="146"/>
      <c r="AB84" s="146"/>
      <c r="AC84" s="146"/>
      <c r="AD84" s="146"/>
    </row>
    <row r="85" spans="1:30" ht="13.5">
      <c r="A85" s="162"/>
      <c r="B85" s="162"/>
      <c r="C85" s="162"/>
      <c r="D85" s="162"/>
      <c r="E85" s="162"/>
      <c r="F85" s="162"/>
      <c r="G85" s="162"/>
      <c r="H85" s="18"/>
      <c r="I85" s="18"/>
      <c r="J85" s="18"/>
      <c r="K85" s="18"/>
      <c r="L85" s="18"/>
      <c r="M85" s="18"/>
      <c r="N85" s="171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46"/>
      <c r="Z85" s="146"/>
      <c r="AA85" s="146"/>
      <c r="AB85" s="146"/>
      <c r="AC85" s="146"/>
      <c r="AD85" s="146"/>
    </row>
    <row r="86" spans="1:30" ht="12.75" customHeight="1" hidden="1">
      <c r="A86" s="162"/>
      <c r="B86" s="162"/>
      <c r="C86" s="162"/>
      <c r="D86" s="162"/>
      <c r="E86" s="162"/>
      <c r="F86" s="162"/>
      <c r="G86" s="162"/>
      <c r="H86" s="18"/>
      <c r="I86" s="18"/>
      <c r="J86" s="18"/>
      <c r="K86" s="18"/>
      <c r="L86" s="18"/>
      <c r="M86" s="18"/>
      <c r="N86" s="171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46"/>
      <c r="Z86" s="146"/>
      <c r="AA86" s="146"/>
      <c r="AB86" s="146"/>
      <c r="AC86" s="146"/>
      <c r="AD86" s="146"/>
    </row>
    <row r="87" spans="1:30" ht="12.75" customHeight="1" hidden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1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46"/>
      <c r="Z87" s="146"/>
      <c r="AA87" s="146"/>
      <c r="AB87" s="146"/>
      <c r="AC87" s="146"/>
      <c r="AD87" s="146"/>
    </row>
    <row r="88" spans="1:30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1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46"/>
      <c r="Z88" s="146"/>
      <c r="AA88" s="146"/>
      <c r="AB88" s="146"/>
      <c r="AC88" s="146"/>
      <c r="AD88" s="146"/>
    </row>
    <row r="89" spans="1:30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1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46"/>
      <c r="Z89" s="146"/>
      <c r="AA89" s="146"/>
      <c r="AB89" s="146"/>
      <c r="AC89" s="146"/>
      <c r="AD89" s="146"/>
    </row>
    <row r="90" spans="1:30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1"/>
      <c r="Y90" s="146"/>
      <c r="Z90" s="146"/>
      <c r="AA90" s="146"/>
      <c r="AB90" s="146"/>
      <c r="AC90" s="146"/>
      <c r="AD90" s="146"/>
    </row>
    <row r="91" spans="1:30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1"/>
      <c r="Y91" s="146"/>
      <c r="Z91" s="146"/>
      <c r="AA91" s="146"/>
      <c r="AB91" s="146"/>
      <c r="AC91" s="146"/>
      <c r="AD91" s="146"/>
    </row>
    <row r="92" spans="1:30" ht="13.5">
      <c r="A92" s="162"/>
      <c r="B92" s="162"/>
      <c r="C92" s="162"/>
      <c r="D92" s="162"/>
      <c r="E92" s="162"/>
      <c r="F92" s="162"/>
      <c r="G92" s="162"/>
      <c r="H92" s="18"/>
      <c r="I92" s="18"/>
      <c r="J92" s="18"/>
      <c r="K92" s="18"/>
      <c r="L92" s="18"/>
      <c r="M92" s="18"/>
      <c r="N92" s="171"/>
      <c r="Y92" s="146"/>
      <c r="Z92" s="146"/>
      <c r="AA92" s="146"/>
      <c r="AB92" s="146"/>
      <c r="AC92" s="146"/>
      <c r="AD92" s="146"/>
    </row>
    <row r="93" spans="1:30" ht="12.75" customHeight="1" hidden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1"/>
      <c r="Y93" s="146"/>
      <c r="Z93" s="146"/>
      <c r="AA93" s="146"/>
      <c r="AB93" s="146"/>
      <c r="AC93" s="146"/>
      <c r="AD93" s="146"/>
    </row>
    <row r="94" spans="1:30" ht="13.5">
      <c r="A94" s="17"/>
      <c r="B94" s="17"/>
      <c r="C94" s="18"/>
      <c r="D94" s="17"/>
      <c r="E94" s="17"/>
      <c r="F94" s="17"/>
      <c r="G94" s="17"/>
      <c r="H94" s="17"/>
      <c r="I94" s="17"/>
      <c r="J94" s="18"/>
      <c r="K94" s="18"/>
      <c r="L94" s="18"/>
      <c r="M94" s="18"/>
      <c r="N94" s="171"/>
      <c r="Y94" s="146"/>
      <c r="Z94" s="146"/>
      <c r="AA94" s="146"/>
      <c r="AB94" s="146"/>
      <c r="AC94" s="146"/>
      <c r="AD94" s="146"/>
    </row>
    <row r="95" spans="1:30" ht="13.5">
      <c r="A95" s="17"/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1"/>
      <c r="Y95" s="146"/>
      <c r="Z95" s="146"/>
      <c r="AA95" s="146"/>
      <c r="AB95" s="146"/>
      <c r="AC95" s="146"/>
      <c r="AD95" s="146"/>
    </row>
    <row r="96" spans="1:30" ht="13.5">
      <c r="A96" s="162"/>
      <c r="B96" s="18"/>
      <c r="C96" s="18"/>
      <c r="D96" s="18"/>
      <c r="E96" s="18"/>
      <c r="F96" s="18"/>
      <c r="G96" s="18"/>
      <c r="H96" s="18"/>
      <c r="I96" s="18"/>
      <c r="J96" s="17"/>
      <c r="K96" s="17"/>
      <c r="L96" s="17"/>
      <c r="M96" s="17"/>
      <c r="N96" s="171"/>
      <c r="Y96" s="146"/>
      <c r="Z96" s="146"/>
      <c r="AA96" s="146"/>
      <c r="AB96" s="146"/>
      <c r="AC96" s="146"/>
      <c r="AD96" s="146"/>
    </row>
    <row r="97" spans="1:30" ht="13.5">
      <c r="A97" s="16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62"/>
      <c r="N97" s="171"/>
      <c r="Y97" s="146"/>
      <c r="Z97" s="146"/>
      <c r="AA97" s="146"/>
      <c r="AB97" s="146"/>
      <c r="AC97" s="146"/>
      <c r="AD97" s="146"/>
    </row>
    <row r="98" spans="1:30" ht="13.5">
      <c r="A98" s="163"/>
      <c r="B98" s="163"/>
      <c r="C98" s="163"/>
      <c r="D98" s="163"/>
      <c r="E98" s="163"/>
      <c r="F98" s="163"/>
      <c r="G98" s="163"/>
      <c r="H98" s="163"/>
      <c r="I98" s="163"/>
      <c r="J98" s="18"/>
      <c r="K98" s="18"/>
      <c r="L98" s="18"/>
      <c r="M98" s="162"/>
      <c r="N98" s="172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1:30" ht="13.5">
      <c r="A99" s="18"/>
      <c r="B99" s="162"/>
      <c r="C99" s="18"/>
      <c r="D99" s="162"/>
      <c r="E99" s="162"/>
      <c r="F99" s="162"/>
      <c r="G99" s="18"/>
      <c r="H99" s="18"/>
      <c r="I99" s="18"/>
      <c r="J99" s="163"/>
      <c r="K99" s="163"/>
      <c r="L99" s="163"/>
      <c r="M99" s="162"/>
      <c r="N99" s="172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</row>
    <row r="100" spans="1:30" ht="13.5">
      <c r="A100" s="18"/>
      <c r="B100" s="162"/>
      <c r="C100" s="165"/>
      <c r="D100" s="165"/>
      <c r="E100" s="165"/>
      <c r="F100" s="165"/>
      <c r="G100" s="165"/>
      <c r="H100" s="165"/>
      <c r="I100" s="165"/>
      <c r="J100" s="164"/>
      <c r="K100" s="164"/>
      <c r="L100" s="164"/>
      <c r="M100" s="162"/>
      <c r="N100" s="172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</row>
    <row r="101" spans="1:30" ht="13.5">
      <c r="A101" s="18"/>
      <c r="B101" s="162"/>
      <c r="C101" s="17"/>
      <c r="D101" s="17"/>
      <c r="E101" s="17"/>
      <c r="F101" s="17"/>
      <c r="G101" s="17"/>
      <c r="H101" s="17"/>
      <c r="I101" s="17"/>
      <c r="J101" s="164"/>
      <c r="K101" s="164"/>
      <c r="L101" s="164"/>
      <c r="M101" s="162"/>
      <c r="N101" s="172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</row>
    <row r="102" spans="1:30" ht="13.5">
      <c r="A102" s="17"/>
      <c r="B102" s="18"/>
      <c r="C102" s="164"/>
      <c r="D102" s="164"/>
      <c r="E102" s="164"/>
      <c r="F102" s="164"/>
      <c r="G102" s="18"/>
      <c r="H102" s="18"/>
      <c r="I102" s="18"/>
      <c r="J102" s="164"/>
      <c r="K102" s="17"/>
      <c r="L102" s="17"/>
      <c r="M102" s="162"/>
      <c r="N102" s="172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</row>
    <row r="103" spans="1:30" ht="13.5">
      <c r="A103" s="18"/>
      <c r="B103" s="18"/>
      <c r="C103" s="165"/>
      <c r="D103" s="165"/>
      <c r="E103" s="165"/>
      <c r="F103" s="165"/>
      <c r="G103" s="18"/>
      <c r="H103" s="18"/>
      <c r="I103" s="18"/>
      <c r="J103" s="159"/>
      <c r="K103" s="17"/>
      <c r="L103" s="17"/>
      <c r="M103" s="162"/>
      <c r="N103" s="172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</row>
    <row r="104" spans="1:30" ht="13.5">
      <c r="A104" s="18"/>
      <c r="B104" s="18"/>
      <c r="C104" s="159"/>
      <c r="D104" s="159"/>
      <c r="E104" s="17"/>
      <c r="F104" s="17"/>
      <c r="G104" s="18"/>
      <c r="H104" s="18"/>
      <c r="I104" s="18"/>
      <c r="J104" s="159"/>
      <c r="K104" s="17"/>
      <c r="L104" s="17"/>
      <c r="M104" s="162"/>
      <c r="N104" s="172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</row>
    <row r="105" spans="1:30" ht="13.5">
      <c r="A105" s="18"/>
      <c r="B105" s="18"/>
      <c r="C105" s="18"/>
      <c r="D105" s="18"/>
      <c r="E105" s="17"/>
      <c r="F105" s="17"/>
      <c r="G105" s="18"/>
      <c r="H105" s="18"/>
      <c r="I105" s="18"/>
      <c r="J105" s="159"/>
      <c r="K105" s="17"/>
      <c r="L105" s="17"/>
      <c r="M105" s="162"/>
      <c r="N105" s="172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</row>
    <row r="106" spans="1:30" ht="13.5">
      <c r="A106" s="18"/>
      <c r="B106" s="18"/>
      <c r="C106" s="18"/>
      <c r="D106" s="18"/>
      <c r="E106" s="17"/>
      <c r="F106" s="17"/>
      <c r="G106" s="18"/>
      <c r="H106" s="18"/>
      <c r="I106" s="18"/>
      <c r="J106" s="159"/>
      <c r="K106" s="17"/>
      <c r="L106" s="17"/>
      <c r="M106" s="162"/>
      <c r="N106" s="172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</row>
    <row r="107" spans="1:30" ht="13.5">
      <c r="A107" s="18"/>
      <c r="B107" s="18"/>
      <c r="C107" s="18"/>
      <c r="D107" s="18"/>
      <c r="E107" s="17"/>
      <c r="F107" s="17"/>
      <c r="G107" s="18"/>
      <c r="H107" s="18"/>
      <c r="I107" s="18"/>
      <c r="J107" s="159"/>
      <c r="K107" s="17"/>
      <c r="L107" s="17"/>
      <c r="M107" s="162"/>
      <c r="N107" s="172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</row>
    <row r="108" spans="1:30" ht="13.5">
      <c r="A108" s="18"/>
      <c r="B108" s="18"/>
      <c r="C108" s="18"/>
      <c r="D108" s="18"/>
      <c r="E108" s="17"/>
      <c r="F108" s="17"/>
      <c r="G108" s="17"/>
      <c r="H108" s="17"/>
      <c r="I108" s="17"/>
      <c r="J108" s="159"/>
      <c r="K108" s="17"/>
      <c r="L108" s="17"/>
      <c r="M108" s="162"/>
      <c r="N108" s="172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</row>
    <row r="109" spans="1:30" ht="13.5">
      <c r="A109" s="18"/>
      <c r="B109" s="18"/>
      <c r="C109" s="18"/>
      <c r="D109" s="18"/>
      <c r="E109" s="17"/>
      <c r="F109" s="17"/>
      <c r="G109" s="18"/>
      <c r="H109" s="18"/>
      <c r="I109" s="18"/>
      <c r="J109" s="159"/>
      <c r="K109" s="17"/>
      <c r="L109" s="17"/>
      <c r="M109" s="162"/>
      <c r="N109" s="172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</row>
    <row r="110" spans="1:30" ht="13.5">
      <c r="A110" s="18"/>
      <c r="B110" s="18"/>
      <c r="C110" s="18"/>
      <c r="D110" s="18"/>
      <c r="E110" s="17"/>
      <c r="F110" s="17"/>
      <c r="G110" s="18"/>
      <c r="H110" s="18"/>
      <c r="I110" s="18"/>
      <c r="J110" s="17"/>
      <c r="K110" s="17"/>
      <c r="L110" s="17"/>
      <c r="M110" s="162"/>
      <c r="N110" s="172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</row>
    <row r="111" spans="1:30" ht="13.5">
      <c r="A111" s="18"/>
      <c r="B111" s="18"/>
      <c r="C111" s="18"/>
      <c r="D111" s="18"/>
      <c r="E111" s="17"/>
      <c r="F111" s="17"/>
      <c r="G111" s="18"/>
      <c r="H111" s="18"/>
      <c r="I111" s="18"/>
      <c r="J111" s="17"/>
      <c r="K111" s="17"/>
      <c r="L111" s="17"/>
      <c r="M111" s="162"/>
      <c r="N111" s="172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</row>
    <row r="112" spans="1:30" ht="13.5">
      <c r="A112" s="18"/>
      <c r="B112" s="18"/>
      <c r="C112" s="18"/>
      <c r="D112" s="18"/>
      <c r="E112" s="17"/>
      <c r="F112" s="17"/>
      <c r="G112" s="18"/>
      <c r="H112" s="18"/>
      <c r="I112" s="18"/>
      <c r="J112" s="17"/>
      <c r="K112" s="17"/>
      <c r="L112" s="17"/>
      <c r="M112" s="162"/>
      <c r="N112" s="172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</row>
    <row r="113" spans="1:30" ht="13.5">
      <c r="A113" s="18"/>
      <c r="B113" s="18"/>
      <c r="C113" s="18"/>
      <c r="D113" s="18"/>
      <c r="E113" s="17"/>
      <c r="F113" s="17"/>
      <c r="G113" s="18"/>
      <c r="H113" s="18"/>
      <c r="I113" s="18"/>
      <c r="J113" s="17"/>
      <c r="K113" s="17"/>
      <c r="L113" s="17"/>
      <c r="M113" s="162"/>
      <c r="N113" s="172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</row>
    <row r="114" spans="1:30" ht="13.5">
      <c r="A114" s="18"/>
      <c r="B114" s="18"/>
      <c r="C114" s="18"/>
      <c r="D114" s="18"/>
      <c r="E114" s="17"/>
      <c r="F114" s="17"/>
      <c r="G114" s="18"/>
      <c r="H114" s="18"/>
      <c r="I114" s="18"/>
      <c r="J114" s="17"/>
      <c r="K114" s="17"/>
      <c r="L114" s="17"/>
      <c r="M114" s="162"/>
      <c r="N114" s="172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</row>
    <row r="115" spans="1:30" ht="13.5">
      <c r="A115" s="18"/>
      <c r="B115" s="18"/>
      <c r="C115" s="17"/>
      <c r="D115" s="18"/>
      <c r="E115" s="17"/>
      <c r="F115" s="17"/>
      <c r="G115" s="18"/>
      <c r="H115" s="18"/>
      <c r="I115" s="18"/>
      <c r="J115" s="17"/>
      <c r="K115" s="17"/>
      <c r="L115" s="17"/>
      <c r="M115" s="162"/>
      <c r="N115" s="172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</row>
    <row r="116" spans="1:30" ht="13.5">
      <c r="A116" s="18"/>
      <c r="B116" s="162"/>
      <c r="C116" s="17"/>
      <c r="D116" s="18"/>
      <c r="E116" s="17"/>
      <c r="F116" s="17"/>
      <c r="G116" s="18"/>
      <c r="H116" s="18"/>
      <c r="I116" s="18"/>
      <c r="J116" s="17"/>
      <c r="K116" s="17"/>
      <c r="L116" s="17"/>
      <c r="M116" s="162"/>
      <c r="N116" s="172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</row>
    <row r="117" spans="1:30" ht="13.5">
      <c r="A117" s="17"/>
      <c r="B117" s="162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62"/>
      <c r="N117" s="172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</row>
    <row r="118" spans="1:30" ht="13.5">
      <c r="A118" s="18"/>
      <c r="B118" s="18"/>
      <c r="C118" s="18"/>
      <c r="D118" s="18"/>
      <c r="E118" s="18"/>
      <c r="F118" s="18"/>
      <c r="G118" s="18"/>
      <c r="H118" s="17"/>
      <c r="I118" s="17"/>
      <c r="J118" s="17"/>
      <c r="K118" s="17"/>
      <c r="L118" s="17"/>
      <c r="M118" s="162"/>
      <c r="N118" s="172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</row>
    <row r="119" spans="1:30" ht="13.5">
      <c r="A119" s="17"/>
      <c r="B119" s="18"/>
      <c r="C119" s="17"/>
      <c r="D119" s="17"/>
      <c r="E119" s="17"/>
      <c r="F119" s="17"/>
      <c r="G119" s="17"/>
      <c r="H119" s="17"/>
      <c r="I119" s="17"/>
      <c r="J119" s="18"/>
      <c r="K119" s="18"/>
      <c r="L119" s="18"/>
      <c r="M119" s="162"/>
      <c r="N119" s="172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</row>
    <row r="120" spans="1:30" ht="13.5">
      <c r="A120" s="162"/>
      <c r="B120" s="162"/>
      <c r="C120" s="162"/>
      <c r="D120" s="162"/>
      <c r="E120" s="162"/>
      <c r="F120" s="162"/>
      <c r="G120" s="162"/>
      <c r="H120" s="162"/>
      <c r="I120" s="162"/>
      <c r="J120" s="17"/>
      <c r="K120" s="17"/>
      <c r="L120" s="17"/>
      <c r="M120" s="162"/>
      <c r="N120" s="172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</row>
    <row r="121" spans="1:30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72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</row>
    <row r="122" spans="1:30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72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</row>
    <row r="123" spans="1:30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72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</row>
    <row r="124" spans="1:30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72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</row>
    <row r="125" spans="1:30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72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</row>
    <row r="126" spans="1:30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72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</row>
    <row r="127" spans="1:30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72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</row>
    <row r="128" spans="1:30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72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</row>
    <row r="129" spans="1:30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72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</row>
    <row r="130" spans="1:30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72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</row>
    <row r="131" spans="1:30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72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</row>
    <row r="132" spans="1:30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72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</row>
    <row r="133" spans="1:30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72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</row>
    <row r="134" spans="1:30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72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</row>
    <row r="135" spans="1:30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72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</row>
    <row r="136" spans="1:30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72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</row>
    <row r="137" spans="1:30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72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</row>
    <row r="138" spans="1:30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6"/>
      <c r="N138" s="171"/>
      <c r="Y138" s="146"/>
      <c r="Z138" s="146"/>
      <c r="AA138" s="146"/>
      <c r="AB138" s="146"/>
      <c r="AC138" s="146"/>
      <c r="AD138" s="146"/>
    </row>
    <row r="139" spans="1:30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6"/>
      <c r="N139" s="171"/>
      <c r="Y139" s="146"/>
      <c r="Z139" s="146"/>
      <c r="AA139" s="146"/>
      <c r="AB139" s="146"/>
      <c r="AC139" s="146"/>
      <c r="AD139" s="146"/>
    </row>
    <row r="140" spans="1:30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6"/>
      <c r="N140" s="171"/>
      <c r="Y140" s="146"/>
      <c r="Z140" s="146"/>
      <c r="AA140" s="146"/>
      <c r="AB140" s="146"/>
      <c r="AC140" s="146"/>
      <c r="AD140" s="146"/>
    </row>
    <row r="141" spans="1:30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6"/>
      <c r="N141" s="171"/>
      <c r="Y141" s="146"/>
      <c r="Z141" s="146"/>
      <c r="AA141" s="146"/>
      <c r="AB141" s="146"/>
      <c r="AC141" s="146"/>
      <c r="AD141" s="146"/>
    </row>
    <row r="142" spans="1:30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6"/>
      <c r="N142" s="171"/>
      <c r="Y142" s="146"/>
      <c r="Z142" s="146"/>
      <c r="AA142" s="146"/>
      <c r="AB142" s="146"/>
      <c r="AC142" s="146"/>
      <c r="AD142" s="146"/>
    </row>
    <row r="143" spans="1:30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6"/>
      <c r="N143" s="171"/>
      <c r="Y143" s="146"/>
      <c r="Z143" s="146"/>
      <c r="AA143" s="146"/>
      <c r="AB143" s="146"/>
      <c r="AC143" s="146"/>
      <c r="AD143" s="146"/>
    </row>
    <row r="144" spans="1:30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6"/>
      <c r="N144" s="171"/>
      <c r="Y144" s="146"/>
      <c r="Z144" s="146"/>
      <c r="AA144" s="146"/>
      <c r="AB144" s="146"/>
      <c r="AC144" s="146"/>
      <c r="AD144" s="146"/>
    </row>
    <row r="145" spans="1:30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6"/>
      <c r="N145" s="171"/>
      <c r="Y145" s="146"/>
      <c r="Z145" s="146"/>
      <c r="AA145" s="146"/>
      <c r="AB145" s="146"/>
      <c r="AC145" s="146"/>
      <c r="AD145" s="146"/>
    </row>
    <row r="146" spans="1:30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6"/>
      <c r="N146" s="171"/>
      <c r="Y146" s="146"/>
      <c r="Z146" s="146"/>
      <c r="AA146" s="146"/>
      <c r="AB146" s="146"/>
      <c r="AC146" s="146"/>
      <c r="AD146" s="146"/>
    </row>
    <row r="147" spans="1:30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6"/>
      <c r="N147" s="171"/>
      <c r="Y147" s="146"/>
      <c r="Z147" s="146"/>
      <c r="AA147" s="146"/>
      <c r="AB147" s="146"/>
      <c r="AC147" s="146"/>
      <c r="AD147" s="146"/>
    </row>
    <row r="148" spans="1:30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6"/>
      <c r="N148" s="171"/>
      <c r="Y148" s="146"/>
      <c r="Z148" s="146"/>
      <c r="AA148" s="146"/>
      <c r="AB148" s="146"/>
      <c r="AC148" s="146"/>
      <c r="AD148" s="146"/>
    </row>
    <row r="149" spans="1:30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6"/>
      <c r="N149" s="171"/>
      <c r="Y149" s="146"/>
      <c r="Z149" s="146"/>
      <c r="AA149" s="146"/>
      <c r="AB149" s="146"/>
      <c r="AC149" s="146"/>
      <c r="AD149" s="146"/>
    </row>
    <row r="150" spans="1:30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6"/>
      <c r="N150" s="171"/>
      <c r="Y150" s="146"/>
      <c r="Z150" s="146"/>
      <c r="AA150" s="146"/>
      <c r="AB150" s="146"/>
      <c r="AC150" s="146"/>
      <c r="AD150" s="146"/>
    </row>
    <row r="151" spans="1:30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6"/>
      <c r="N151" s="171"/>
      <c r="Y151" s="146"/>
      <c r="Z151" s="146"/>
      <c r="AA151" s="146"/>
      <c r="AB151" s="146"/>
      <c r="AC151" s="146"/>
      <c r="AD151" s="146"/>
    </row>
    <row r="152" spans="1:30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6"/>
      <c r="N152" s="171"/>
      <c r="Y152" s="146"/>
      <c r="Z152" s="146"/>
      <c r="AA152" s="146"/>
      <c r="AB152" s="146"/>
      <c r="AC152" s="146"/>
      <c r="AD152" s="146"/>
    </row>
    <row r="153" spans="1:30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6"/>
      <c r="N153" s="171"/>
      <c r="Y153" s="146"/>
      <c r="Z153" s="146"/>
      <c r="AA153" s="146"/>
      <c r="AB153" s="146"/>
      <c r="AC153" s="146"/>
      <c r="AD153" s="146"/>
    </row>
    <row r="154" spans="1:30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6"/>
      <c r="N154" s="171"/>
      <c r="Y154" s="146"/>
      <c r="Z154" s="146"/>
      <c r="AA154" s="146"/>
      <c r="AB154" s="146"/>
      <c r="AC154" s="146"/>
      <c r="AD154" s="146"/>
    </row>
    <row r="155" spans="1:30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6"/>
      <c r="N155" s="171"/>
      <c r="Y155" s="146"/>
      <c r="Z155" s="146"/>
      <c r="AA155" s="146"/>
      <c r="AB155" s="146"/>
      <c r="AC155" s="146"/>
      <c r="AD155" s="146"/>
    </row>
    <row r="156" spans="1:30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6"/>
      <c r="N156" s="171"/>
      <c r="Y156" s="146"/>
      <c r="Z156" s="146"/>
      <c r="AA156" s="146"/>
      <c r="AB156" s="146"/>
      <c r="AC156" s="146"/>
      <c r="AD156" s="146"/>
    </row>
    <row r="157" spans="1:30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6"/>
      <c r="N157" s="171"/>
      <c r="Y157" s="146"/>
      <c r="Z157" s="146"/>
      <c r="AA157" s="146"/>
      <c r="AB157" s="146"/>
      <c r="AC157" s="146"/>
      <c r="AD157" s="146"/>
    </row>
    <row r="158" spans="1:30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6"/>
      <c r="N158" s="171"/>
      <c r="Y158" s="146"/>
      <c r="Z158" s="146"/>
      <c r="AA158" s="146"/>
      <c r="AB158" s="146"/>
      <c r="AC158" s="146"/>
      <c r="AD158" s="146"/>
    </row>
    <row r="159" spans="1:30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6"/>
      <c r="N159" s="171"/>
      <c r="Y159" s="146"/>
      <c r="Z159" s="146"/>
      <c r="AA159" s="146"/>
      <c r="AB159" s="146"/>
      <c r="AC159" s="146"/>
      <c r="AD159" s="146"/>
    </row>
    <row r="160" spans="1:30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6"/>
      <c r="N160" s="171"/>
      <c r="Y160" s="146"/>
      <c r="Z160" s="146"/>
      <c r="AA160" s="146"/>
      <c r="AB160" s="146"/>
      <c r="AC160" s="146"/>
      <c r="AD160" s="146"/>
    </row>
    <row r="161" spans="1:30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6"/>
      <c r="N161" s="171"/>
      <c r="Y161" s="146"/>
      <c r="Z161" s="146"/>
      <c r="AA161" s="146"/>
      <c r="AB161" s="146"/>
      <c r="AC161" s="146"/>
      <c r="AD161" s="146"/>
    </row>
    <row r="162" spans="1:30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6"/>
      <c r="N162" s="171"/>
      <c r="Y162" s="146"/>
      <c r="Z162" s="146"/>
      <c r="AA162" s="146"/>
      <c r="AB162" s="146"/>
      <c r="AC162" s="146"/>
      <c r="AD162" s="146"/>
    </row>
    <row r="163" spans="1:30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6"/>
      <c r="N163" s="171"/>
      <c r="Y163" s="146"/>
      <c r="Z163" s="146"/>
      <c r="AA163" s="146"/>
      <c r="AB163" s="146"/>
      <c r="AC163" s="146"/>
      <c r="AD163" s="146"/>
    </row>
    <row r="164" spans="1:30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6"/>
      <c r="N164" s="171"/>
      <c r="Y164" s="146"/>
      <c r="Z164" s="146"/>
      <c r="AA164" s="146"/>
      <c r="AB164" s="146"/>
      <c r="AC164" s="146"/>
      <c r="AD164" s="146"/>
    </row>
    <row r="165" spans="1:30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6"/>
      <c r="N165" s="171"/>
      <c r="Y165" s="146"/>
      <c r="Z165" s="146"/>
      <c r="AA165" s="146"/>
      <c r="AB165" s="146"/>
      <c r="AC165" s="146"/>
      <c r="AD165" s="146"/>
    </row>
    <row r="166" spans="1:30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6"/>
      <c r="N166" s="171"/>
      <c r="Y166" s="146"/>
      <c r="Z166" s="146"/>
      <c r="AA166" s="146"/>
      <c r="AB166" s="146"/>
      <c r="AC166" s="146"/>
      <c r="AD166" s="146"/>
    </row>
    <row r="167" spans="1:30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6"/>
      <c r="N167" s="171"/>
      <c r="Y167" s="146"/>
      <c r="Z167" s="146"/>
      <c r="AA167" s="146"/>
      <c r="AB167" s="146"/>
      <c r="AC167" s="146"/>
      <c r="AD167" s="146"/>
    </row>
    <row r="168" spans="1:30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6"/>
      <c r="N168" s="171"/>
      <c r="Y168" s="146"/>
      <c r="Z168" s="146"/>
      <c r="AA168" s="146"/>
      <c r="AB168" s="146"/>
      <c r="AC168" s="146"/>
      <c r="AD168" s="146"/>
    </row>
    <row r="169" spans="1:30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6"/>
      <c r="N169" s="171"/>
      <c r="Y169" s="146"/>
      <c r="Z169" s="146"/>
      <c r="AA169" s="146"/>
      <c r="AB169" s="146"/>
      <c r="AC169" s="146"/>
      <c r="AD169" s="146"/>
    </row>
    <row r="170" spans="1:30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6"/>
      <c r="N170" s="171"/>
      <c r="Y170" s="146"/>
      <c r="Z170" s="146"/>
      <c r="AA170" s="146"/>
      <c r="AB170" s="146"/>
      <c r="AC170" s="146"/>
      <c r="AD170" s="146"/>
    </row>
    <row r="171" spans="1:30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6"/>
      <c r="N171" s="171"/>
      <c r="Y171" s="146"/>
      <c r="Z171" s="146"/>
      <c r="AA171" s="146"/>
      <c r="AB171" s="146"/>
      <c r="AC171" s="146"/>
      <c r="AD171" s="146"/>
    </row>
    <row r="172" spans="1:30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6"/>
      <c r="N172" s="171"/>
      <c r="Y172" s="146"/>
      <c r="Z172" s="146"/>
      <c r="AA172" s="146"/>
      <c r="AB172" s="146"/>
      <c r="AC172" s="146"/>
      <c r="AD172" s="146"/>
    </row>
    <row r="173" spans="1:30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6"/>
      <c r="N173" s="171"/>
      <c r="Y173" s="146"/>
      <c r="Z173" s="146"/>
      <c r="AA173" s="146"/>
      <c r="AB173" s="146"/>
      <c r="AC173" s="146"/>
      <c r="AD173" s="146"/>
    </row>
    <row r="174" spans="1:30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6"/>
      <c r="N174" s="171"/>
      <c r="Y174" s="146"/>
      <c r="Z174" s="146"/>
      <c r="AA174" s="146"/>
      <c r="AB174" s="146"/>
      <c r="AC174" s="146"/>
      <c r="AD174" s="146"/>
    </row>
    <row r="175" spans="1:30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6"/>
      <c r="N175" s="171"/>
      <c r="Y175" s="146"/>
      <c r="Z175" s="146"/>
      <c r="AA175" s="146"/>
      <c r="AB175" s="146"/>
      <c r="AC175" s="146"/>
      <c r="AD175" s="146"/>
    </row>
    <row r="176" spans="1:30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6"/>
      <c r="N176" s="171"/>
      <c r="Y176" s="146"/>
      <c r="Z176" s="146"/>
      <c r="AA176" s="146"/>
      <c r="AB176" s="146"/>
      <c r="AC176" s="146"/>
      <c r="AD176" s="146"/>
    </row>
    <row r="177" spans="1:30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6"/>
      <c r="N177" s="171"/>
      <c r="Y177" s="146"/>
      <c r="Z177" s="146"/>
      <c r="AA177" s="146"/>
      <c r="AB177" s="146"/>
      <c r="AC177" s="146"/>
      <c r="AD177" s="146"/>
    </row>
    <row r="178" spans="1:30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6"/>
      <c r="N178" s="171"/>
      <c r="Y178" s="146"/>
      <c r="Z178" s="146"/>
      <c r="AA178" s="146"/>
      <c r="AB178" s="146"/>
      <c r="AC178" s="146"/>
      <c r="AD178" s="146"/>
    </row>
    <row r="179" spans="1:30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6"/>
      <c r="N179" s="171"/>
      <c r="Y179" s="146"/>
      <c r="Z179" s="146"/>
      <c r="AA179" s="146"/>
      <c r="AB179" s="146"/>
      <c r="AC179" s="146"/>
      <c r="AD179" s="146"/>
    </row>
    <row r="180" spans="1:30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6"/>
      <c r="N180" s="171"/>
      <c r="Y180" s="146"/>
      <c r="Z180" s="146"/>
      <c r="AA180" s="146"/>
      <c r="AB180" s="146"/>
      <c r="AC180" s="146"/>
      <c r="AD180" s="146"/>
    </row>
    <row r="181" spans="1:30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6"/>
      <c r="N181" s="171"/>
      <c r="Y181" s="146"/>
      <c r="Z181" s="146"/>
      <c r="AA181" s="146"/>
      <c r="AB181" s="146"/>
      <c r="AC181" s="146"/>
      <c r="AD181" s="146"/>
    </row>
    <row r="182" spans="1:30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6"/>
      <c r="N182" s="171"/>
      <c r="Y182" s="146"/>
      <c r="Z182" s="146"/>
      <c r="AA182" s="146"/>
      <c r="AB182" s="146"/>
      <c r="AC182" s="146"/>
      <c r="AD182" s="146"/>
    </row>
    <row r="183" spans="1:30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6"/>
      <c r="N183" s="171"/>
      <c r="Y183" s="146"/>
      <c r="Z183" s="146"/>
      <c r="AA183" s="146"/>
      <c r="AB183" s="146"/>
      <c r="AC183" s="146"/>
      <c r="AD183" s="146"/>
    </row>
    <row r="184" spans="1:30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6"/>
      <c r="N184" s="171"/>
      <c r="Y184" s="146"/>
      <c r="Z184" s="146"/>
      <c r="AA184" s="146"/>
      <c r="AB184" s="146"/>
      <c r="AC184" s="146"/>
      <c r="AD184" s="146"/>
    </row>
    <row r="185" spans="1:30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6"/>
      <c r="N185" s="171"/>
      <c r="Y185" s="146"/>
      <c r="Z185" s="146"/>
      <c r="AA185" s="146"/>
      <c r="AB185" s="146"/>
      <c r="AC185" s="146"/>
      <c r="AD185" s="146"/>
    </row>
    <row r="186" spans="1:30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6"/>
      <c r="N186" s="171"/>
      <c r="Y186" s="146"/>
      <c r="Z186" s="146"/>
      <c r="AA186" s="146"/>
      <c r="AB186" s="146"/>
      <c r="AC186" s="146"/>
      <c r="AD186" s="146"/>
    </row>
    <row r="187" spans="1:30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6"/>
      <c r="N187" s="171"/>
      <c r="Y187" s="146"/>
      <c r="Z187" s="146"/>
      <c r="AA187" s="146"/>
      <c r="AB187" s="146"/>
      <c r="AC187" s="146"/>
      <c r="AD187" s="146"/>
    </row>
    <row r="188" spans="1:30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6"/>
      <c r="N188" s="171"/>
      <c r="Y188" s="146"/>
      <c r="Z188" s="146"/>
      <c r="AA188" s="146"/>
      <c r="AB188" s="146"/>
      <c r="AC188" s="146"/>
      <c r="AD188" s="146"/>
    </row>
    <row r="189" spans="1:30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6"/>
      <c r="N189" s="171"/>
      <c r="Y189" s="146"/>
      <c r="Z189" s="146"/>
      <c r="AA189" s="146"/>
      <c r="AB189" s="146"/>
      <c r="AC189" s="146"/>
      <c r="AD189" s="146"/>
    </row>
    <row r="190" spans="1:30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6"/>
      <c r="N190" s="171"/>
      <c r="Y190" s="146"/>
      <c r="Z190" s="146"/>
      <c r="AA190" s="146"/>
      <c r="AB190" s="146"/>
      <c r="AC190" s="146"/>
      <c r="AD190" s="146"/>
    </row>
    <row r="191" spans="1:30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6"/>
      <c r="N191" s="171"/>
      <c r="Y191" s="146"/>
      <c r="Z191" s="146"/>
      <c r="AA191" s="146"/>
      <c r="AB191" s="146"/>
      <c r="AC191" s="146"/>
      <c r="AD191" s="146"/>
    </row>
    <row r="192" spans="1:30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6"/>
      <c r="N192" s="171"/>
      <c r="Y192" s="146"/>
      <c r="Z192" s="146"/>
      <c r="AA192" s="146"/>
      <c r="AB192" s="146"/>
      <c r="AC192" s="146"/>
      <c r="AD192" s="146"/>
    </row>
    <row r="193" spans="1:30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6"/>
      <c r="N193" s="171"/>
      <c r="Y193" s="146"/>
      <c r="Z193" s="146"/>
      <c r="AA193" s="146"/>
      <c r="AB193" s="146"/>
      <c r="AC193" s="146"/>
      <c r="AD193" s="146"/>
    </row>
    <row r="194" spans="1:30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6"/>
      <c r="N194" s="171"/>
      <c r="Y194" s="146"/>
      <c r="Z194" s="146"/>
      <c r="AA194" s="146"/>
      <c r="AB194" s="146"/>
      <c r="AC194" s="146"/>
      <c r="AD194" s="146"/>
    </row>
    <row r="195" spans="1:30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6"/>
      <c r="N195" s="171"/>
      <c r="Y195" s="146"/>
      <c r="Z195" s="146"/>
      <c r="AA195" s="146"/>
      <c r="AB195" s="146"/>
      <c r="AC195" s="146"/>
      <c r="AD195" s="146"/>
    </row>
    <row r="196" spans="1:30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6"/>
      <c r="N196" s="171"/>
      <c r="Y196" s="146"/>
      <c r="Z196" s="146"/>
      <c r="AA196" s="146"/>
      <c r="AB196" s="146"/>
      <c r="AC196" s="146"/>
      <c r="AD196" s="146"/>
    </row>
    <row r="197" spans="1:30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6"/>
      <c r="N197" s="171"/>
      <c r="Y197" s="146"/>
      <c r="Z197" s="146"/>
      <c r="AA197" s="146"/>
      <c r="AB197" s="146"/>
      <c r="AC197" s="146"/>
      <c r="AD197" s="146"/>
    </row>
    <row r="198" spans="1:30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6"/>
      <c r="N198" s="171"/>
      <c r="Y198" s="146"/>
      <c r="Z198" s="146"/>
      <c r="AA198" s="146"/>
      <c r="AB198" s="146"/>
      <c r="AC198" s="146"/>
      <c r="AD198" s="146"/>
    </row>
    <row r="199" spans="1:30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6"/>
      <c r="N199" s="171"/>
      <c r="Y199" s="146"/>
      <c r="Z199" s="146"/>
      <c r="AA199" s="146"/>
      <c r="AB199" s="146"/>
      <c r="AC199" s="146"/>
      <c r="AD199" s="146"/>
    </row>
    <row r="200" spans="1:30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6"/>
      <c r="N200" s="171"/>
      <c r="Y200" s="146"/>
      <c r="Z200" s="146"/>
      <c r="AA200" s="146"/>
      <c r="AB200" s="146"/>
      <c r="AC200" s="146"/>
      <c r="AD200" s="146"/>
    </row>
    <row r="201" spans="1:30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6"/>
      <c r="N201" s="171"/>
      <c r="Y201" s="146"/>
      <c r="Z201" s="146"/>
      <c r="AA201" s="146"/>
      <c r="AB201" s="146"/>
      <c r="AC201" s="146"/>
      <c r="AD201" s="146"/>
    </row>
    <row r="202" spans="1:30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6"/>
      <c r="N202" s="171"/>
      <c r="Y202" s="146"/>
      <c r="Z202" s="146"/>
      <c r="AA202" s="146"/>
      <c r="AB202" s="146"/>
      <c r="AC202" s="146"/>
      <c r="AD202" s="146"/>
    </row>
    <row r="203" spans="1:30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6"/>
      <c r="N203" s="171"/>
      <c r="Y203" s="146"/>
      <c r="Z203" s="146"/>
      <c r="AA203" s="146"/>
      <c r="AB203" s="146"/>
      <c r="AC203" s="146"/>
      <c r="AD203" s="146"/>
    </row>
    <row r="204" spans="1:30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6"/>
      <c r="N204" s="171"/>
      <c r="Y204" s="146"/>
      <c r="Z204" s="146"/>
      <c r="AA204" s="146"/>
      <c r="AB204" s="146"/>
      <c r="AC204" s="146"/>
      <c r="AD204" s="146"/>
    </row>
    <row r="205" spans="1:30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6"/>
      <c r="N205" s="171"/>
      <c r="Y205" s="146"/>
      <c r="Z205" s="146"/>
      <c r="AA205" s="146"/>
      <c r="AB205" s="146"/>
      <c r="AC205" s="146"/>
      <c r="AD205" s="146"/>
    </row>
    <row r="206" spans="1:30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6"/>
      <c r="N206" s="171"/>
      <c r="Y206" s="146"/>
      <c r="Z206" s="146"/>
      <c r="AA206" s="146"/>
      <c r="AB206" s="146"/>
      <c r="AC206" s="146"/>
      <c r="AD206" s="146"/>
    </row>
    <row r="207" spans="1:30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6"/>
      <c r="N207" s="171"/>
      <c r="Y207" s="146"/>
      <c r="Z207" s="146"/>
      <c r="AA207" s="146"/>
      <c r="AB207" s="146"/>
      <c r="AC207" s="146"/>
      <c r="AD207" s="146"/>
    </row>
    <row r="208" spans="1:30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6"/>
      <c r="N208" s="171"/>
      <c r="Y208" s="146"/>
      <c r="Z208" s="146"/>
      <c r="AA208" s="146"/>
      <c r="AB208" s="146"/>
      <c r="AC208" s="146"/>
      <c r="AD208" s="146"/>
    </row>
    <row r="209" spans="1:30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6"/>
      <c r="N209" s="171"/>
      <c r="Y209" s="146"/>
      <c r="Z209" s="146"/>
      <c r="AA209" s="146"/>
      <c r="AB209" s="146"/>
      <c r="AC209" s="146"/>
      <c r="AD209" s="146"/>
    </row>
    <row r="210" spans="1:30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6"/>
      <c r="N210" s="171"/>
      <c r="Y210" s="146"/>
      <c r="Z210" s="146"/>
      <c r="AA210" s="146"/>
      <c r="AB210" s="146"/>
      <c r="AC210" s="146"/>
      <c r="AD210" s="146"/>
    </row>
    <row r="211" spans="1:30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6"/>
      <c r="N211" s="171"/>
      <c r="Y211" s="146"/>
      <c r="Z211" s="146"/>
      <c r="AA211" s="146"/>
      <c r="AB211" s="146"/>
      <c r="AC211" s="146"/>
      <c r="AD211" s="146"/>
    </row>
    <row r="212" spans="1:30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6"/>
      <c r="N212" s="171"/>
      <c r="Y212" s="146"/>
      <c r="Z212" s="146"/>
      <c r="AA212" s="146"/>
      <c r="AB212" s="146"/>
      <c r="AC212" s="146"/>
      <c r="AD212" s="146"/>
    </row>
    <row r="213" spans="1:30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6"/>
      <c r="N213" s="171"/>
      <c r="Y213" s="146"/>
      <c r="Z213" s="146"/>
      <c r="AA213" s="146"/>
      <c r="AB213" s="146"/>
      <c r="AC213" s="146"/>
      <c r="AD213" s="146"/>
    </row>
    <row r="214" spans="1:30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6"/>
      <c r="N214" s="171"/>
      <c r="Y214" s="146"/>
      <c r="Z214" s="146"/>
      <c r="AA214" s="146"/>
      <c r="AB214" s="146"/>
      <c r="AC214" s="146"/>
      <c r="AD214" s="146"/>
    </row>
    <row r="215" spans="1:30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6"/>
      <c r="N215" s="171"/>
      <c r="Y215" s="146"/>
      <c r="Z215" s="146"/>
      <c r="AA215" s="146"/>
      <c r="AB215" s="146"/>
      <c r="AC215" s="146"/>
      <c r="AD215" s="146"/>
    </row>
    <row r="216" spans="1:30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6"/>
      <c r="N216" s="171"/>
      <c r="Y216" s="146"/>
      <c r="Z216" s="146"/>
      <c r="AA216" s="146"/>
      <c r="AB216" s="146"/>
      <c r="AC216" s="146"/>
      <c r="AD216" s="146"/>
    </row>
    <row r="217" spans="1:30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6"/>
      <c r="N217" s="171"/>
      <c r="Y217" s="146"/>
      <c r="Z217" s="146"/>
      <c r="AA217" s="146"/>
      <c r="AB217" s="146"/>
      <c r="AC217" s="146"/>
      <c r="AD217" s="146"/>
    </row>
    <row r="218" spans="1:30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6"/>
      <c r="N218" s="171"/>
      <c r="Y218" s="146"/>
      <c r="Z218" s="146"/>
      <c r="AA218" s="146"/>
      <c r="AB218" s="146"/>
      <c r="AC218" s="146"/>
      <c r="AD218" s="146"/>
    </row>
    <row r="219" spans="1:30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6"/>
      <c r="N219" s="171"/>
      <c r="Y219" s="146"/>
      <c r="Z219" s="146"/>
      <c r="AA219" s="146"/>
      <c r="AB219" s="146"/>
      <c r="AC219" s="146"/>
      <c r="AD219" s="146"/>
    </row>
    <row r="220" spans="1:30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6"/>
      <c r="N220" s="171"/>
      <c r="Y220" s="146"/>
      <c r="Z220" s="146"/>
      <c r="AA220" s="146"/>
      <c r="AB220" s="146"/>
      <c r="AC220" s="146"/>
      <c r="AD220" s="146"/>
    </row>
    <row r="221" spans="1:30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6"/>
      <c r="N221" s="171"/>
      <c r="Y221" s="146"/>
      <c r="Z221" s="146"/>
      <c r="AA221" s="146"/>
      <c r="AB221" s="146"/>
      <c r="AC221" s="146"/>
      <c r="AD221" s="146"/>
    </row>
    <row r="222" spans="1:30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6"/>
      <c r="N222" s="171"/>
      <c r="Y222" s="146"/>
      <c r="Z222" s="146"/>
      <c r="AA222" s="146"/>
      <c r="AB222" s="146"/>
      <c r="AC222" s="146"/>
      <c r="AD222" s="146"/>
    </row>
    <row r="223" spans="1:30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6"/>
      <c r="N223" s="171"/>
      <c r="Y223" s="146"/>
      <c r="Z223" s="146"/>
      <c r="AA223" s="146"/>
      <c r="AB223" s="146"/>
      <c r="AC223" s="146"/>
      <c r="AD223" s="146"/>
    </row>
    <row r="224" spans="1:30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6"/>
      <c r="N224" s="171"/>
      <c r="Y224" s="146"/>
      <c r="Z224" s="146"/>
      <c r="AA224" s="146"/>
      <c r="AB224" s="146"/>
      <c r="AC224" s="146"/>
      <c r="AD224" s="146"/>
    </row>
    <row r="225" spans="1:30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6"/>
      <c r="N225" s="171"/>
      <c r="Y225" s="146"/>
      <c r="Z225" s="146"/>
      <c r="AA225" s="146"/>
      <c r="AB225" s="146"/>
      <c r="AC225" s="146"/>
      <c r="AD225" s="146"/>
    </row>
    <row r="226" spans="1:30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6"/>
      <c r="N226" s="171"/>
      <c r="Y226" s="146"/>
      <c r="Z226" s="146"/>
      <c r="AA226" s="146"/>
      <c r="AB226" s="146"/>
      <c r="AC226" s="146"/>
      <c r="AD226" s="146"/>
    </row>
    <row r="227" spans="1:30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6"/>
      <c r="N227" s="171"/>
      <c r="Y227" s="146"/>
      <c r="Z227" s="146"/>
      <c r="AA227" s="146"/>
      <c r="AB227" s="146"/>
      <c r="AC227" s="146"/>
      <c r="AD227" s="146"/>
    </row>
    <row r="228" spans="1:30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6"/>
      <c r="N228" s="171"/>
      <c r="Y228" s="146"/>
      <c r="Z228" s="146"/>
      <c r="AA228" s="146"/>
      <c r="AB228" s="146"/>
      <c r="AC228" s="146"/>
      <c r="AD228" s="146"/>
    </row>
    <row r="229" spans="1:30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6"/>
      <c r="N229" s="171"/>
      <c r="Y229" s="146"/>
      <c r="Z229" s="146"/>
      <c r="AA229" s="146"/>
      <c r="AB229" s="146"/>
      <c r="AC229" s="146"/>
      <c r="AD229" s="146"/>
    </row>
    <row r="230" spans="1:30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6"/>
      <c r="N230" s="171"/>
      <c r="Y230" s="146"/>
      <c r="Z230" s="146"/>
      <c r="AA230" s="146"/>
      <c r="AB230" s="146"/>
      <c r="AC230" s="146"/>
      <c r="AD230" s="146"/>
    </row>
    <row r="231" spans="1:30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6"/>
      <c r="N231" s="171"/>
      <c r="Y231" s="146"/>
      <c r="Z231" s="146"/>
      <c r="AA231" s="146"/>
      <c r="AB231" s="146"/>
      <c r="AC231" s="146"/>
      <c r="AD231" s="146"/>
    </row>
    <row r="232" spans="1:30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6"/>
      <c r="N232" s="171"/>
      <c r="Y232" s="146"/>
      <c r="Z232" s="146"/>
      <c r="AA232" s="146"/>
      <c r="AB232" s="146"/>
      <c r="AC232" s="146"/>
      <c r="AD232" s="146"/>
    </row>
    <row r="233" spans="1:30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6"/>
      <c r="N233" s="171"/>
      <c r="Y233" s="146"/>
      <c r="Z233" s="146"/>
      <c r="AA233" s="146"/>
      <c r="AB233" s="146"/>
      <c r="AC233" s="146"/>
      <c r="AD233" s="146"/>
    </row>
    <row r="234" spans="1:30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6"/>
      <c r="N234" s="171"/>
      <c r="Y234" s="146"/>
      <c r="Z234" s="146"/>
      <c r="AA234" s="146"/>
      <c r="AB234" s="146"/>
      <c r="AC234" s="146"/>
      <c r="AD234" s="146"/>
    </row>
    <row r="235" spans="1:30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6"/>
      <c r="N235" s="171"/>
      <c r="Y235" s="146"/>
      <c r="Z235" s="146"/>
      <c r="AA235" s="146"/>
      <c r="AB235" s="146"/>
      <c r="AC235" s="146"/>
      <c r="AD235" s="146"/>
    </row>
    <row r="236" spans="1:30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6"/>
      <c r="N236" s="171"/>
      <c r="Y236" s="146"/>
      <c r="Z236" s="146"/>
      <c r="AA236" s="146"/>
      <c r="AB236" s="146"/>
      <c r="AC236" s="146"/>
      <c r="AD236" s="146"/>
    </row>
    <row r="237" spans="1:30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6"/>
      <c r="N237" s="171"/>
      <c r="Y237" s="146"/>
      <c r="Z237" s="146"/>
      <c r="AA237" s="146"/>
      <c r="AB237" s="146"/>
      <c r="AC237" s="146"/>
      <c r="AD237" s="146"/>
    </row>
    <row r="238" spans="1:30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6"/>
      <c r="N238" s="171"/>
      <c r="Y238" s="146"/>
      <c r="Z238" s="146"/>
      <c r="AA238" s="146"/>
      <c r="AB238" s="146"/>
      <c r="AC238" s="146"/>
      <c r="AD238" s="146"/>
    </row>
    <row r="239" spans="1:30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6"/>
      <c r="N239" s="171"/>
      <c r="Y239" s="146"/>
      <c r="Z239" s="146"/>
      <c r="AA239" s="146"/>
      <c r="AB239" s="146"/>
      <c r="AC239" s="146"/>
      <c r="AD239" s="146"/>
    </row>
    <row r="240" spans="1:30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6"/>
      <c r="N240" s="171"/>
      <c r="Y240" s="146"/>
      <c r="Z240" s="146"/>
      <c r="AA240" s="146"/>
      <c r="AB240" s="146"/>
      <c r="AC240" s="146"/>
      <c r="AD240" s="146"/>
    </row>
    <row r="241" spans="1:30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6"/>
      <c r="N241" s="171"/>
      <c r="Y241" s="146"/>
      <c r="Z241" s="146"/>
      <c r="AA241" s="146"/>
      <c r="AB241" s="146"/>
      <c r="AC241" s="146"/>
      <c r="AD241" s="146"/>
    </row>
    <row r="242" spans="1:30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6"/>
      <c r="N242" s="171"/>
      <c r="Y242" s="146"/>
      <c r="Z242" s="146"/>
      <c r="AA242" s="146"/>
      <c r="AB242" s="146"/>
      <c r="AC242" s="146"/>
      <c r="AD242" s="146"/>
    </row>
    <row r="243" spans="1:30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6"/>
      <c r="N243" s="171"/>
      <c r="Y243" s="146"/>
      <c r="Z243" s="146"/>
      <c r="AA243" s="146"/>
      <c r="AB243" s="146"/>
      <c r="AC243" s="146"/>
      <c r="AD243" s="146"/>
    </row>
    <row r="244" spans="1:30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6"/>
      <c r="N244" s="171"/>
      <c r="Y244" s="146"/>
      <c r="Z244" s="146"/>
      <c r="AA244" s="146"/>
      <c r="AB244" s="146"/>
      <c r="AC244" s="146"/>
      <c r="AD244" s="146"/>
    </row>
    <row r="245" spans="1:30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6"/>
      <c r="N245" s="171"/>
      <c r="Y245" s="146"/>
      <c r="Z245" s="146"/>
      <c r="AA245" s="146"/>
      <c r="AB245" s="146"/>
      <c r="AC245" s="146"/>
      <c r="AD245" s="146"/>
    </row>
    <row r="246" spans="1:30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6"/>
      <c r="N246" s="171"/>
      <c r="Y246" s="146"/>
      <c r="Z246" s="146"/>
      <c r="AA246" s="146"/>
      <c r="AB246" s="146"/>
      <c r="AC246" s="146"/>
      <c r="AD246" s="146"/>
    </row>
    <row r="247" spans="1:30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6"/>
      <c r="N247" s="171"/>
      <c r="Y247" s="146"/>
      <c r="Z247" s="146"/>
      <c r="AA247" s="146"/>
      <c r="AB247" s="146"/>
      <c r="AC247" s="146"/>
      <c r="AD247" s="146"/>
    </row>
    <row r="248" spans="1:30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6"/>
      <c r="N248" s="171"/>
      <c r="Y248" s="146"/>
      <c r="Z248" s="146"/>
      <c r="AA248" s="146"/>
      <c r="AB248" s="146"/>
      <c r="AC248" s="146"/>
      <c r="AD248" s="146"/>
    </row>
    <row r="249" spans="1:30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6"/>
      <c r="N249" s="171"/>
      <c r="Y249" s="146"/>
      <c r="Z249" s="146"/>
      <c r="AA249" s="146"/>
      <c r="AB249" s="146"/>
      <c r="AC249" s="146"/>
      <c r="AD249" s="146"/>
    </row>
    <row r="250" spans="1:30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6"/>
      <c r="N250" s="171"/>
      <c r="Y250" s="146"/>
      <c r="Z250" s="146"/>
      <c r="AA250" s="146"/>
      <c r="AB250" s="146"/>
      <c r="AC250" s="146"/>
      <c r="AD250" s="146"/>
    </row>
    <row r="251" spans="1:30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6"/>
      <c r="N251" s="171"/>
      <c r="Y251" s="146"/>
      <c r="Z251" s="146"/>
      <c r="AA251" s="146"/>
      <c r="AB251" s="146"/>
      <c r="AC251" s="146"/>
      <c r="AD251" s="146"/>
    </row>
    <row r="252" spans="1:30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6"/>
      <c r="N252" s="171"/>
      <c r="Y252" s="146"/>
      <c r="Z252" s="146"/>
      <c r="AA252" s="146"/>
      <c r="AB252" s="146"/>
      <c r="AC252" s="146"/>
      <c r="AD252" s="146"/>
    </row>
    <row r="253" spans="1:30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6"/>
      <c r="N253" s="171"/>
      <c r="Y253" s="146"/>
      <c r="Z253" s="146"/>
      <c r="AA253" s="146"/>
      <c r="AB253" s="146"/>
      <c r="AC253" s="146"/>
      <c r="AD253" s="146"/>
    </row>
    <row r="254" spans="1:30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6"/>
      <c r="N254" s="171"/>
      <c r="Y254" s="146"/>
      <c r="Z254" s="146"/>
      <c r="AA254" s="146"/>
      <c r="AB254" s="146"/>
      <c r="AC254" s="146"/>
      <c r="AD254" s="146"/>
    </row>
    <row r="255" spans="1:30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6"/>
      <c r="N255" s="171"/>
      <c r="Y255" s="146"/>
      <c r="Z255" s="146"/>
      <c r="AA255" s="146"/>
      <c r="AB255" s="146"/>
      <c r="AC255" s="146"/>
      <c r="AD255" s="146"/>
    </row>
    <row r="256" spans="1:30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6"/>
      <c r="N256" s="171"/>
      <c r="Y256" s="146"/>
      <c r="Z256" s="146"/>
      <c r="AA256" s="146"/>
      <c r="AB256" s="146"/>
      <c r="AC256" s="146"/>
      <c r="AD256" s="146"/>
    </row>
    <row r="257" spans="1:30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6"/>
      <c r="N257" s="171"/>
      <c r="Y257" s="146"/>
      <c r="Z257" s="146"/>
      <c r="AA257" s="146"/>
      <c r="AB257" s="146"/>
      <c r="AC257" s="146"/>
      <c r="AD257" s="146"/>
    </row>
    <row r="258" spans="1:30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6"/>
      <c r="N258" s="171"/>
      <c r="Y258" s="146"/>
      <c r="Z258" s="146"/>
      <c r="AA258" s="146"/>
      <c r="AB258" s="146"/>
      <c r="AC258" s="146"/>
      <c r="AD258" s="146"/>
    </row>
    <row r="259" spans="1:30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6"/>
      <c r="N259" s="171"/>
      <c r="Y259" s="146"/>
      <c r="Z259" s="146"/>
      <c r="AA259" s="146"/>
      <c r="AB259" s="146"/>
      <c r="AC259" s="146"/>
      <c r="AD259" s="146"/>
    </row>
    <row r="260" spans="1:30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6"/>
      <c r="N260" s="171"/>
      <c r="Y260" s="146"/>
      <c r="Z260" s="146"/>
      <c r="AA260" s="146"/>
      <c r="AB260" s="146"/>
      <c r="AC260" s="146"/>
      <c r="AD260" s="146"/>
    </row>
    <row r="261" spans="1:30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6"/>
      <c r="N261" s="171"/>
      <c r="Y261" s="146"/>
      <c r="Z261" s="146"/>
      <c r="AA261" s="146"/>
      <c r="AB261" s="146"/>
      <c r="AC261" s="146"/>
      <c r="AD261" s="146"/>
    </row>
    <row r="262" spans="1:30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6"/>
      <c r="N262" s="171"/>
      <c r="Y262" s="146"/>
      <c r="Z262" s="146"/>
      <c r="AA262" s="146"/>
      <c r="AB262" s="146"/>
      <c r="AC262" s="146"/>
      <c r="AD262" s="146"/>
    </row>
    <row r="263" spans="1:30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6"/>
      <c r="N263" s="171"/>
      <c r="Y263" s="146"/>
      <c r="Z263" s="146"/>
      <c r="AA263" s="146"/>
      <c r="AB263" s="146"/>
      <c r="AC263" s="146"/>
      <c r="AD263" s="146"/>
    </row>
    <row r="264" spans="1:30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6"/>
      <c r="N264" s="171"/>
      <c r="Y264" s="146"/>
      <c r="Z264" s="146"/>
      <c r="AA264" s="146"/>
      <c r="AB264" s="146"/>
      <c r="AC264" s="146"/>
      <c r="AD264" s="146"/>
    </row>
    <row r="265" spans="1:30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6"/>
      <c r="N265" s="171"/>
      <c r="Y265" s="146"/>
      <c r="Z265" s="146"/>
      <c r="AA265" s="146"/>
      <c r="AB265" s="146"/>
      <c r="AC265" s="146"/>
      <c r="AD265" s="146"/>
    </row>
    <row r="266" spans="1:30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6"/>
      <c r="N266" s="171"/>
      <c r="Y266" s="146"/>
      <c r="Z266" s="146"/>
      <c r="AA266" s="146"/>
      <c r="AB266" s="146"/>
      <c r="AC266" s="146"/>
      <c r="AD266" s="146"/>
    </row>
    <row r="267" spans="1:30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6"/>
      <c r="N267" s="171"/>
      <c r="Y267" s="146"/>
      <c r="Z267" s="146"/>
      <c r="AA267" s="146"/>
      <c r="AB267" s="146"/>
      <c r="AC267" s="146"/>
      <c r="AD267" s="146"/>
    </row>
    <row r="268" spans="1:30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6"/>
      <c r="N268" s="171"/>
      <c r="Y268" s="146"/>
      <c r="Z268" s="146"/>
      <c r="AA268" s="146"/>
      <c r="AB268" s="146"/>
      <c r="AC268" s="146"/>
      <c r="AD268" s="146"/>
    </row>
    <row r="269" spans="1:30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6"/>
      <c r="N269" s="171"/>
      <c r="Y269" s="146"/>
      <c r="Z269" s="146"/>
      <c r="AA269" s="146"/>
      <c r="AB269" s="146"/>
      <c r="AC269" s="146"/>
      <c r="AD269" s="146"/>
    </row>
    <row r="270" spans="1:30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6"/>
      <c r="N270" s="171"/>
      <c r="Y270" s="146"/>
      <c r="Z270" s="146"/>
      <c r="AA270" s="146"/>
      <c r="AB270" s="146"/>
      <c r="AC270" s="146"/>
      <c r="AD270" s="146"/>
    </row>
    <row r="271" spans="1:30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6"/>
      <c r="N271" s="171"/>
      <c r="Y271" s="146"/>
      <c r="Z271" s="146"/>
      <c r="AA271" s="146"/>
      <c r="AB271" s="146"/>
      <c r="AC271" s="146"/>
      <c r="AD271" s="146"/>
    </row>
    <row r="272" spans="1:30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6"/>
      <c r="N272" s="171"/>
      <c r="Y272" s="146"/>
      <c r="Z272" s="146"/>
      <c r="AA272" s="146"/>
      <c r="AB272" s="146"/>
      <c r="AC272" s="146"/>
      <c r="AD272" s="146"/>
    </row>
    <row r="273" spans="1:30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6"/>
      <c r="N273" s="171"/>
      <c r="Y273" s="146"/>
      <c r="Z273" s="146"/>
      <c r="AA273" s="146"/>
      <c r="AB273" s="146"/>
      <c r="AC273" s="146"/>
      <c r="AD273" s="146"/>
    </row>
    <row r="274" spans="1:30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6"/>
      <c r="N274" s="171"/>
      <c r="Y274" s="146"/>
      <c r="Z274" s="146"/>
      <c r="AA274" s="146"/>
      <c r="AB274" s="146"/>
      <c r="AC274" s="146"/>
      <c r="AD274" s="146"/>
    </row>
    <row r="275" spans="1:30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6"/>
      <c r="N275" s="171"/>
      <c r="Y275" s="146"/>
      <c r="Z275" s="146"/>
      <c r="AA275" s="146"/>
      <c r="AB275" s="146"/>
      <c r="AC275" s="146"/>
      <c r="AD275" s="146"/>
    </row>
    <row r="276" spans="1:30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6"/>
      <c r="N276" s="171"/>
      <c r="Y276" s="146"/>
      <c r="Z276" s="146"/>
      <c r="AA276" s="146"/>
      <c r="AB276" s="146"/>
      <c r="AC276" s="146"/>
      <c r="AD276" s="146"/>
    </row>
    <row r="277" spans="1:30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6"/>
      <c r="N277" s="171"/>
      <c r="Y277" s="146"/>
      <c r="Z277" s="146"/>
      <c r="AA277" s="146"/>
      <c r="AB277" s="146"/>
      <c r="AC277" s="146"/>
      <c r="AD277" s="146"/>
    </row>
    <row r="278" spans="1:30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6"/>
      <c r="N278" s="171"/>
      <c r="Y278" s="146"/>
      <c r="Z278" s="146"/>
      <c r="AA278" s="146"/>
      <c r="AB278" s="146"/>
      <c r="AC278" s="146"/>
      <c r="AD278" s="146"/>
    </row>
    <row r="279" spans="1:30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6"/>
      <c r="N279" s="171"/>
      <c r="Y279" s="146"/>
      <c r="Z279" s="146"/>
      <c r="AA279" s="146"/>
      <c r="AB279" s="146"/>
      <c r="AC279" s="146"/>
      <c r="AD279" s="146"/>
    </row>
    <row r="280" spans="1:30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6"/>
      <c r="N280" s="171"/>
      <c r="Y280" s="146"/>
      <c r="Z280" s="146"/>
      <c r="AA280" s="146"/>
      <c r="AB280" s="146"/>
      <c r="AC280" s="146"/>
      <c r="AD280" s="146"/>
    </row>
    <row r="281" spans="1:30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6"/>
      <c r="N281" s="171"/>
      <c r="Y281" s="146"/>
      <c r="Z281" s="146"/>
      <c r="AA281" s="146"/>
      <c r="AB281" s="146"/>
      <c r="AC281" s="146"/>
      <c r="AD281" s="146"/>
    </row>
    <row r="282" spans="1:30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6"/>
      <c r="N282" s="171"/>
      <c r="Y282" s="146"/>
      <c r="Z282" s="146"/>
      <c r="AA282" s="146"/>
      <c r="AB282" s="146"/>
      <c r="AC282" s="146"/>
      <c r="AD282" s="146"/>
    </row>
    <row r="283" spans="1:30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6"/>
      <c r="N283" s="171"/>
      <c r="Y283" s="146"/>
      <c r="Z283" s="146"/>
      <c r="AA283" s="146"/>
      <c r="AB283" s="146"/>
      <c r="AC283" s="146"/>
      <c r="AD283" s="146"/>
    </row>
    <row r="284" spans="1:30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6"/>
      <c r="N284" s="171"/>
      <c r="Y284" s="146"/>
      <c r="Z284" s="146"/>
      <c r="AA284" s="146"/>
      <c r="AB284" s="146"/>
      <c r="AC284" s="146"/>
      <c r="AD284" s="146"/>
    </row>
    <row r="285" spans="1:30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6"/>
      <c r="N285" s="171"/>
      <c r="Y285" s="146"/>
      <c r="Z285" s="146"/>
      <c r="AA285" s="146"/>
      <c r="AB285" s="146"/>
      <c r="AC285" s="146"/>
      <c r="AD285" s="146"/>
    </row>
    <row r="286" spans="1:30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6"/>
      <c r="N286" s="171"/>
      <c r="Y286" s="146"/>
      <c r="Z286" s="146"/>
      <c r="AA286" s="146"/>
      <c r="AB286" s="146"/>
      <c r="AC286" s="146"/>
      <c r="AD286" s="146"/>
    </row>
    <row r="287" spans="1:30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6"/>
      <c r="N287" s="171"/>
      <c r="Y287" s="146"/>
      <c r="Z287" s="146"/>
      <c r="AA287" s="146"/>
      <c r="AB287" s="146"/>
      <c r="AC287" s="146"/>
      <c r="AD287" s="146"/>
    </row>
    <row r="288" spans="1:30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6"/>
      <c r="N288" s="171"/>
      <c r="Y288" s="146"/>
      <c r="Z288" s="146"/>
      <c r="AA288" s="146"/>
      <c r="AB288" s="146"/>
      <c r="AC288" s="146"/>
      <c r="AD288" s="146"/>
    </row>
    <row r="289" spans="1:30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6"/>
      <c r="N289" s="171"/>
      <c r="Y289" s="169"/>
      <c r="Z289" s="169"/>
      <c r="AA289" s="169"/>
      <c r="AB289" s="169"/>
      <c r="AC289" s="169"/>
      <c r="AD289" s="169"/>
    </row>
    <row r="290" spans="1:30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6"/>
      <c r="N290" s="171"/>
      <c r="Y290" s="169"/>
      <c r="Z290" s="169"/>
      <c r="AA290" s="169"/>
      <c r="AB290" s="169"/>
      <c r="AC290" s="169"/>
      <c r="AD290" s="169"/>
    </row>
    <row r="291" spans="1:30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6"/>
      <c r="N291" s="171"/>
      <c r="Y291" s="169"/>
      <c r="Z291" s="169"/>
      <c r="AA291" s="169"/>
      <c r="AB291" s="169"/>
      <c r="AC291" s="169"/>
      <c r="AD291" s="169"/>
    </row>
    <row r="292" spans="1:30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6"/>
      <c r="N292" s="171"/>
      <c r="Y292" s="169"/>
      <c r="Z292" s="169"/>
      <c r="AA292" s="169"/>
      <c r="AB292" s="169"/>
      <c r="AC292" s="169"/>
      <c r="AD292" s="169"/>
    </row>
    <row r="293" spans="1:30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6"/>
      <c r="N293" s="171"/>
      <c r="Y293" s="169"/>
      <c r="Z293" s="169"/>
      <c r="AA293" s="169"/>
      <c r="AB293" s="169"/>
      <c r="AC293" s="169"/>
      <c r="AD293" s="169"/>
    </row>
    <row r="294" spans="1:30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6"/>
      <c r="N294" s="171"/>
      <c r="Y294" s="169"/>
      <c r="Z294" s="169"/>
      <c r="AA294" s="169"/>
      <c r="AB294" s="169"/>
      <c r="AC294" s="169"/>
      <c r="AD294" s="169"/>
    </row>
    <row r="295" spans="1:30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6"/>
      <c r="N295" s="171"/>
      <c r="Y295" s="169"/>
      <c r="Z295" s="169"/>
      <c r="AA295" s="169"/>
      <c r="AB295" s="169"/>
      <c r="AC295" s="169"/>
      <c r="AD295" s="169"/>
    </row>
    <row r="296" spans="1:30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6"/>
      <c r="N296" s="171"/>
      <c r="Y296" s="169"/>
      <c r="Z296" s="169"/>
      <c r="AA296" s="169"/>
      <c r="AB296" s="169"/>
      <c r="AC296" s="169"/>
      <c r="AD296" s="169"/>
    </row>
    <row r="297" spans="1:30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6"/>
      <c r="N297" s="171"/>
      <c r="Y297" s="169"/>
      <c r="Z297" s="169"/>
      <c r="AA297" s="169"/>
      <c r="AB297" s="169"/>
      <c r="AC297" s="169"/>
      <c r="AD297" s="169"/>
    </row>
    <row r="298" spans="1:30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6"/>
      <c r="N298" s="171"/>
      <c r="Y298" s="169"/>
      <c r="Z298" s="169"/>
      <c r="AA298" s="169"/>
      <c r="AB298" s="169"/>
      <c r="AC298" s="169"/>
      <c r="AD298" s="169"/>
    </row>
    <row r="299" spans="1:30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6"/>
      <c r="N299" s="171"/>
      <c r="Y299" s="169"/>
      <c r="Z299" s="169"/>
      <c r="AA299" s="169"/>
      <c r="AB299" s="169"/>
      <c r="AC299" s="169"/>
      <c r="AD299" s="169"/>
    </row>
    <row r="300" spans="1:30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6"/>
      <c r="N300" s="171"/>
      <c r="Y300" s="169"/>
      <c r="Z300" s="169"/>
      <c r="AA300" s="169"/>
      <c r="AB300" s="169"/>
      <c r="AC300" s="169"/>
      <c r="AD300" s="169"/>
    </row>
    <row r="301" spans="1:30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6"/>
      <c r="N301" s="171"/>
      <c r="Y301" s="169"/>
      <c r="Z301" s="169"/>
      <c r="AA301" s="169"/>
      <c r="AB301" s="169"/>
      <c r="AC301" s="169"/>
      <c r="AD301" s="169"/>
    </row>
    <row r="302" spans="1:30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6"/>
      <c r="N302" s="171"/>
      <c r="Y302" s="169"/>
      <c r="Z302" s="169"/>
      <c r="AA302" s="169"/>
      <c r="AB302" s="169"/>
      <c r="AC302" s="169"/>
      <c r="AD302" s="169"/>
    </row>
    <row r="303" spans="1:30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6"/>
      <c r="N303" s="171"/>
      <c r="Y303" s="169"/>
      <c r="Z303" s="169"/>
      <c r="AA303" s="169"/>
      <c r="AB303" s="169"/>
      <c r="AC303" s="169"/>
      <c r="AD303" s="169"/>
    </row>
    <row r="304" spans="1:30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6"/>
      <c r="N304" s="171"/>
      <c r="Y304" s="169"/>
      <c r="Z304" s="169"/>
      <c r="AA304" s="169"/>
      <c r="AB304" s="169"/>
      <c r="AC304" s="169"/>
      <c r="AD304" s="169"/>
    </row>
    <row r="305" spans="1:30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6"/>
      <c r="N305" s="171"/>
      <c r="Y305" s="169"/>
      <c r="Z305" s="169"/>
      <c r="AA305" s="169"/>
      <c r="AB305" s="169"/>
      <c r="AC305" s="169"/>
      <c r="AD305" s="169"/>
    </row>
    <row r="306" spans="1:30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6"/>
      <c r="N306" s="171"/>
      <c r="Y306" s="169"/>
      <c r="Z306" s="169"/>
      <c r="AA306" s="169"/>
      <c r="AB306" s="169"/>
      <c r="AC306" s="169"/>
      <c r="AD306" s="169"/>
    </row>
    <row r="307" spans="1:30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6"/>
      <c r="N307" s="171"/>
      <c r="Y307" s="169"/>
      <c r="Z307" s="169"/>
      <c r="AA307" s="169"/>
      <c r="AB307" s="169"/>
      <c r="AC307" s="169"/>
      <c r="AD307" s="169"/>
    </row>
    <row r="308" spans="1:30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6"/>
      <c r="N308" s="171"/>
      <c r="Y308" s="169"/>
      <c r="Z308" s="169"/>
      <c r="AA308" s="169"/>
      <c r="AB308" s="169"/>
      <c r="AC308" s="169"/>
      <c r="AD308" s="169"/>
    </row>
    <row r="309" spans="1:30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6"/>
      <c r="N309" s="171"/>
      <c r="Y309" s="169"/>
      <c r="Z309" s="169"/>
      <c r="AA309" s="169"/>
      <c r="AB309" s="169"/>
      <c r="AC309" s="169"/>
      <c r="AD309" s="169"/>
    </row>
    <row r="310" spans="1:30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6"/>
      <c r="N310" s="171"/>
      <c r="Y310" s="169"/>
      <c r="Z310" s="169"/>
      <c r="AA310" s="169"/>
      <c r="AB310" s="169"/>
      <c r="AC310" s="169"/>
      <c r="AD310" s="169"/>
    </row>
    <row r="311" spans="1:30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6"/>
      <c r="N311" s="171"/>
      <c r="Y311" s="169"/>
      <c r="Z311" s="169"/>
      <c r="AA311" s="169"/>
      <c r="AB311" s="169"/>
      <c r="AC311" s="169"/>
      <c r="AD311" s="169"/>
    </row>
    <row r="312" spans="1:30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6"/>
      <c r="N312" s="171"/>
      <c r="Y312" s="169"/>
      <c r="Z312" s="169"/>
      <c r="AA312" s="169"/>
      <c r="AB312" s="169"/>
      <c r="AC312" s="169"/>
      <c r="AD312" s="169"/>
    </row>
    <row r="313" spans="1:30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6"/>
      <c r="N313" s="171"/>
      <c r="Y313" s="169"/>
      <c r="Z313" s="169"/>
      <c r="AA313" s="169"/>
      <c r="AB313" s="169"/>
      <c r="AC313" s="169"/>
      <c r="AD313" s="169"/>
    </row>
    <row r="314" spans="1:30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6"/>
      <c r="N314" s="171"/>
      <c r="Y314" s="169"/>
      <c r="Z314" s="169"/>
      <c r="AA314" s="169"/>
      <c r="AB314" s="169"/>
      <c r="AC314" s="169"/>
      <c r="AD314" s="169"/>
    </row>
    <row r="315" spans="1:30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6"/>
      <c r="N315" s="171"/>
      <c r="Y315" s="169"/>
      <c r="Z315" s="169"/>
      <c r="AA315" s="169"/>
      <c r="AB315" s="169"/>
      <c r="AC315" s="169"/>
      <c r="AD315" s="169"/>
    </row>
    <row r="316" spans="1:30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6"/>
      <c r="N316" s="171"/>
      <c r="Y316" s="169"/>
      <c r="Z316" s="169"/>
      <c r="AA316" s="169"/>
      <c r="AB316" s="169"/>
      <c r="AC316" s="169"/>
      <c r="AD316" s="169"/>
    </row>
    <row r="317" spans="1:30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6"/>
      <c r="N317" s="171"/>
      <c r="Y317" s="169"/>
      <c r="Z317" s="169"/>
      <c r="AA317" s="169"/>
      <c r="AB317" s="169"/>
      <c r="AC317" s="169"/>
      <c r="AD317" s="169"/>
    </row>
    <row r="318" spans="1:30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6"/>
      <c r="N318" s="171"/>
      <c r="Y318" s="169"/>
      <c r="Z318" s="169"/>
      <c r="AA318" s="169"/>
      <c r="AB318" s="169"/>
      <c r="AC318" s="169"/>
      <c r="AD318" s="169"/>
    </row>
    <row r="319" spans="1:30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6"/>
      <c r="N319" s="171"/>
      <c r="Y319" s="169"/>
      <c r="Z319" s="169"/>
      <c r="AA319" s="169"/>
      <c r="AB319" s="169"/>
      <c r="AC319" s="169"/>
      <c r="AD319" s="169"/>
    </row>
    <row r="320" spans="1:30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6"/>
      <c r="N320" s="171"/>
      <c r="Y320" s="169"/>
      <c r="Z320" s="169"/>
      <c r="AA320" s="169"/>
      <c r="AB320" s="169"/>
      <c r="AC320" s="169"/>
      <c r="AD320" s="169"/>
    </row>
    <row r="321" spans="1:30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6"/>
      <c r="N321" s="171"/>
      <c r="Y321" s="169"/>
      <c r="Z321" s="169"/>
      <c r="AA321" s="169"/>
      <c r="AB321" s="169"/>
      <c r="AC321" s="169"/>
      <c r="AD321" s="169"/>
    </row>
    <row r="322" spans="1:30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6"/>
      <c r="N322" s="171"/>
      <c r="Y322" s="169"/>
      <c r="Z322" s="169"/>
      <c r="AA322" s="169"/>
      <c r="AB322" s="169"/>
      <c r="AC322" s="169"/>
      <c r="AD322" s="169"/>
    </row>
    <row r="323" spans="1:30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6"/>
      <c r="N323" s="171"/>
      <c r="Y323" s="169"/>
      <c r="Z323" s="169"/>
      <c r="AA323" s="169"/>
      <c r="AB323" s="169"/>
      <c r="AC323" s="169"/>
      <c r="AD323" s="169"/>
    </row>
    <row r="324" spans="1:30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6"/>
      <c r="N324" s="171"/>
      <c r="Y324" s="169"/>
      <c r="Z324" s="169"/>
      <c r="AA324" s="169"/>
      <c r="AB324" s="169"/>
      <c r="AC324" s="169"/>
      <c r="AD324" s="169"/>
    </row>
    <row r="325" spans="1:30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6"/>
      <c r="N325" s="171"/>
      <c r="Y325" s="169"/>
      <c r="Z325" s="169"/>
      <c r="AA325" s="169"/>
      <c r="AB325" s="169"/>
      <c r="AC325" s="169"/>
      <c r="AD325" s="169"/>
    </row>
    <row r="326" spans="1:30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6"/>
      <c r="N326" s="171"/>
      <c r="Y326" s="169"/>
      <c r="Z326" s="169"/>
      <c r="AA326" s="169"/>
      <c r="AB326" s="169"/>
      <c r="AC326" s="169"/>
      <c r="AD326" s="169"/>
    </row>
    <row r="327" spans="1:30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6"/>
      <c r="N327" s="171"/>
      <c r="Y327" s="169"/>
      <c r="Z327" s="169"/>
      <c r="AA327" s="169"/>
      <c r="AB327" s="169"/>
      <c r="AC327" s="169"/>
      <c r="AD327" s="169"/>
    </row>
    <row r="328" spans="1:30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6"/>
      <c r="N328" s="171"/>
      <c r="Y328" s="169"/>
      <c r="Z328" s="169"/>
      <c r="AA328" s="169"/>
      <c r="AB328" s="169"/>
      <c r="AC328" s="169"/>
      <c r="AD328" s="169"/>
    </row>
    <row r="329" spans="1:30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6"/>
      <c r="N329" s="171"/>
      <c r="Y329" s="169"/>
      <c r="Z329" s="169"/>
      <c r="AA329" s="169"/>
      <c r="AB329" s="169"/>
      <c r="AC329" s="169"/>
      <c r="AD329" s="169"/>
    </row>
    <row r="330" spans="1:30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6"/>
      <c r="N330" s="171"/>
      <c r="Y330" s="169"/>
      <c r="Z330" s="169"/>
      <c r="AA330" s="169"/>
      <c r="AB330" s="169"/>
      <c r="AC330" s="169"/>
      <c r="AD330" s="169"/>
    </row>
    <row r="331" spans="1:30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6"/>
      <c r="N331" s="171"/>
      <c r="Y331" s="169"/>
      <c r="Z331" s="169"/>
      <c r="AA331" s="169"/>
      <c r="AB331" s="169"/>
      <c r="AC331" s="169"/>
      <c r="AD331" s="169"/>
    </row>
    <row r="332" spans="1:30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6"/>
      <c r="N332" s="171"/>
      <c r="Y332" s="169"/>
      <c r="Z332" s="169"/>
      <c r="AA332" s="169"/>
      <c r="AB332" s="169"/>
      <c r="AC332" s="169"/>
      <c r="AD332" s="169"/>
    </row>
    <row r="333" spans="1:30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6"/>
      <c r="N333" s="171"/>
      <c r="Y333" s="169"/>
      <c r="Z333" s="169"/>
      <c r="AA333" s="169"/>
      <c r="AB333" s="169"/>
      <c r="AC333" s="169"/>
      <c r="AD333" s="169"/>
    </row>
    <row r="334" spans="1:30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6"/>
      <c r="N334" s="171"/>
      <c r="Y334" s="169"/>
      <c r="Z334" s="169"/>
      <c r="AA334" s="169"/>
      <c r="AB334" s="169"/>
      <c r="AC334" s="169"/>
      <c r="AD334" s="169"/>
    </row>
    <row r="335" spans="1:14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6"/>
      <c r="N335" s="171"/>
    </row>
    <row r="336" spans="1:14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6"/>
      <c r="N336" s="171"/>
    </row>
    <row r="337" spans="1:14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6"/>
      <c r="N337" s="171"/>
    </row>
    <row r="338" spans="1:14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6"/>
      <c r="N338" s="171"/>
    </row>
    <row r="339" spans="1:14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6"/>
      <c r="N339" s="171"/>
    </row>
    <row r="340" spans="1:14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6"/>
      <c r="N340" s="171"/>
    </row>
    <row r="341" spans="1:14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6"/>
      <c r="N341" s="171"/>
    </row>
    <row r="342" spans="1:14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6"/>
      <c r="N342" s="171"/>
    </row>
    <row r="343" spans="1:14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6"/>
      <c r="N343" s="171"/>
    </row>
    <row r="344" spans="1:14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6"/>
      <c r="N344" s="171"/>
    </row>
    <row r="345" spans="1:14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6"/>
      <c r="N345" s="171"/>
    </row>
    <row r="346" spans="1:14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6"/>
      <c r="N346" s="171"/>
    </row>
    <row r="347" spans="1:14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6"/>
      <c r="N347" s="171"/>
    </row>
    <row r="348" spans="1:14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6"/>
      <c r="N348" s="171"/>
    </row>
    <row r="349" spans="1:14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6"/>
      <c r="N349" s="171"/>
    </row>
    <row r="350" spans="1:14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6"/>
      <c r="N350" s="171"/>
    </row>
    <row r="351" spans="1:14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6"/>
      <c r="N351" s="171"/>
    </row>
    <row r="352" spans="1:14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6"/>
      <c r="N352" s="171"/>
    </row>
    <row r="353" spans="1:14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6"/>
      <c r="N353" s="171"/>
    </row>
    <row r="354" spans="1:14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6"/>
      <c r="N354" s="171"/>
    </row>
    <row r="355" spans="1:14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6"/>
      <c r="N355" s="171"/>
    </row>
    <row r="356" spans="1:14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6"/>
      <c r="N356" s="171"/>
    </row>
    <row r="357" spans="1:14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6"/>
      <c r="N357" s="171"/>
    </row>
    <row r="358" spans="1:14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6"/>
      <c r="N358" s="171"/>
    </row>
    <row r="359" spans="1:14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6"/>
      <c r="N359" s="171"/>
    </row>
    <row r="360" spans="1:14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6"/>
      <c r="N360" s="171"/>
    </row>
    <row r="361" spans="1:14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6"/>
      <c r="N361" s="171"/>
    </row>
    <row r="362" spans="1:14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6"/>
      <c r="N362" s="171"/>
    </row>
    <row r="363" spans="1:14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6"/>
      <c r="N363" s="171"/>
    </row>
    <row r="364" spans="1:14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6"/>
      <c r="N364" s="171"/>
    </row>
    <row r="365" spans="1:14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6"/>
      <c r="N365" s="171"/>
    </row>
    <row r="366" spans="1:14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6"/>
      <c r="N366" s="171"/>
    </row>
    <row r="367" spans="1:14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6"/>
      <c r="N367" s="171"/>
    </row>
    <row r="368" spans="1:14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6"/>
      <c r="N368" s="171"/>
    </row>
    <row r="369" spans="1:14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6"/>
      <c r="N369" s="171"/>
    </row>
    <row r="370" spans="1:14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6"/>
      <c r="N370" s="171"/>
    </row>
    <row r="371" spans="1:14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6"/>
      <c r="N371" s="171"/>
    </row>
    <row r="372" spans="1:14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6"/>
      <c r="N372" s="171"/>
    </row>
    <row r="373" spans="1:14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6"/>
      <c r="N373" s="171"/>
    </row>
    <row r="374" spans="1:14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6"/>
      <c r="N374" s="171"/>
    </row>
    <row r="375" spans="1:14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6"/>
      <c r="N375" s="171"/>
    </row>
    <row r="376" spans="1:14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6"/>
      <c r="N376" s="171"/>
    </row>
    <row r="377" spans="1:14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6"/>
      <c r="N377" s="171"/>
    </row>
    <row r="378" spans="1:14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6"/>
      <c r="N378" s="171"/>
    </row>
    <row r="379" spans="1:14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6"/>
      <c r="N379" s="171"/>
    </row>
    <row r="380" spans="1:14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6"/>
      <c r="N380" s="171"/>
    </row>
    <row r="381" spans="1:14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6"/>
      <c r="N381" s="171"/>
    </row>
    <row r="382" spans="1:14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6"/>
      <c r="N382" s="171"/>
    </row>
    <row r="383" spans="1:14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6"/>
      <c r="N383" s="171"/>
    </row>
    <row r="384" spans="1:14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6"/>
      <c r="N384" s="171"/>
    </row>
    <row r="385" spans="1:14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6"/>
      <c r="N385" s="171"/>
    </row>
    <row r="386" spans="1:14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6"/>
      <c r="N386" s="171"/>
    </row>
    <row r="387" spans="1:14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6"/>
      <c r="N387" s="171"/>
    </row>
    <row r="388" spans="1:14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6"/>
      <c r="N388" s="171"/>
    </row>
    <row r="389" spans="1:14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6"/>
      <c r="N389" s="171"/>
    </row>
    <row r="390" spans="1:14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6"/>
      <c r="N390" s="171"/>
    </row>
    <row r="391" spans="1:14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6"/>
      <c r="N391" s="171"/>
    </row>
    <row r="392" spans="1:14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6"/>
      <c r="N392" s="171"/>
    </row>
    <row r="393" spans="1:14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6"/>
      <c r="N393" s="171"/>
    </row>
    <row r="394" spans="1:14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6"/>
      <c r="N394" s="171"/>
    </row>
    <row r="395" spans="1:14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6"/>
      <c r="N395" s="171"/>
    </row>
    <row r="396" spans="1:14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6"/>
      <c r="N396" s="171"/>
    </row>
    <row r="397" spans="1:14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6"/>
      <c r="N397" s="171"/>
    </row>
    <row r="398" spans="1:14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6"/>
      <c r="N398" s="171"/>
    </row>
    <row r="399" spans="1:14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6"/>
      <c r="N399" s="171"/>
    </row>
    <row r="400" spans="1:14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6"/>
      <c r="N400" s="171"/>
    </row>
    <row r="401" spans="1:14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6"/>
      <c r="N401" s="171"/>
    </row>
    <row r="402" spans="1:14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6"/>
      <c r="N402" s="171"/>
    </row>
    <row r="403" spans="1:14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6"/>
      <c r="N403" s="171"/>
    </row>
    <row r="404" spans="1:14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6"/>
      <c r="N404" s="171"/>
    </row>
    <row r="405" spans="1:14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6"/>
      <c r="N405" s="171"/>
    </row>
    <row r="406" spans="1:14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6"/>
      <c r="N406" s="171"/>
    </row>
    <row r="407" spans="1:14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6"/>
      <c r="N407" s="171"/>
    </row>
    <row r="408" spans="1:14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6"/>
      <c r="N408" s="171"/>
    </row>
    <row r="409" spans="1:14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6"/>
      <c r="N409" s="171"/>
    </row>
    <row r="410" spans="1:14" ht="12.7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6"/>
      <c r="N410" s="171"/>
    </row>
    <row r="411" spans="1:14" ht="12.7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6"/>
      <c r="N411" s="171"/>
    </row>
    <row r="412" spans="1:14" ht="12.7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6"/>
      <c r="N412" s="171"/>
    </row>
    <row r="413" spans="1:14" ht="12.7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6"/>
      <c r="N413" s="171"/>
    </row>
    <row r="414" spans="1:14" ht="12.7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6"/>
      <c r="N414" s="171"/>
    </row>
    <row r="415" spans="1:14" ht="12.7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6"/>
      <c r="N415" s="171"/>
    </row>
    <row r="416" spans="1:14" ht="12.7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6"/>
      <c r="N416" s="171"/>
    </row>
    <row r="417" spans="1:14" ht="12.7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6"/>
      <c r="N417" s="171"/>
    </row>
    <row r="418" spans="1:14" ht="12.7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6"/>
      <c r="N418" s="171"/>
    </row>
    <row r="419" spans="1:14" ht="12.7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6"/>
      <c r="N419" s="171"/>
    </row>
    <row r="420" spans="1:14" ht="12.7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6"/>
      <c r="N420" s="171"/>
    </row>
    <row r="421" spans="1:14" ht="12.7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6"/>
      <c r="N421" s="171"/>
    </row>
    <row r="422" spans="1:14" ht="12.7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6"/>
      <c r="N422" s="171"/>
    </row>
    <row r="423" spans="1:14" ht="12.7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6"/>
      <c r="N423" s="171"/>
    </row>
    <row r="424" spans="1:14" ht="12.7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6"/>
      <c r="N424" s="171"/>
    </row>
    <row r="425" spans="1:14" ht="12.7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6"/>
      <c r="N425" s="171"/>
    </row>
    <row r="426" spans="1:14" ht="12.7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6"/>
      <c r="N426" s="171"/>
    </row>
    <row r="427" spans="1:14" ht="12.7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6"/>
      <c r="N427" s="171"/>
    </row>
    <row r="428" spans="1:14" ht="12.7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6"/>
      <c r="N428" s="171"/>
    </row>
    <row r="429" spans="1:14" ht="12.7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6"/>
      <c r="N429" s="171"/>
    </row>
    <row r="430" spans="1:14" ht="12.7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6"/>
      <c r="N430" s="171"/>
    </row>
    <row r="431" spans="1:14" ht="12.7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6"/>
      <c r="N431" s="171"/>
    </row>
    <row r="432" spans="1:14" ht="12.7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6"/>
      <c r="N432" s="171"/>
    </row>
    <row r="433" spans="1:14" ht="12.7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6"/>
      <c r="N433" s="171"/>
    </row>
    <row r="434" spans="1:14" ht="12.7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6"/>
      <c r="N434" s="171"/>
    </row>
    <row r="435" spans="1:14" ht="12.7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6"/>
      <c r="N435" s="171"/>
    </row>
    <row r="436" spans="1:14" ht="12.7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6"/>
      <c r="N436" s="171"/>
    </row>
    <row r="437" spans="1:14" ht="12.7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6"/>
      <c r="N437" s="171"/>
    </row>
    <row r="438" spans="1:14" ht="12.7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6"/>
      <c r="N438" s="171"/>
    </row>
    <row r="439" spans="1:14" ht="12.7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6"/>
      <c r="N439" s="171"/>
    </row>
    <row r="440" spans="1:14" ht="12.7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6"/>
      <c r="N440" s="171"/>
    </row>
    <row r="441" spans="1:14" ht="12.7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6"/>
      <c r="N441" s="171"/>
    </row>
    <row r="442" spans="1:14" ht="12.7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6"/>
      <c r="N442" s="171"/>
    </row>
    <row r="443" spans="1:14" ht="12.7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6"/>
      <c r="N443" s="171"/>
    </row>
    <row r="444" spans="1:14" ht="12.7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6"/>
      <c r="N444" s="171"/>
    </row>
    <row r="445" spans="1:14" ht="12.7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6"/>
      <c r="N445" s="171"/>
    </row>
    <row r="446" spans="1:14" ht="12.7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6"/>
      <c r="N446" s="171"/>
    </row>
    <row r="447" spans="1:14" ht="12.7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6"/>
      <c r="N447" s="171"/>
    </row>
    <row r="448" spans="1:14" ht="12.7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6"/>
      <c r="N448" s="171"/>
    </row>
    <row r="449" spans="1:14" ht="12.7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6"/>
      <c r="N449" s="171"/>
    </row>
    <row r="450" spans="1:14" ht="12.7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6"/>
      <c r="N450" s="171"/>
    </row>
    <row r="451" spans="1:14" ht="12.7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6"/>
      <c r="N451" s="171"/>
    </row>
    <row r="452" spans="1:14" ht="12.7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6"/>
      <c r="N452" s="171"/>
    </row>
    <row r="453" spans="1:14" ht="12.7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6"/>
      <c r="N453" s="171"/>
    </row>
    <row r="454" spans="1:14" ht="12.7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6"/>
      <c r="N454" s="171"/>
    </row>
    <row r="455" spans="1:14" ht="12.7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6"/>
      <c r="N455" s="171"/>
    </row>
    <row r="456" spans="1:14" ht="12.7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6"/>
      <c r="N456" s="171"/>
    </row>
    <row r="457" spans="1:14" ht="12.7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6"/>
      <c r="N457" s="171"/>
    </row>
    <row r="458" spans="1:14" ht="12.7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6"/>
      <c r="N458" s="171"/>
    </row>
    <row r="459" spans="1:14" ht="12.7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6"/>
      <c r="N459" s="171"/>
    </row>
    <row r="460" spans="1:14" ht="12.7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6"/>
      <c r="N460" s="171"/>
    </row>
    <row r="461" spans="1:14" ht="12.7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6"/>
      <c r="N461" s="171"/>
    </row>
    <row r="462" spans="1:14" ht="12.7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6"/>
      <c r="N462" s="171"/>
    </row>
    <row r="463" spans="1:14" ht="12.7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6"/>
      <c r="N463" s="171"/>
    </row>
    <row r="464" spans="1:14" ht="12.7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6"/>
      <c r="N464" s="171"/>
    </row>
    <row r="465" spans="1:14" ht="12.7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6"/>
      <c r="N465" s="171"/>
    </row>
    <row r="466" spans="1:14" ht="12.7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6"/>
      <c r="N466" s="171"/>
    </row>
    <row r="467" spans="1:14" ht="12.7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6"/>
      <c r="N467" s="171"/>
    </row>
    <row r="468" spans="1:14" ht="12.7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6"/>
      <c r="N468" s="171"/>
    </row>
    <row r="469" spans="1:14" ht="12.7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6"/>
      <c r="N469" s="171"/>
    </row>
    <row r="470" spans="1:14" ht="12.7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6"/>
      <c r="N470" s="171"/>
    </row>
    <row r="471" spans="1:14" ht="12.7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6"/>
      <c r="N471" s="171"/>
    </row>
    <row r="472" spans="1:14" ht="12.7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6"/>
      <c r="N472" s="171"/>
    </row>
    <row r="473" spans="1:14" ht="12.7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6"/>
      <c r="N473" s="171"/>
    </row>
    <row r="474" spans="1:14" ht="12.7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6"/>
      <c r="N474" s="171"/>
    </row>
    <row r="475" spans="1:14" ht="12.7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6"/>
      <c r="N475" s="171"/>
    </row>
    <row r="476" spans="1:14" ht="12.7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6"/>
      <c r="N476" s="171"/>
    </row>
    <row r="477" spans="1:14" ht="12.7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6"/>
      <c r="N477" s="171"/>
    </row>
    <row r="478" spans="1:14" ht="12.7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6"/>
      <c r="N478" s="171"/>
    </row>
    <row r="479" spans="1:14" ht="12.7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6"/>
      <c r="N479" s="171"/>
    </row>
    <row r="480" spans="1:14" ht="12.7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6"/>
      <c r="N480" s="171"/>
    </row>
    <row r="481" spans="1:14" ht="12.7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6"/>
      <c r="N481" s="171"/>
    </row>
    <row r="482" spans="1:14" ht="12.7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6"/>
      <c r="N482" s="171"/>
    </row>
    <row r="483" spans="1:14" ht="12.7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6"/>
      <c r="N483" s="171"/>
    </row>
    <row r="484" spans="1:14" ht="12.7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6"/>
      <c r="N484" s="171"/>
    </row>
    <row r="485" spans="1:14" ht="12.7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6"/>
      <c r="N485" s="171"/>
    </row>
    <row r="486" spans="1:14" ht="12.7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6"/>
      <c r="N486" s="171"/>
    </row>
    <row r="487" spans="1:14" ht="12.7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6"/>
      <c r="N487" s="171"/>
    </row>
    <row r="488" spans="1:14" ht="12.7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6"/>
      <c r="N488" s="171"/>
    </row>
    <row r="489" spans="1:14" ht="12.7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6"/>
      <c r="N489" s="171"/>
    </row>
    <row r="490" spans="1:14" ht="12.7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6"/>
      <c r="N490" s="171"/>
    </row>
    <row r="491" spans="1:14" ht="12.7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6"/>
      <c r="N491" s="171"/>
    </row>
    <row r="492" spans="1:14" ht="12.75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6"/>
      <c r="N492" s="171"/>
    </row>
    <row r="493" spans="1:14" ht="12.75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6"/>
      <c r="N493" s="171"/>
    </row>
    <row r="494" spans="1:14" ht="12.75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6"/>
      <c r="N494" s="171"/>
    </row>
    <row r="495" spans="1:14" ht="12.75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6"/>
      <c r="N495" s="171"/>
    </row>
    <row r="496" spans="1:14" ht="12.75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6"/>
      <c r="N496" s="171"/>
    </row>
    <row r="497" spans="1:14" ht="12.75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6"/>
      <c r="N497" s="171"/>
    </row>
    <row r="498" spans="1:14" ht="12.75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6"/>
      <c r="N498" s="171"/>
    </row>
    <row r="499" spans="1:14" ht="12.75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6"/>
      <c r="N499" s="171"/>
    </row>
    <row r="500" spans="1:14" ht="12.75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6"/>
      <c r="N500" s="171"/>
    </row>
    <row r="501" spans="1:14" ht="12.75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6"/>
      <c r="N501" s="171"/>
    </row>
    <row r="502" spans="1:14" ht="12.75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6"/>
      <c r="N502" s="171"/>
    </row>
    <row r="503" spans="1:14" ht="12.75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6"/>
      <c r="N503" s="171"/>
    </row>
    <row r="504" spans="1:14" ht="12.75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6"/>
      <c r="N504" s="171"/>
    </row>
    <row r="505" spans="1:14" ht="12.75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6"/>
      <c r="N505" s="171"/>
    </row>
    <row r="506" spans="1:14" ht="12.75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6"/>
      <c r="N506" s="171"/>
    </row>
    <row r="507" spans="1:14" ht="12.75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6"/>
      <c r="N507" s="171"/>
    </row>
    <row r="508" spans="1:14" ht="12.75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6"/>
      <c r="N508" s="171"/>
    </row>
    <row r="509" spans="1:14" ht="12.75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6"/>
      <c r="N509" s="171"/>
    </row>
    <row r="510" spans="1:14" ht="12.75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6"/>
      <c r="N510" s="171"/>
    </row>
    <row r="511" spans="1:14" ht="12.75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6"/>
      <c r="N511" s="171"/>
    </row>
    <row r="512" spans="1:14" ht="12.75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6"/>
      <c r="N512" s="171"/>
    </row>
    <row r="513" spans="1:14" ht="12.75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6"/>
      <c r="N513" s="171"/>
    </row>
    <row r="514" spans="1:14" ht="12.75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6"/>
      <c r="N514" s="171"/>
    </row>
    <row r="515" spans="1:14" ht="12.75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6"/>
      <c r="N515" s="171"/>
    </row>
    <row r="516" spans="1:14" ht="12.75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6"/>
      <c r="N516" s="171"/>
    </row>
    <row r="517" spans="1:14" ht="12.75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6"/>
      <c r="N517" s="171"/>
    </row>
    <row r="518" spans="1:14" ht="12.75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6"/>
      <c r="N518" s="171"/>
    </row>
    <row r="519" spans="1:14" ht="12.75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6"/>
      <c r="N519" s="171"/>
    </row>
    <row r="520" spans="1:14" ht="12.75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6"/>
      <c r="N520" s="171"/>
    </row>
    <row r="521" spans="1:14" ht="12.75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6"/>
      <c r="N521" s="171"/>
    </row>
    <row r="522" spans="1:14" ht="12.75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6"/>
      <c r="N522" s="171"/>
    </row>
    <row r="523" spans="1:14" ht="12.75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6"/>
      <c r="N523" s="171"/>
    </row>
    <row r="524" spans="1:14" ht="12.75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6"/>
      <c r="N524" s="171"/>
    </row>
    <row r="525" spans="1:14" ht="12.75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6"/>
      <c r="N525" s="171"/>
    </row>
    <row r="526" spans="1:14" ht="12.75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6"/>
      <c r="N526" s="171"/>
    </row>
    <row r="527" spans="1:14" ht="12.75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6"/>
      <c r="N527" s="171"/>
    </row>
    <row r="528" spans="1:14" ht="12.75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6"/>
      <c r="N528" s="171"/>
    </row>
    <row r="529" spans="1:14" ht="12.75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6"/>
      <c r="N529" s="171"/>
    </row>
    <row r="530" spans="1:14" ht="12.75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6"/>
      <c r="N530" s="171"/>
    </row>
    <row r="531" spans="1:14" ht="12.75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6"/>
      <c r="N531" s="171"/>
    </row>
    <row r="532" spans="1:14" ht="12.75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6"/>
      <c r="N532" s="171"/>
    </row>
    <row r="533" spans="1:14" ht="12.75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6"/>
      <c r="N533" s="171"/>
    </row>
    <row r="534" spans="1:14" ht="12.75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6"/>
      <c r="N534" s="171"/>
    </row>
    <row r="535" spans="1:14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6"/>
      <c r="N535" s="171"/>
    </row>
    <row r="536" spans="1:14" ht="12.75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6"/>
      <c r="N536" s="171"/>
    </row>
    <row r="537" spans="1:14" ht="12.75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6"/>
      <c r="N537" s="171"/>
    </row>
    <row r="538" spans="1:14" ht="12.75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6"/>
      <c r="N538" s="171"/>
    </row>
    <row r="539" spans="1:14" ht="12.75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6"/>
      <c r="N539" s="171"/>
    </row>
    <row r="540" spans="1:14" ht="12.75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6"/>
      <c r="N540" s="171"/>
    </row>
    <row r="541" spans="1:14" ht="12.75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6"/>
      <c r="N541" s="171"/>
    </row>
    <row r="542" spans="1:14" ht="12.75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6"/>
      <c r="N542" s="171"/>
    </row>
    <row r="543" spans="1:14" ht="12.75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6"/>
      <c r="N543" s="171"/>
    </row>
    <row r="544" spans="1:14" ht="12.75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6"/>
      <c r="N544" s="171"/>
    </row>
    <row r="545" spans="1:14" ht="12.75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6"/>
      <c r="N545" s="171"/>
    </row>
    <row r="546" spans="1:14" ht="12.75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6"/>
      <c r="N546" s="171"/>
    </row>
    <row r="547" spans="1:14" ht="12.75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6"/>
      <c r="N547" s="171"/>
    </row>
    <row r="548" spans="1:14" ht="12.75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6"/>
      <c r="N548" s="171"/>
    </row>
    <row r="549" spans="1:14" ht="12.75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6"/>
      <c r="N549" s="171"/>
    </row>
    <row r="550" spans="1:14" ht="12.75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6"/>
      <c r="N550" s="171"/>
    </row>
    <row r="551" spans="1:14" ht="12.75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6"/>
      <c r="N551" s="171"/>
    </row>
    <row r="552" spans="1:14" ht="12.75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6"/>
      <c r="N552" s="171"/>
    </row>
    <row r="553" spans="1:14" ht="12.75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6"/>
      <c r="N553" s="171"/>
    </row>
    <row r="554" spans="1:14" ht="12.75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6"/>
      <c r="N554" s="171"/>
    </row>
    <row r="555" spans="1:14" ht="12.75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6"/>
      <c r="N555" s="171"/>
    </row>
    <row r="556" spans="1:14" ht="12.75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6"/>
      <c r="N556" s="171"/>
    </row>
    <row r="557" spans="1:14" ht="12.75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6"/>
      <c r="N557" s="171"/>
    </row>
    <row r="558" spans="1:14" ht="12.75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6"/>
      <c r="N558" s="171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162"/>
      <c r="K559" s="162"/>
      <c r="L559" s="162"/>
      <c r="M559" s="6"/>
      <c r="N559" s="171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71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71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71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71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71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71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71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71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71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71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71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71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71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71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71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71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71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71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71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71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71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71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71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71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71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71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71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71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71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71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71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71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71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71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71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71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71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71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71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71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71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71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71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71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71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71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71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71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71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71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71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71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71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71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71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71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71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71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71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71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71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71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71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71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71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71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71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71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71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71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71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71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71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71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71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71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71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71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71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71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71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71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71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71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71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71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71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71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71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71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71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71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71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71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71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71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71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71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6"/>
      <c r="K658" s="6"/>
      <c r="L658" s="6"/>
      <c r="M658" s="6"/>
      <c r="N658" s="171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0:13" ht="12.75">
      <c r="J1238" s="2"/>
      <c r="K1238" s="2"/>
      <c r="L1238" s="2"/>
      <c r="M1238" s="2"/>
    </row>
  </sheetData>
  <sheetProtection/>
  <mergeCells count="14">
    <mergeCell ref="A1:M1"/>
    <mergeCell ref="A43:F43"/>
    <mergeCell ref="D44:E44"/>
    <mergeCell ref="F44:G44"/>
    <mergeCell ref="E2:G2"/>
    <mergeCell ref="H2:J2"/>
    <mergeCell ref="B44:C44"/>
    <mergeCell ref="A44:A46"/>
    <mergeCell ref="A2:A4"/>
    <mergeCell ref="B2:D2"/>
    <mergeCell ref="O2:Q2"/>
    <mergeCell ref="O3:P3"/>
    <mergeCell ref="K2:M2"/>
    <mergeCell ref="H44:I44"/>
  </mergeCells>
  <printOptions/>
  <pageMargins left="0.3" right="0.16" top="0.4" bottom="0.59" header="0.27" footer="0.4921259845"/>
  <pageSetup horizontalDpi="1200" verticalDpi="12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55"/>
  <sheetViews>
    <sheetView zoomScalePageLayoutView="0" workbookViewId="0" topLeftCell="A1">
      <selection activeCell="G3" sqref="G3:H4"/>
    </sheetView>
  </sheetViews>
  <sheetFormatPr defaultColWidth="9.140625" defaultRowHeight="12.75"/>
  <cols>
    <col min="1" max="1" width="9.28125" style="3" bestFit="1" customWidth="1"/>
    <col min="2" max="2" width="29.28125" style="3" customWidth="1"/>
    <col min="3" max="10" width="17.7109375" style="3" customWidth="1"/>
    <col min="11" max="11" width="12.7109375" style="3" bestFit="1" customWidth="1"/>
    <col min="12" max="16384" width="9.140625" style="3" customWidth="1"/>
  </cols>
  <sheetData>
    <row r="2" spans="1:8" ht="12" thickBot="1">
      <c r="A2" s="796" t="s">
        <v>247</v>
      </c>
      <c r="B2" s="796"/>
      <c r="C2" s="796"/>
      <c r="D2" s="796"/>
      <c r="E2" s="796"/>
      <c r="F2" s="796"/>
      <c r="G2" s="796"/>
      <c r="H2" s="796"/>
    </row>
    <row r="3" spans="1:10" ht="11.25">
      <c r="A3" s="769" t="s">
        <v>0</v>
      </c>
      <c r="B3" s="807"/>
      <c r="C3" s="769" t="s">
        <v>252</v>
      </c>
      <c r="D3" s="797"/>
      <c r="E3" s="769" t="s">
        <v>1</v>
      </c>
      <c r="F3" s="797"/>
      <c r="G3" s="769" t="s">
        <v>253</v>
      </c>
      <c r="H3" s="797"/>
      <c r="I3" s="769" t="s">
        <v>2</v>
      </c>
      <c r="J3" s="807"/>
    </row>
    <row r="4" spans="1:10" ht="12" thickBot="1">
      <c r="A4" s="809"/>
      <c r="B4" s="810"/>
      <c r="C4" s="798"/>
      <c r="D4" s="799"/>
      <c r="E4" s="798"/>
      <c r="F4" s="799"/>
      <c r="G4" s="798"/>
      <c r="H4" s="799"/>
      <c r="I4" s="798"/>
      <c r="J4" s="808"/>
    </row>
    <row r="5" spans="1:10" ht="12" thickBot="1">
      <c r="A5" s="809"/>
      <c r="B5" s="810"/>
      <c r="C5" s="375" t="s">
        <v>3</v>
      </c>
      <c r="D5" s="376" t="s">
        <v>4</v>
      </c>
      <c r="E5" s="375" t="s">
        <v>3</v>
      </c>
      <c r="F5" s="376" t="s">
        <v>4</v>
      </c>
      <c r="G5" s="375" t="s">
        <v>3</v>
      </c>
      <c r="H5" s="376" t="s">
        <v>5</v>
      </c>
      <c r="I5" s="375" t="s">
        <v>3</v>
      </c>
      <c r="J5" s="377" t="s">
        <v>4</v>
      </c>
    </row>
    <row r="6" spans="1:10" ht="27" customHeight="1" thickBot="1">
      <c r="A6" s="798"/>
      <c r="B6" s="808"/>
      <c r="C6" s="378" t="s">
        <v>6</v>
      </c>
      <c r="D6" s="378" t="s">
        <v>6</v>
      </c>
      <c r="E6" s="379" t="s">
        <v>6</v>
      </c>
      <c r="F6" s="378" t="s">
        <v>6</v>
      </c>
      <c r="G6" s="379" t="s">
        <v>6</v>
      </c>
      <c r="H6" s="380" t="s">
        <v>6</v>
      </c>
      <c r="I6" s="379" t="s">
        <v>6</v>
      </c>
      <c r="J6" s="380" t="s">
        <v>6</v>
      </c>
    </row>
    <row r="7" spans="1:10" ht="12" thickBot="1">
      <c r="A7" s="664" t="s">
        <v>7</v>
      </c>
      <c r="B7" s="665"/>
      <c r="C7" s="12">
        <v>42175.28</v>
      </c>
      <c r="D7" s="12">
        <v>600</v>
      </c>
      <c r="E7" s="12">
        <v>597587.24</v>
      </c>
      <c r="F7" s="12">
        <v>1800</v>
      </c>
      <c r="G7" s="12">
        <v>5533305.56</v>
      </c>
      <c r="H7" s="12">
        <v>522708.29</v>
      </c>
      <c r="I7" s="11">
        <f>C7+E7+G7</f>
        <v>6173068.08</v>
      </c>
      <c r="J7" s="12">
        <f>D7+F7+H7</f>
        <v>525108.29</v>
      </c>
    </row>
    <row r="8" spans="1:10" ht="11.25">
      <c r="A8" s="655" t="s">
        <v>72</v>
      </c>
      <c r="B8" s="656"/>
      <c r="C8" s="59">
        <v>72937.18</v>
      </c>
      <c r="D8" s="56">
        <v>0</v>
      </c>
      <c r="E8" s="72">
        <v>4451971.88</v>
      </c>
      <c r="F8" s="56">
        <v>21029.55</v>
      </c>
      <c r="G8" s="72">
        <v>14497934.38</v>
      </c>
      <c r="H8" s="120">
        <v>7289188.740000002</v>
      </c>
      <c r="I8" s="381">
        <f aca="true" t="shared" si="0" ref="I8:I16">SUM(C8+E8+G8)</f>
        <v>19022843.44</v>
      </c>
      <c r="J8" s="57">
        <f aca="true" t="shared" si="1" ref="J8:J16">SUM(D8+F8+H8)</f>
        <v>7310218.290000002</v>
      </c>
    </row>
    <row r="9" spans="1:10" ht="11.25">
      <c r="A9" s="565" t="s">
        <v>8</v>
      </c>
      <c r="B9" s="800"/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120">
        <v>11471022.36</v>
      </c>
      <c r="I9" s="381">
        <f t="shared" si="0"/>
        <v>0</v>
      </c>
      <c r="J9" s="57">
        <f t="shared" si="1"/>
        <v>11471022.36</v>
      </c>
    </row>
    <row r="10" spans="1:10" ht="11.25">
      <c r="A10" s="793" t="s">
        <v>9</v>
      </c>
      <c r="B10" s="794"/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20">
        <v>3402261.57</v>
      </c>
      <c r="I10" s="381">
        <f t="shared" si="0"/>
        <v>0</v>
      </c>
      <c r="J10" s="57">
        <f t="shared" si="1"/>
        <v>3402261.57</v>
      </c>
    </row>
    <row r="11" spans="1:10" ht="11.25">
      <c r="A11" s="793" t="s">
        <v>10</v>
      </c>
      <c r="B11" s="794"/>
      <c r="C11" s="59">
        <v>0</v>
      </c>
      <c r="D11" s="59">
        <v>72937.18</v>
      </c>
      <c r="E11" s="59">
        <v>0</v>
      </c>
      <c r="F11" s="59">
        <v>4451971.88</v>
      </c>
      <c r="G11" s="59">
        <v>0</v>
      </c>
      <c r="H11" s="120">
        <v>7391935.909999999</v>
      </c>
      <c r="I11" s="381">
        <f t="shared" si="0"/>
        <v>0</v>
      </c>
      <c r="J11" s="57">
        <f t="shared" si="1"/>
        <v>11916844.969999999</v>
      </c>
    </row>
    <row r="12" spans="1:10" ht="11.25">
      <c r="A12" s="565" t="s">
        <v>11</v>
      </c>
      <c r="B12" s="800"/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120">
        <v>56790</v>
      </c>
      <c r="I12" s="381">
        <f t="shared" si="0"/>
        <v>0</v>
      </c>
      <c r="J12" s="57">
        <f t="shared" si="1"/>
        <v>56790</v>
      </c>
    </row>
    <row r="13" spans="1:10" ht="11.25">
      <c r="A13" s="408" t="s">
        <v>12</v>
      </c>
      <c r="B13" s="409"/>
      <c r="C13" s="59">
        <v>30.21</v>
      </c>
      <c r="D13" s="59">
        <v>0</v>
      </c>
      <c r="E13" s="59">
        <v>373.21</v>
      </c>
      <c r="F13" s="59">
        <v>0</v>
      </c>
      <c r="G13" s="59">
        <v>3361.94</v>
      </c>
      <c r="H13" s="120">
        <v>0</v>
      </c>
      <c r="I13" s="381">
        <f t="shared" si="0"/>
        <v>3765.36</v>
      </c>
      <c r="J13" s="57">
        <f t="shared" si="1"/>
        <v>0</v>
      </c>
    </row>
    <row r="14" spans="1:10" ht="11.25">
      <c r="A14" s="47" t="s">
        <v>13</v>
      </c>
      <c r="B14" s="421"/>
      <c r="C14" s="59">
        <v>331.19</v>
      </c>
      <c r="D14" s="59">
        <v>5223.53</v>
      </c>
      <c r="E14" s="59">
        <v>137331.37</v>
      </c>
      <c r="F14" s="59">
        <v>4563.54</v>
      </c>
      <c r="G14" s="59">
        <v>0</v>
      </c>
      <c r="H14" s="120">
        <v>342201.6</v>
      </c>
      <c r="I14" s="381">
        <f t="shared" si="0"/>
        <v>137662.56</v>
      </c>
      <c r="J14" s="57">
        <f t="shared" si="1"/>
        <v>351988.67</v>
      </c>
    </row>
    <row r="15" spans="1:10" ht="11.25">
      <c r="A15" s="47" t="s">
        <v>196</v>
      </c>
      <c r="B15" s="125"/>
      <c r="C15" s="59">
        <v>0</v>
      </c>
      <c r="D15" s="59">
        <v>0</v>
      </c>
      <c r="E15" s="59">
        <v>0</v>
      </c>
      <c r="F15" s="59">
        <v>0</v>
      </c>
      <c r="G15" s="59">
        <v>285434.49</v>
      </c>
      <c r="H15" s="120">
        <v>94994.25</v>
      </c>
      <c r="I15" s="381">
        <f t="shared" si="0"/>
        <v>285434.49</v>
      </c>
      <c r="J15" s="57">
        <f t="shared" si="1"/>
        <v>94994.25</v>
      </c>
    </row>
    <row r="16" spans="1:10" ht="12" thickBot="1">
      <c r="A16" s="47" t="s">
        <v>14</v>
      </c>
      <c r="B16" s="125"/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382">
        <v>0</v>
      </c>
      <c r="I16" s="381">
        <f t="shared" si="0"/>
        <v>0</v>
      </c>
      <c r="J16" s="382">
        <f t="shared" si="1"/>
        <v>0</v>
      </c>
    </row>
    <row r="17" spans="1:11" ht="12" thickBot="1">
      <c r="A17" s="664" t="s">
        <v>15</v>
      </c>
      <c r="B17" s="665"/>
      <c r="C17" s="312">
        <f aca="true" t="shared" si="2" ref="C17:J17">SUM(C8:C16)</f>
        <v>73298.58</v>
      </c>
      <c r="D17" s="12">
        <f t="shared" si="2"/>
        <v>78160.70999999999</v>
      </c>
      <c r="E17" s="312">
        <f t="shared" si="2"/>
        <v>4589676.46</v>
      </c>
      <c r="F17" s="312">
        <f t="shared" si="2"/>
        <v>4477564.97</v>
      </c>
      <c r="G17" s="312">
        <f t="shared" si="2"/>
        <v>14786730.81</v>
      </c>
      <c r="H17" s="312">
        <f t="shared" si="2"/>
        <v>30048394.430000003</v>
      </c>
      <c r="I17" s="312">
        <f t="shared" si="2"/>
        <v>19449705.849999998</v>
      </c>
      <c r="J17" s="12">
        <f t="shared" si="2"/>
        <v>34604120.11</v>
      </c>
      <c r="K17" s="4"/>
    </row>
    <row r="18" spans="1:11" ht="11.25">
      <c r="A18" s="655" t="s">
        <v>16</v>
      </c>
      <c r="B18" s="656"/>
      <c r="C18" s="383">
        <v>72937.18</v>
      </c>
      <c r="D18" s="75">
        <v>0</v>
      </c>
      <c r="E18" s="383">
        <v>4451971.88</v>
      </c>
      <c r="F18" s="383">
        <v>0</v>
      </c>
      <c r="G18" s="383">
        <v>7391935.91</v>
      </c>
      <c r="H18" s="384">
        <v>0</v>
      </c>
      <c r="I18" s="97">
        <f aca="true" t="shared" si="3" ref="I18:J26">SUM(C18+E18+G18)</f>
        <v>11916844.969999999</v>
      </c>
      <c r="J18" s="384">
        <f t="shared" si="3"/>
        <v>0</v>
      </c>
      <c r="K18" s="4"/>
    </row>
    <row r="19" spans="1:10" ht="11.25">
      <c r="A19" s="793" t="s">
        <v>17</v>
      </c>
      <c r="B19" s="794"/>
      <c r="C19" s="59">
        <v>0</v>
      </c>
      <c r="D19" s="59">
        <v>0</v>
      </c>
      <c r="E19" s="45">
        <v>200420.02</v>
      </c>
      <c r="F19" s="59">
        <v>21029.55</v>
      </c>
      <c r="G19" s="45">
        <v>11566528.22</v>
      </c>
      <c r="H19" s="59">
        <v>11389042.27</v>
      </c>
      <c r="I19" s="58">
        <f t="shared" si="3"/>
        <v>11766948.24</v>
      </c>
      <c r="J19" s="123">
        <f t="shared" si="3"/>
        <v>11410071.82</v>
      </c>
    </row>
    <row r="20" spans="1:10" ht="11.25">
      <c r="A20" s="793" t="s">
        <v>18</v>
      </c>
      <c r="B20" s="794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11471022.36</v>
      </c>
      <c r="I20" s="58"/>
      <c r="J20" s="123">
        <f>D20+F20+H20</f>
        <v>11471022.36</v>
      </c>
    </row>
    <row r="21" spans="1:10" ht="11.25">
      <c r="A21" s="793" t="s">
        <v>19</v>
      </c>
      <c r="B21" s="794"/>
      <c r="C21" s="59">
        <v>0</v>
      </c>
      <c r="D21" s="45">
        <v>72937.18</v>
      </c>
      <c r="E21" s="59">
        <v>252213.57</v>
      </c>
      <c r="F21" s="45">
        <v>4451971.88</v>
      </c>
      <c r="G21" s="59">
        <v>0</v>
      </c>
      <c r="H21" s="59">
        <v>7391935.91</v>
      </c>
      <c r="I21" s="58">
        <f t="shared" si="3"/>
        <v>252213.57</v>
      </c>
      <c r="J21" s="123">
        <f t="shared" si="3"/>
        <v>11916844.969999999</v>
      </c>
    </row>
    <row r="22" spans="1:10" ht="11.25">
      <c r="A22" s="793" t="s">
        <v>197</v>
      </c>
      <c r="B22" s="794"/>
      <c r="C22" s="59">
        <v>0</v>
      </c>
      <c r="D22" s="59">
        <v>0</v>
      </c>
      <c r="E22" s="59">
        <v>0</v>
      </c>
      <c r="F22" s="59">
        <v>0</v>
      </c>
      <c r="G22" s="59">
        <v>285434.49</v>
      </c>
      <c r="H22" s="59">
        <v>94994.25</v>
      </c>
      <c r="I22" s="58">
        <f t="shared" si="3"/>
        <v>285434.49</v>
      </c>
      <c r="J22" s="123">
        <f t="shared" si="3"/>
        <v>94994.25</v>
      </c>
    </row>
    <row r="23" spans="1:10" ht="11.25">
      <c r="A23" s="793" t="s">
        <v>200</v>
      </c>
      <c r="B23" s="794"/>
      <c r="C23" s="59">
        <v>5554.72</v>
      </c>
      <c r="D23" s="59">
        <v>0</v>
      </c>
      <c r="E23" s="123">
        <v>137331.37</v>
      </c>
      <c r="F23" s="59">
        <v>0</v>
      </c>
      <c r="G23" s="59">
        <v>342201.6</v>
      </c>
      <c r="H23" s="59">
        <v>0</v>
      </c>
      <c r="I23" s="58">
        <f>C23+E23+G23</f>
        <v>485087.68999999994</v>
      </c>
      <c r="J23" s="123">
        <f t="shared" si="3"/>
        <v>0</v>
      </c>
    </row>
    <row r="24" spans="1:10" ht="11.25">
      <c r="A24" s="793" t="s">
        <v>198</v>
      </c>
      <c r="B24" s="794"/>
      <c r="C24" s="59">
        <v>36974.6</v>
      </c>
      <c r="D24" s="59">
        <v>0</v>
      </c>
      <c r="E24" s="59">
        <v>4563.54</v>
      </c>
      <c r="F24" s="59">
        <v>0</v>
      </c>
      <c r="G24" s="59">
        <v>194229.96</v>
      </c>
      <c r="H24" s="71">
        <v>0</v>
      </c>
      <c r="I24" s="58">
        <f t="shared" si="3"/>
        <v>235768.09999999998</v>
      </c>
      <c r="J24" s="123">
        <f t="shared" si="3"/>
        <v>0</v>
      </c>
    </row>
    <row r="25" spans="1:10" ht="11.25">
      <c r="A25" s="420" t="s">
        <v>199</v>
      </c>
      <c r="B25" s="422"/>
      <c r="C25" s="59">
        <v>0</v>
      </c>
      <c r="D25" s="59">
        <v>0</v>
      </c>
      <c r="E25" s="59">
        <v>0</v>
      </c>
      <c r="F25" s="59">
        <v>0</v>
      </c>
      <c r="G25" s="59">
        <v>22661.21</v>
      </c>
      <c r="H25" s="71">
        <v>0</v>
      </c>
      <c r="I25" s="423">
        <f>C25+E25+G25</f>
        <v>22661.21</v>
      </c>
      <c r="J25" s="424">
        <f t="shared" si="3"/>
        <v>0</v>
      </c>
    </row>
    <row r="26" spans="1:10" ht="12" thickBot="1">
      <c r="A26" s="726" t="s">
        <v>20</v>
      </c>
      <c r="B26" s="795"/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428">
        <f>153991.26+56790</f>
        <v>210781.26</v>
      </c>
      <c r="I26" s="60">
        <v>0</v>
      </c>
      <c r="J26" s="130">
        <f t="shared" si="3"/>
        <v>210781.26</v>
      </c>
    </row>
    <row r="27" spans="1:11" ht="12" thickBot="1">
      <c r="A27" s="594" t="s">
        <v>21</v>
      </c>
      <c r="B27" s="792"/>
      <c r="C27" s="12">
        <f aca="true" t="shared" si="4" ref="C27:J27">SUM(C18:C26)</f>
        <v>115466.5</v>
      </c>
      <c r="D27" s="12">
        <f t="shared" si="4"/>
        <v>72937.18</v>
      </c>
      <c r="E27" s="12">
        <f t="shared" si="4"/>
        <v>5046500.38</v>
      </c>
      <c r="F27" s="12">
        <f t="shared" si="4"/>
        <v>4473001.43</v>
      </c>
      <c r="G27" s="12">
        <f t="shared" si="4"/>
        <v>19802991.390000004</v>
      </c>
      <c r="H27" s="12">
        <f t="shared" si="4"/>
        <v>30557776.05</v>
      </c>
      <c r="I27" s="12">
        <f t="shared" si="4"/>
        <v>24964958.270000003</v>
      </c>
      <c r="J27" s="12">
        <f t="shared" si="4"/>
        <v>35103714.66</v>
      </c>
      <c r="K27" s="4"/>
    </row>
    <row r="28" spans="1:11" ht="12" thickBot="1">
      <c r="A28" s="594" t="s">
        <v>192</v>
      </c>
      <c r="B28" s="792"/>
      <c r="C28" s="382">
        <f aca="true" t="shared" si="5" ref="C28:J28">C7+C17-C27</f>
        <v>7.360000000000582</v>
      </c>
      <c r="D28" s="382">
        <f t="shared" si="5"/>
        <v>5823.529999999999</v>
      </c>
      <c r="E28" s="382">
        <f t="shared" si="5"/>
        <v>140763.3200000003</v>
      </c>
      <c r="F28" s="382">
        <f t="shared" si="5"/>
        <v>6363.540000000037</v>
      </c>
      <c r="G28" s="382">
        <f t="shared" si="5"/>
        <v>517044.9799999967</v>
      </c>
      <c r="H28" s="382">
        <f t="shared" si="5"/>
        <v>13326.670000001788</v>
      </c>
      <c r="I28" s="382">
        <f t="shared" si="5"/>
        <v>657815.6599999964</v>
      </c>
      <c r="J28" s="382">
        <f t="shared" si="5"/>
        <v>25513.740000002086</v>
      </c>
      <c r="K28" s="4"/>
    </row>
    <row r="29" spans="1:10" ht="11.25">
      <c r="A29" s="29"/>
      <c r="B29" s="29"/>
      <c r="C29" s="29"/>
      <c r="D29" s="29"/>
      <c r="E29" s="29"/>
      <c r="F29" s="4"/>
      <c r="G29" s="4"/>
      <c r="H29" s="4"/>
      <c r="I29" s="86"/>
      <c r="J29" s="86"/>
    </row>
    <row r="30" spans="1:10" ht="13.5" customHeight="1">
      <c r="A30" s="91"/>
      <c r="B30" s="91"/>
      <c r="C30" s="91"/>
      <c r="D30" s="91"/>
      <c r="E30" s="29"/>
      <c r="F30" s="4"/>
      <c r="G30" s="4"/>
      <c r="H30" s="4"/>
      <c r="I30" s="86"/>
      <c r="J30" s="86"/>
    </row>
    <row r="31" spans="1:11" ht="12" thickBot="1">
      <c r="A31" s="642" t="s">
        <v>231</v>
      </c>
      <c r="B31" s="642"/>
      <c r="C31" s="642"/>
      <c r="D31" s="642"/>
      <c r="E31" s="29"/>
      <c r="F31" s="4"/>
      <c r="G31" s="4"/>
      <c r="H31" s="4"/>
      <c r="I31" s="86"/>
      <c r="J31" s="86"/>
      <c r="K31" s="4"/>
    </row>
    <row r="32" spans="1:10" ht="13.5" customHeight="1">
      <c r="A32" s="602" t="s">
        <v>0</v>
      </c>
      <c r="B32" s="803"/>
      <c r="C32" s="602" t="s">
        <v>22</v>
      </c>
      <c r="D32" s="803"/>
      <c r="E32" s="29"/>
      <c r="F32" s="4"/>
      <c r="G32" s="4"/>
      <c r="H32" s="4"/>
      <c r="I32" s="86"/>
      <c r="J32" s="86"/>
    </row>
    <row r="33" spans="1:10" ht="12" thickBot="1">
      <c r="A33" s="586"/>
      <c r="B33" s="804"/>
      <c r="C33" s="805"/>
      <c r="D33" s="806"/>
      <c r="E33" s="29"/>
      <c r="F33" s="4"/>
      <c r="G33" s="4"/>
      <c r="H33" s="4"/>
      <c r="I33" s="86"/>
      <c r="J33" s="86"/>
    </row>
    <row r="34" spans="1:10" ht="13.5" customHeight="1" thickBot="1">
      <c r="A34" s="586"/>
      <c r="B34" s="804"/>
      <c r="C34" s="339" t="s">
        <v>3</v>
      </c>
      <c r="D34" s="9" t="s">
        <v>5</v>
      </c>
      <c r="E34" s="29"/>
      <c r="F34" s="4"/>
      <c r="G34" s="4"/>
      <c r="H34" s="4"/>
      <c r="I34" s="86"/>
      <c r="J34" s="86"/>
    </row>
    <row r="35" spans="1:10" ht="14.25" customHeight="1" thickBot="1">
      <c r="A35" s="805"/>
      <c r="B35" s="806"/>
      <c r="C35" s="10" t="s">
        <v>6</v>
      </c>
      <c r="D35" s="10" t="s">
        <v>6</v>
      </c>
      <c r="E35" s="29"/>
      <c r="F35" s="4"/>
      <c r="G35" s="4"/>
      <c r="H35" s="4"/>
      <c r="I35" s="86"/>
      <c r="J35" s="86"/>
    </row>
    <row r="36" spans="1:10" ht="12" thickBot="1">
      <c r="A36" s="594" t="s">
        <v>7</v>
      </c>
      <c r="B36" s="595"/>
      <c r="C36" s="12">
        <f>I7</f>
        <v>6173068.08</v>
      </c>
      <c r="D36" s="13">
        <f>J7</f>
        <v>525108.29</v>
      </c>
      <c r="E36" s="29"/>
      <c r="F36" s="4"/>
      <c r="G36" s="4"/>
      <c r="H36" s="4"/>
      <c r="I36" s="86"/>
      <c r="J36" s="86"/>
    </row>
    <row r="37" spans="1:10" ht="11.25">
      <c r="A37" s="731" t="s">
        <v>23</v>
      </c>
      <c r="B37" s="732"/>
      <c r="C37" s="14">
        <f>C17+E17+G17</f>
        <v>19449705.85</v>
      </c>
      <c r="D37" s="14">
        <f>D17+F17+H17</f>
        <v>34604120.11</v>
      </c>
      <c r="E37" s="29"/>
      <c r="F37" s="4"/>
      <c r="G37" s="4"/>
      <c r="H37" s="4"/>
      <c r="I37" s="86"/>
      <c r="J37" s="86"/>
    </row>
    <row r="38" spans="1:10" ht="12" thickBot="1">
      <c r="A38" s="726" t="s">
        <v>24</v>
      </c>
      <c r="B38" s="727"/>
      <c r="C38" s="15">
        <f>C27+E27+G27</f>
        <v>24964958.270000003</v>
      </c>
      <c r="D38" s="15">
        <f>D27+F27+H27</f>
        <v>35103714.66</v>
      </c>
      <c r="E38" s="29"/>
      <c r="F38" s="4"/>
      <c r="G38" s="4"/>
      <c r="H38" s="4"/>
      <c r="I38" s="86"/>
      <c r="J38" s="86"/>
    </row>
    <row r="39" spans="1:10" ht="12" thickBot="1">
      <c r="A39" s="594" t="s">
        <v>194</v>
      </c>
      <c r="B39" s="595"/>
      <c r="C39" s="13">
        <f>C36+C37-C38</f>
        <v>657815.6599999964</v>
      </c>
      <c r="D39" s="13">
        <f>D36+D37-D38</f>
        <v>25513.740000002086</v>
      </c>
      <c r="E39" s="27"/>
      <c r="F39" s="4"/>
      <c r="G39" s="4"/>
      <c r="H39" s="4"/>
      <c r="I39" s="86"/>
      <c r="J39" s="86"/>
    </row>
    <row r="40" spans="1:10" ht="11.25">
      <c r="A40" s="91"/>
      <c r="B40" s="91"/>
      <c r="C40" s="25"/>
      <c r="D40" s="91"/>
      <c r="E40" s="23"/>
      <c r="F40" s="136"/>
      <c r="G40" s="4"/>
      <c r="H40" s="4"/>
      <c r="I40" s="86"/>
      <c r="J40" s="86"/>
    </row>
    <row r="41" spans="1:10" ht="11.25">
      <c r="A41" s="373"/>
      <c r="B41" s="22"/>
      <c r="C41" s="373"/>
      <c r="D41" s="22"/>
      <c r="E41" s="23"/>
      <c r="F41" s="136"/>
      <c r="G41" s="4"/>
      <c r="H41" s="4"/>
      <c r="I41" s="4"/>
      <c r="J41" s="4"/>
    </row>
    <row r="42" spans="1:9" ht="11.25">
      <c r="A42" s="22"/>
      <c r="B42" s="22"/>
      <c r="C42" s="22"/>
      <c r="D42" s="22"/>
      <c r="E42" s="23"/>
      <c r="F42" s="136"/>
      <c r="G42" s="4"/>
      <c r="H42" s="4"/>
      <c r="I42" s="4"/>
    </row>
    <row r="43" spans="1:7" ht="11.25">
      <c r="A43" s="22"/>
      <c r="B43" s="22"/>
      <c r="C43" s="374"/>
      <c r="D43" s="374"/>
      <c r="E43" s="23"/>
      <c r="F43" s="136"/>
      <c r="G43" s="4"/>
    </row>
    <row r="44" spans="1:6" ht="11.25">
      <c r="A44" s="22"/>
      <c r="B44" s="22"/>
      <c r="C44" s="22"/>
      <c r="D44" s="22"/>
      <c r="E44" s="23"/>
      <c r="F44" s="136"/>
    </row>
    <row r="45" spans="1:6" ht="11.25">
      <c r="A45" s="25"/>
      <c r="B45" s="25"/>
      <c r="C45" s="25"/>
      <c r="D45" s="25"/>
      <c r="E45" s="23"/>
      <c r="F45" s="24"/>
    </row>
    <row r="46" spans="1:6" ht="11.25">
      <c r="A46" s="23"/>
      <c r="B46" s="23"/>
      <c r="C46" s="23"/>
      <c r="D46" s="23"/>
      <c r="E46" s="23"/>
      <c r="F46" s="24"/>
    </row>
    <row r="47" spans="1:7" ht="11.25">
      <c r="A47" s="23"/>
      <c r="B47" s="23"/>
      <c r="C47" s="23"/>
      <c r="D47" s="23"/>
      <c r="E47" s="23"/>
      <c r="F47" s="24"/>
      <c r="G47" s="4"/>
    </row>
    <row r="48" spans="1:6" ht="11.25">
      <c r="A48" s="801"/>
      <c r="B48" s="802"/>
      <c r="C48" s="26"/>
      <c r="D48" s="26"/>
      <c r="E48" s="27"/>
      <c r="F48" s="86"/>
    </row>
    <row r="49" spans="1:6" ht="11.25">
      <c r="A49" s="27"/>
      <c r="B49" s="27"/>
      <c r="C49" s="27"/>
      <c r="D49" s="27"/>
      <c r="E49" s="27"/>
      <c r="F49" s="28"/>
    </row>
    <row r="50" spans="1:7" ht="11.25">
      <c r="A50" s="27"/>
      <c r="B50" s="27"/>
      <c r="C50" s="27"/>
      <c r="D50" s="27"/>
      <c r="E50" s="27"/>
      <c r="F50" s="86"/>
      <c r="G50" s="4"/>
    </row>
    <row r="51" spans="1:7" ht="11.25">
      <c r="A51" s="27"/>
      <c r="B51" s="27"/>
      <c r="C51" s="27"/>
      <c r="D51" s="27"/>
      <c r="E51" s="27"/>
      <c r="F51" s="28"/>
      <c r="G51" s="4"/>
    </row>
    <row r="52" spans="1:6" ht="11.25">
      <c r="A52" s="27"/>
      <c r="B52" s="27"/>
      <c r="C52" s="27"/>
      <c r="D52" s="27"/>
      <c r="E52" s="27"/>
      <c r="F52" s="28"/>
    </row>
    <row r="53" spans="1:5" ht="11.25">
      <c r="A53" s="29"/>
      <c r="B53" s="29"/>
      <c r="C53" s="29"/>
      <c r="D53" s="29"/>
      <c r="E53" s="29"/>
    </row>
    <row r="54" spans="1:5" ht="11.25">
      <c r="A54" s="29"/>
      <c r="B54" s="29"/>
      <c r="C54" s="29"/>
      <c r="D54" s="29"/>
      <c r="E54" s="29"/>
    </row>
    <row r="55" spans="1:5" ht="11.25">
      <c r="A55" s="29"/>
      <c r="B55" s="29"/>
      <c r="C55" s="29"/>
      <c r="D55" s="29"/>
      <c r="E55" s="29"/>
    </row>
  </sheetData>
  <sheetProtection/>
  <mergeCells count="31">
    <mergeCell ref="I3:J4"/>
    <mergeCell ref="A3:B6"/>
    <mergeCell ref="A7:B7"/>
    <mergeCell ref="A10:B10"/>
    <mergeCell ref="A8:B8"/>
    <mergeCell ref="C3:D4"/>
    <mergeCell ref="A48:B48"/>
    <mergeCell ref="A36:B36"/>
    <mergeCell ref="A37:B37"/>
    <mergeCell ref="A28:B28"/>
    <mergeCell ref="A31:D31"/>
    <mergeCell ref="A32:B35"/>
    <mergeCell ref="C32:D33"/>
    <mergeCell ref="A38:B38"/>
    <mergeCell ref="A39:B39"/>
    <mergeCell ref="A18:B18"/>
    <mergeCell ref="A17:B17"/>
    <mergeCell ref="A11:B11"/>
    <mergeCell ref="A12:B12"/>
    <mergeCell ref="A2:H2"/>
    <mergeCell ref="E3:F4"/>
    <mergeCell ref="G3:H4"/>
    <mergeCell ref="A9:B9"/>
    <mergeCell ref="A27:B27"/>
    <mergeCell ref="A19:B19"/>
    <mergeCell ref="A24:B24"/>
    <mergeCell ref="A22:B22"/>
    <mergeCell ref="A23:B23"/>
    <mergeCell ref="A20:B20"/>
    <mergeCell ref="A26:B26"/>
    <mergeCell ref="A21:B21"/>
  </mergeCells>
  <printOptions/>
  <pageMargins left="0.29" right="0.16" top="0.38" bottom="0.69" header="0.26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Z285"/>
  <sheetViews>
    <sheetView zoomScalePageLayoutView="0" workbookViewId="0" topLeftCell="A56">
      <selection activeCell="G89" sqref="G89"/>
    </sheetView>
  </sheetViews>
  <sheetFormatPr defaultColWidth="16.421875" defaultRowHeight="12.75"/>
  <cols>
    <col min="1" max="1" width="16.421875" style="32" customWidth="1"/>
    <col min="2" max="2" width="10.7109375" style="32" customWidth="1"/>
    <col min="3" max="3" width="18.8515625" style="32" customWidth="1"/>
    <col min="4" max="8" width="17.28125" style="32" customWidth="1"/>
    <col min="9" max="9" width="18.8515625" style="32" customWidth="1"/>
    <col min="10" max="16384" width="16.421875" style="32" customWidth="1"/>
  </cols>
  <sheetData>
    <row r="1" spans="1:13" ht="13.5" thickBot="1">
      <c r="A1" s="624" t="s">
        <v>232</v>
      </c>
      <c r="B1" s="624"/>
      <c r="C1" s="624"/>
      <c r="D1" s="624"/>
      <c r="E1" s="624"/>
      <c r="F1" s="829"/>
      <c r="G1" s="30"/>
      <c r="H1" s="30"/>
      <c r="I1" s="30"/>
      <c r="J1" s="29"/>
      <c r="K1" s="29"/>
      <c r="L1" s="29"/>
      <c r="M1" s="31"/>
    </row>
    <row r="2" spans="1:13" ht="12.75">
      <c r="A2" s="602" t="s">
        <v>0</v>
      </c>
      <c r="B2" s="803"/>
      <c r="C2" s="602" t="s">
        <v>25</v>
      </c>
      <c r="D2" s="629"/>
      <c r="E2" s="803"/>
      <c r="F2" s="629" t="s">
        <v>26</v>
      </c>
      <c r="G2" s="629"/>
      <c r="H2" s="803"/>
      <c r="I2" s="830" t="s">
        <v>27</v>
      </c>
      <c r="J2" s="29"/>
      <c r="K2" s="29"/>
      <c r="L2" s="29"/>
      <c r="M2" s="31"/>
    </row>
    <row r="3" spans="1:13" ht="13.5" thickBot="1">
      <c r="A3" s="586"/>
      <c r="B3" s="804"/>
      <c r="C3" s="805"/>
      <c r="D3" s="832"/>
      <c r="E3" s="806"/>
      <c r="F3" s="832"/>
      <c r="G3" s="832"/>
      <c r="H3" s="806"/>
      <c r="I3" s="831"/>
      <c r="J3" s="29"/>
      <c r="K3" s="29"/>
      <c r="L3" s="29"/>
      <c r="M3" s="31"/>
    </row>
    <row r="4" spans="1:13" ht="13.5" thickBot="1">
      <c r="A4" s="586"/>
      <c r="B4" s="804"/>
      <c r="C4" s="33" t="s">
        <v>3</v>
      </c>
      <c r="D4" s="9" t="s">
        <v>5</v>
      </c>
      <c r="E4" s="9" t="s">
        <v>28</v>
      </c>
      <c r="F4" s="34" t="s">
        <v>3</v>
      </c>
      <c r="G4" s="33" t="s">
        <v>5</v>
      </c>
      <c r="H4" s="9" t="s">
        <v>28</v>
      </c>
      <c r="I4" s="9" t="s">
        <v>29</v>
      </c>
      <c r="J4" s="29"/>
      <c r="K4" s="29"/>
      <c r="L4" s="29"/>
      <c r="M4" s="31"/>
    </row>
    <row r="5" spans="1:13" ht="13.5" thickBot="1">
      <c r="A5" s="805"/>
      <c r="B5" s="806"/>
      <c r="C5" s="10" t="s">
        <v>6</v>
      </c>
      <c r="D5" s="10" t="s">
        <v>6</v>
      </c>
      <c r="E5" s="35" t="s">
        <v>30</v>
      </c>
      <c r="F5" s="36" t="s">
        <v>6</v>
      </c>
      <c r="G5" s="10" t="s">
        <v>6</v>
      </c>
      <c r="H5" s="37" t="s">
        <v>30</v>
      </c>
      <c r="I5" s="37" t="s">
        <v>6</v>
      </c>
      <c r="J5" s="29"/>
      <c r="K5" s="29"/>
      <c r="L5" s="29"/>
      <c r="M5" s="31"/>
    </row>
    <row r="6" spans="1:13" ht="13.5" thickBot="1">
      <c r="A6" s="594" t="s">
        <v>7</v>
      </c>
      <c r="B6" s="595"/>
      <c r="C6" s="38">
        <v>846.03</v>
      </c>
      <c r="D6" s="39">
        <v>0</v>
      </c>
      <c r="E6" s="13">
        <v>0</v>
      </c>
      <c r="F6" s="12">
        <v>30311.17</v>
      </c>
      <c r="G6" s="40">
        <v>39805.24</v>
      </c>
      <c r="H6" s="13">
        <v>0</v>
      </c>
      <c r="I6" s="41">
        <v>73523.38</v>
      </c>
      <c r="J6" s="29"/>
      <c r="K6" s="29"/>
      <c r="L6" s="29"/>
      <c r="M6" s="31"/>
    </row>
    <row r="7" spans="1:13" ht="12.75">
      <c r="A7" s="655" t="s">
        <v>72</v>
      </c>
      <c r="B7" s="656"/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29"/>
      <c r="K7" s="29"/>
      <c r="L7" s="29"/>
      <c r="M7" s="31"/>
    </row>
    <row r="8" spans="1:13" ht="12.75">
      <c r="A8" s="793" t="s">
        <v>31</v>
      </c>
      <c r="B8" s="826"/>
      <c r="C8" s="44">
        <v>100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29"/>
      <c r="K8" s="29"/>
      <c r="L8" s="29"/>
      <c r="M8" s="31"/>
    </row>
    <row r="9" spans="1:13" ht="12.75">
      <c r="A9" s="793" t="s">
        <v>32</v>
      </c>
      <c r="B9" s="826"/>
      <c r="C9" s="45">
        <v>0.11</v>
      </c>
      <c r="D9" s="44">
        <v>0</v>
      </c>
      <c r="E9" s="44">
        <v>0</v>
      </c>
      <c r="F9" s="45">
        <v>28.86</v>
      </c>
      <c r="G9" s="44">
        <v>0</v>
      </c>
      <c r="H9" s="44">
        <v>0</v>
      </c>
      <c r="I9" s="46">
        <v>73.7</v>
      </c>
      <c r="J9" s="29"/>
      <c r="K9" s="29"/>
      <c r="L9" s="29"/>
      <c r="M9" s="31"/>
    </row>
    <row r="10" spans="1:13" ht="12.75">
      <c r="A10" s="793" t="s">
        <v>33</v>
      </c>
      <c r="B10" s="826"/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29"/>
      <c r="K10" s="29"/>
      <c r="L10" s="29"/>
      <c r="M10" s="31"/>
    </row>
    <row r="11" spans="1:13" ht="12.75">
      <c r="A11" s="793" t="s">
        <v>34</v>
      </c>
      <c r="B11" s="826"/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29"/>
      <c r="K11" s="29"/>
      <c r="L11" s="29"/>
      <c r="M11" s="31"/>
    </row>
    <row r="12" spans="1:13" ht="13.5" thickBot="1">
      <c r="A12" s="733" t="s">
        <v>69</v>
      </c>
      <c r="B12" s="818"/>
      <c r="C12" s="15">
        <v>0</v>
      </c>
      <c r="D12" s="15">
        <v>0</v>
      </c>
      <c r="E12" s="15">
        <v>0</v>
      </c>
      <c r="F12" s="15">
        <v>0.01</v>
      </c>
      <c r="G12" s="15">
        <v>16.58</v>
      </c>
      <c r="H12" s="15">
        <v>0</v>
      </c>
      <c r="I12" s="15">
        <v>0</v>
      </c>
      <c r="J12" s="29"/>
      <c r="K12" s="29"/>
      <c r="L12" s="29"/>
      <c r="M12" s="31"/>
    </row>
    <row r="13" spans="1:13" ht="13.5" thickBot="1">
      <c r="A13" s="594" t="s">
        <v>15</v>
      </c>
      <c r="B13" s="595"/>
      <c r="C13" s="12">
        <f aca="true" t="shared" si="0" ref="C13:I13">SUM(C7:C12)</f>
        <v>100.11</v>
      </c>
      <c r="D13" s="12">
        <f t="shared" si="0"/>
        <v>0</v>
      </c>
      <c r="E13" s="12">
        <f t="shared" si="0"/>
        <v>0</v>
      </c>
      <c r="F13" s="12">
        <f t="shared" si="0"/>
        <v>28.87</v>
      </c>
      <c r="G13" s="12">
        <f t="shared" si="0"/>
        <v>16.58</v>
      </c>
      <c r="H13" s="12">
        <f t="shared" si="0"/>
        <v>0</v>
      </c>
      <c r="I13" s="12">
        <f t="shared" si="0"/>
        <v>73.7</v>
      </c>
      <c r="J13" s="29"/>
      <c r="K13" s="29"/>
      <c r="L13" s="29"/>
      <c r="M13" s="31"/>
    </row>
    <row r="14" spans="1:13" ht="12.75">
      <c r="A14" s="816" t="s">
        <v>43</v>
      </c>
      <c r="B14" s="817"/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29"/>
      <c r="K14" s="29"/>
      <c r="L14" s="29"/>
      <c r="M14" s="31"/>
    </row>
    <row r="15" spans="1:13" ht="12.75">
      <c r="A15" s="733" t="s">
        <v>35</v>
      </c>
      <c r="B15" s="818"/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29"/>
      <c r="K15" s="29"/>
      <c r="L15" s="29"/>
      <c r="M15" s="31"/>
    </row>
    <row r="16" spans="1:13" ht="12.75">
      <c r="A16" s="733" t="s">
        <v>71</v>
      </c>
      <c r="B16" s="818"/>
      <c r="C16" s="44">
        <v>942.55</v>
      </c>
      <c r="D16" s="44">
        <v>0</v>
      </c>
      <c r="E16" s="44">
        <v>0</v>
      </c>
      <c r="F16" s="44">
        <v>534.62</v>
      </c>
      <c r="G16" s="44">
        <v>0</v>
      </c>
      <c r="H16" s="44">
        <v>0</v>
      </c>
      <c r="I16" s="44">
        <v>0</v>
      </c>
      <c r="J16" s="29"/>
      <c r="K16" s="29"/>
      <c r="L16" s="29"/>
      <c r="M16" s="31"/>
    </row>
    <row r="17" spans="1:13" ht="12.75">
      <c r="A17" s="733" t="s">
        <v>37</v>
      </c>
      <c r="B17" s="818"/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29"/>
      <c r="K17" s="29"/>
      <c r="L17" s="29"/>
      <c r="M17" s="31"/>
    </row>
    <row r="18" spans="1:13" ht="12.75">
      <c r="A18" s="733" t="s">
        <v>38</v>
      </c>
      <c r="B18" s="818"/>
      <c r="C18" s="44">
        <v>3.59</v>
      </c>
      <c r="D18" s="44">
        <v>0</v>
      </c>
      <c r="E18" s="44">
        <v>0</v>
      </c>
      <c r="F18" s="44">
        <v>0.09</v>
      </c>
      <c r="G18" s="44">
        <v>0</v>
      </c>
      <c r="H18" s="44">
        <v>0</v>
      </c>
      <c r="I18" s="44">
        <v>0.03</v>
      </c>
      <c r="J18" s="29"/>
      <c r="K18" s="29"/>
      <c r="L18" s="29"/>
      <c r="M18" s="31"/>
    </row>
    <row r="19" spans="1:13" ht="12.75">
      <c r="A19" s="733" t="s">
        <v>39</v>
      </c>
      <c r="B19" s="818"/>
      <c r="C19" s="44">
        <v>0</v>
      </c>
      <c r="D19" s="44">
        <v>0</v>
      </c>
      <c r="E19" s="44">
        <v>0</v>
      </c>
      <c r="F19" s="44">
        <v>7092.94</v>
      </c>
      <c r="G19" s="44">
        <v>8669.14</v>
      </c>
      <c r="H19" s="44">
        <v>0</v>
      </c>
      <c r="I19" s="44">
        <v>0</v>
      </c>
      <c r="J19" s="29"/>
      <c r="K19" s="29"/>
      <c r="L19" s="29"/>
      <c r="M19" s="31"/>
    </row>
    <row r="20" spans="1:13" ht="12.75">
      <c r="A20" s="733" t="s">
        <v>44</v>
      </c>
      <c r="B20" s="818"/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4545.33</v>
      </c>
      <c r="J20" s="29"/>
      <c r="K20" s="29"/>
      <c r="L20" s="29"/>
      <c r="M20" s="31"/>
    </row>
    <row r="21" spans="1:13" ht="13.5" thickBot="1">
      <c r="A21" s="733" t="s">
        <v>45</v>
      </c>
      <c r="B21" s="818"/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29"/>
      <c r="K21" s="29"/>
      <c r="L21" s="29"/>
      <c r="M21" s="31"/>
    </row>
    <row r="22" spans="1:13" ht="13.5" thickBot="1">
      <c r="A22" s="594" t="s">
        <v>21</v>
      </c>
      <c r="B22" s="792"/>
      <c r="C22" s="12">
        <f aca="true" t="shared" si="1" ref="C22:I22">SUM(C14:C21)</f>
        <v>946.14</v>
      </c>
      <c r="D22" s="12">
        <f t="shared" si="1"/>
        <v>0</v>
      </c>
      <c r="E22" s="12">
        <f t="shared" si="1"/>
        <v>0</v>
      </c>
      <c r="F22" s="12">
        <f t="shared" si="1"/>
        <v>7627.65</v>
      </c>
      <c r="G22" s="12">
        <f t="shared" si="1"/>
        <v>8669.14</v>
      </c>
      <c r="H22" s="12">
        <f t="shared" si="1"/>
        <v>0</v>
      </c>
      <c r="I22" s="12">
        <f t="shared" si="1"/>
        <v>4545.36</v>
      </c>
      <c r="J22" s="29"/>
      <c r="K22" s="29"/>
      <c r="L22" s="29"/>
      <c r="M22" s="31"/>
    </row>
    <row r="23" spans="1:13" ht="13.5" thickBot="1">
      <c r="A23" s="594" t="s">
        <v>192</v>
      </c>
      <c r="B23" s="792"/>
      <c r="C23" s="13">
        <f aca="true" t="shared" si="2" ref="C23:I23">C6+C13-C22</f>
        <v>0</v>
      </c>
      <c r="D23" s="13">
        <f t="shared" si="2"/>
        <v>0</v>
      </c>
      <c r="E23" s="13">
        <f t="shared" si="2"/>
        <v>0</v>
      </c>
      <c r="F23" s="13">
        <f t="shared" si="2"/>
        <v>22712.39</v>
      </c>
      <c r="G23" s="13">
        <f t="shared" si="2"/>
        <v>31152.68</v>
      </c>
      <c r="H23" s="13">
        <f t="shared" si="2"/>
        <v>0</v>
      </c>
      <c r="I23" s="13">
        <f t="shared" si="2"/>
        <v>69051.72</v>
      </c>
      <c r="J23" s="29"/>
      <c r="K23" s="29"/>
      <c r="L23" s="29"/>
      <c r="M23" s="31"/>
    </row>
    <row r="24" spans="1:13" ht="12.75">
      <c r="A24" s="25"/>
      <c r="B24" s="23"/>
      <c r="C24" s="26"/>
      <c r="D24" s="26"/>
      <c r="E24" s="26"/>
      <c r="F24" s="26"/>
      <c r="G24" s="26"/>
      <c r="H24" s="26"/>
      <c r="I24" s="26"/>
      <c r="J24" s="29"/>
      <c r="K24" s="29"/>
      <c r="L24" s="29"/>
      <c r="M24" s="31"/>
    </row>
    <row r="25" spans="1:13" ht="12.75">
      <c r="A25" s="25"/>
      <c r="B25" s="23"/>
      <c r="C25" s="26"/>
      <c r="D25" s="26"/>
      <c r="E25" s="26"/>
      <c r="F25" s="26"/>
      <c r="G25" s="26"/>
      <c r="H25" s="26"/>
      <c r="I25" s="26"/>
      <c r="J25" s="29"/>
      <c r="K25" s="29"/>
      <c r="L25" s="29"/>
      <c r="M25" s="31"/>
    </row>
    <row r="26" spans="1:13" ht="12.75">
      <c r="A26" s="25"/>
      <c r="B26" s="23"/>
      <c r="C26" s="26"/>
      <c r="D26" s="26"/>
      <c r="E26" s="26"/>
      <c r="F26" s="26"/>
      <c r="G26" s="26"/>
      <c r="H26" s="26"/>
      <c r="I26" s="26"/>
      <c r="J26" s="29"/>
      <c r="K26" s="29"/>
      <c r="L26" s="29"/>
      <c r="M26" s="31"/>
    </row>
    <row r="27" spans="1:13" ht="13.5" thickBot="1">
      <c r="A27" s="624" t="s">
        <v>249</v>
      </c>
      <c r="B27" s="624"/>
      <c r="C27" s="624"/>
      <c r="D27" s="624"/>
      <c r="E27" s="624"/>
      <c r="F27" s="829"/>
      <c r="G27" s="29"/>
      <c r="H27" s="29"/>
      <c r="I27" s="27"/>
      <c r="J27" s="29"/>
      <c r="K27" s="29"/>
      <c r="L27" s="29"/>
      <c r="M27" s="31"/>
    </row>
    <row r="28" spans="1:13" ht="12.75" customHeight="1">
      <c r="A28" s="602" t="s">
        <v>0</v>
      </c>
      <c r="B28" s="659"/>
      <c r="C28" s="602" t="s">
        <v>41</v>
      </c>
      <c r="D28" s="819"/>
      <c r="E28" s="819"/>
      <c r="F28" s="820"/>
      <c r="G28" s="602" t="s">
        <v>177</v>
      </c>
      <c r="H28" s="811"/>
      <c r="I28" s="812"/>
      <c r="J28" s="29"/>
      <c r="K28" s="29"/>
      <c r="L28" s="29"/>
      <c r="M28" s="31"/>
    </row>
    <row r="29" spans="1:13" ht="13.5" thickBot="1">
      <c r="A29" s="660"/>
      <c r="B29" s="661"/>
      <c r="C29" s="821"/>
      <c r="D29" s="822"/>
      <c r="E29" s="822"/>
      <c r="F29" s="823"/>
      <c r="G29" s="813"/>
      <c r="H29" s="814"/>
      <c r="I29" s="815"/>
      <c r="J29" s="29"/>
      <c r="K29" s="29"/>
      <c r="L29" s="29"/>
      <c r="M29" s="31"/>
    </row>
    <row r="30" spans="1:13" ht="13.5" thickBot="1">
      <c r="A30" s="660"/>
      <c r="B30" s="661"/>
      <c r="C30" s="33" t="s">
        <v>3</v>
      </c>
      <c r="D30" s="33" t="s">
        <v>5</v>
      </c>
      <c r="E30" s="9" t="s">
        <v>74</v>
      </c>
      <c r="F30" s="33" t="s">
        <v>82</v>
      </c>
      <c r="G30" s="33" t="s">
        <v>3</v>
      </c>
      <c r="H30" s="33" t="s">
        <v>5</v>
      </c>
      <c r="I30" s="9" t="s">
        <v>227</v>
      </c>
      <c r="J30" s="29"/>
      <c r="K30" s="29"/>
      <c r="L30" s="29"/>
      <c r="M30" s="31"/>
    </row>
    <row r="31" spans="1:13" ht="13.5" thickBot="1">
      <c r="A31" s="660"/>
      <c r="B31" s="661"/>
      <c r="C31" s="51" t="s">
        <v>6</v>
      </c>
      <c r="D31" s="51" t="s">
        <v>6</v>
      </c>
      <c r="E31" s="52" t="s">
        <v>6</v>
      </c>
      <c r="F31" s="53" t="s">
        <v>6</v>
      </c>
      <c r="G31" s="53" t="s">
        <v>6</v>
      </c>
      <c r="H31" s="53" t="s">
        <v>6</v>
      </c>
      <c r="I31" s="54" t="s">
        <v>6</v>
      </c>
      <c r="J31" s="29"/>
      <c r="K31" s="29"/>
      <c r="L31" s="29"/>
      <c r="M31" s="31"/>
    </row>
    <row r="32" spans="1:13" ht="13.5" thickBot="1">
      <c r="A32" s="824" t="s">
        <v>7</v>
      </c>
      <c r="B32" s="825"/>
      <c r="C32" s="12">
        <v>292986.22</v>
      </c>
      <c r="D32" s="39">
        <v>100200.88</v>
      </c>
      <c r="E32" s="13">
        <v>857164.35</v>
      </c>
      <c r="F32" s="12">
        <v>947.6</v>
      </c>
      <c r="G32" s="40">
        <f>C6+F6+I6+C32</f>
        <v>397666.8</v>
      </c>
      <c r="H32" s="13">
        <f>D6+G6+D32</f>
        <v>140006.12</v>
      </c>
      <c r="I32" s="13">
        <f>E32+F32</f>
        <v>858111.95</v>
      </c>
      <c r="J32" s="29"/>
      <c r="K32" s="29"/>
      <c r="L32" s="29"/>
      <c r="M32" s="31"/>
    </row>
    <row r="33" spans="1:13" ht="12.75">
      <c r="A33" s="655" t="s">
        <v>72</v>
      </c>
      <c r="B33" s="656"/>
      <c r="C33" s="55">
        <v>0</v>
      </c>
      <c r="D33" s="55">
        <v>0</v>
      </c>
      <c r="E33" s="55">
        <v>0</v>
      </c>
      <c r="F33" s="55">
        <v>0</v>
      </c>
      <c r="G33" s="384">
        <f aca="true" t="shared" si="3" ref="G33:G38">SUM(C7+F7+I7+C33)</f>
        <v>0</v>
      </c>
      <c r="H33" s="384">
        <f>SUM(D7+G7+D33)</f>
        <v>0</v>
      </c>
      <c r="I33" s="384">
        <f>SUM(E7+H7+E33+F33)</f>
        <v>0</v>
      </c>
      <c r="J33" s="29"/>
      <c r="K33" s="29"/>
      <c r="L33" s="29"/>
      <c r="M33" s="31"/>
    </row>
    <row r="34" spans="1:13" ht="12.75">
      <c r="A34" s="793" t="s">
        <v>31</v>
      </c>
      <c r="B34" s="826"/>
      <c r="C34" s="44">
        <v>0</v>
      </c>
      <c r="D34" s="44">
        <v>0</v>
      </c>
      <c r="E34" s="44">
        <v>0</v>
      </c>
      <c r="F34" s="44">
        <v>0</v>
      </c>
      <c r="G34" s="57">
        <f t="shared" si="3"/>
        <v>100</v>
      </c>
      <c r="H34" s="124">
        <f>SUM(D8+G8+D34)</f>
        <v>0</v>
      </c>
      <c r="I34" s="124">
        <v>0</v>
      </c>
      <c r="J34" s="29"/>
      <c r="K34" s="29"/>
      <c r="L34" s="29"/>
      <c r="M34" s="31"/>
    </row>
    <row r="35" spans="1:13" ht="12.75">
      <c r="A35" s="793" t="s">
        <v>32</v>
      </c>
      <c r="B35" s="826"/>
      <c r="C35" s="59">
        <v>128.63</v>
      </c>
      <c r="D35" s="44">
        <v>0</v>
      </c>
      <c r="E35" s="44">
        <v>0</v>
      </c>
      <c r="F35" s="120">
        <v>1.02</v>
      </c>
      <c r="G35" s="57">
        <f t="shared" si="3"/>
        <v>231.3</v>
      </c>
      <c r="H35" s="124">
        <v>0</v>
      </c>
      <c r="I35" s="124">
        <f>F35</f>
        <v>1.02</v>
      </c>
      <c r="J35" s="29"/>
      <c r="K35" s="29"/>
      <c r="L35" s="29"/>
      <c r="M35" s="31"/>
    </row>
    <row r="36" spans="1:13" ht="12.75">
      <c r="A36" s="793" t="s">
        <v>57</v>
      </c>
      <c r="B36" s="826"/>
      <c r="C36" s="44">
        <v>0.06</v>
      </c>
      <c r="D36" s="44">
        <v>0</v>
      </c>
      <c r="E36" s="44">
        <v>0</v>
      </c>
      <c r="F36" s="44">
        <v>0</v>
      </c>
      <c r="G36" s="124">
        <f t="shared" si="3"/>
        <v>0.06</v>
      </c>
      <c r="H36" s="124">
        <v>0</v>
      </c>
      <c r="I36" s="124">
        <v>0</v>
      </c>
      <c r="J36" s="29"/>
      <c r="K36" s="29"/>
      <c r="L36" s="29"/>
      <c r="M36" s="31"/>
    </row>
    <row r="37" spans="1:13" ht="12.75">
      <c r="A37" s="793" t="s">
        <v>34</v>
      </c>
      <c r="B37" s="826"/>
      <c r="C37" s="44">
        <v>1891.85</v>
      </c>
      <c r="D37" s="44">
        <v>0</v>
      </c>
      <c r="E37" s="44">
        <v>0</v>
      </c>
      <c r="F37" s="44">
        <v>0</v>
      </c>
      <c r="G37" s="124">
        <f t="shared" si="3"/>
        <v>1891.85</v>
      </c>
      <c r="H37" s="124">
        <v>0</v>
      </c>
      <c r="I37" s="124">
        <v>0</v>
      </c>
      <c r="J37" s="29"/>
      <c r="K37" s="29"/>
      <c r="L37" s="29"/>
      <c r="M37" s="31"/>
    </row>
    <row r="38" spans="1:13" ht="13.5" thickBot="1">
      <c r="A38" s="733" t="s">
        <v>69</v>
      </c>
      <c r="B38" s="818"/>
      <c r="C38" s="59">
        <v>0</v>
      </c>
      <c r="D38" s="59">
        <v>0</v>
      </c>
      <c r="E38" s="59">
        <v>0</v>
      </c>
      <c r="F38" s="59">
        <v>0</v>
      </c>
      <c r="G38" s="123">
        <f t="shared" si="3"/>
        <v>0.01</v>
      </c>
      <c r="H38" s="123">
        <f>G12+D38</f>
        <v>16.58</v>
      </c>
      <c r="I38" s="123">
        <v>0</v>
      </c>
      <c r="J38" s="29"/>
      <c r="K38" s="29"/>
      <c r="L38" s="29"/>
      <c r="M38" s="31"/>
    </row>
    <row r="39" spans="1:13" ht="13.5" thickBot="1">
      <c r="A39" s="827" t="s">
        <v>15</v>
      </c>
      <c r="B39" s="828"/>
      <c r="C39" s="61">
        <f aca="true" t="shared" si="4" ref="C39:I39">SUM(C33:C38)</f>
        <v>2020.54</v>
      </c>
      <c r="D39" s="61">
        <f t="shared" si="4"/>
        <v>0</v>
      </c>
      <c r="E39" s="61">
        <f t="shared" si="4"/>
        <v>0</v>
      </c>
      <c r="F39" s="61">
        <f t="shared" si="4"/>
        <v>1.02</v>
      </c>
      <c r="G39" s="61">
        <f t="shared" si="4"/>
        <v>2223.2200000000003</v>
      </c>
      <c r="H39" s="61">
        <f t="shared" si="4"/>
        <v>16.58</v>
      </c>
      <c r="I39" s="13">
        <f t="shared" si="4"/>
        <v>1.02</v>
      </c>
      <c r="J39" s="29"/>
      <c r="K39" s="29"/>
      <c r="L39" s="29"/>
      <c r="M39" s="31"/>
    </row>
    <row r="40" spans="1:13" ht="12.75">
      <c r="A40" s="816" t="s">
        <v>43</v>
      </c>
      <c r="B40" s="817"/>
      <c r="C40" s="44">
        <v>0</v>
      </c>
      <c r="D40" s="55">
        <v>0</v>
      </c>
      <c r="E40" s="55">
        <v>0</v>
      </c>
      <c r="F40" s="55">
        <v>0</v>
      </c>
      <c r="G40" s="97">
        <f aca="true" t="shared" si="5" ref="G40:G47">SUM(C14+F14+I14+C40)</f>
        <v>0</v>
      </c>
      <c r="H40" s="384">
        <v>0</v>
      </c>
      <c r="I40" s="384">
        <v>0</v>
      </c>
      <c r="J40" s="29"/>
      <c r="K40" s="29"/>
      <c r="L40" s="29"/>
      <c r="M40" s="31"/>
    </row>
    <row r="41" spans="1:13" ht="12.75">
      <c r="A41" s="733" t="s">
        <v>35</v>
      </c>
      <c r="B41" s="818"/>
      <c r="C41" s="44">
        <v>0</v>
      </c>
      <c r="D41" s="44">
        <v>0</v>
      </c>
      <c r="E41" s="44">
        <v>0</v>
      </c>
      <c r="F41" s="44">
        <v>0</v>
      </c>
      <c r="G41" s="58">
        <f t="shared" si="5"/>
        <v>0</v>
      </c>
      <c r="H41" s="124">
        <v>0</v>
      </c>
      <c r="I41" s="124">
        <v>0</v>
      </c>
      <c r="J41" s="29"/>
      <c r="K41" s="29"/>
      <c r="L41" s="29"/>
      <c r="M41" s="31"/>
    </row>
    <row r="42" spans="1:13" ht="12.75">
      <c r="A42" s="733" t="s">
        <v>36</v>
      </c>
      <c r="B42" s="818"/>
      <c r="C42" s="44">
        <v>20819.98</v>
      </c>
      <c r="D42" s="44">
        <v>0</v>
      </c>
      <c r="E42" s="44">
        <v>0</v>
      </c>
      <c r="F42" s="44">
        <v>0</v>
      </c>
      <c r="G42" s="58">
        <f t="shared" si="5"/>
        <v>22297.15</v>
      </c>
      <c r="H42" s="124">
        <v>0</v>
      </c>
      <c r="I42" s="124">
        <v>0</v>
      </c>
      <c r="J42" s="29"/>
      <c r="K42" s="29"/>
      <c r="L42" s="29"/>
      <c r="M42" s="31"/>
    </row>
    <row r="43" spans="1:13" ht="12.75">
      <c r="A43" s="733" t="s">
        <v>37</v>
      </c>
      <c r="B43" s="818"/>
      <c r="C43" s="44">
        <v>0</v>
      </c>
      <c r="D43" s="44">
        <v>0</v>
      </c>
      <c r="E43" s="44">
        <v>0</v>
      </c>
      <c r="F43" s="44">
        <v>0</v>
      </c>
      <c r="G43" s="124">
        <f t="shared" si="5"/>
        <v>0</v>
      </c>
      <c r="H43" s="124">
        <v>0</v>
      </c>
      <c r="I43" s="124">
        <v>0</v>
      </c>
      <c r="J43" s="29"/>
      <c r="K43" s="29"/>
      <c r="L43" s="29"/>
      <c r="M43" s="31"/>
    </row>
    <row r="44" spans="1:13" ht="12.75">
      <c r="A44" s="733" t="s">
        <v>38</v>
      </c>
      <c r="B44" s="818"/>
      <c r="C44" s="468">
        <v>0.87</v>
      </c>
      <c r="D44" s="44">
        <v>0</v>
      </c>
      <c r="E44" s="44">
        <v>0</v>
      </c>
      <c r="F44" s="44">
        <v>0</v>
      </c>
      <c r="G44" s="58">
        <f t="shared" si="5"/>
        <v>4.579999999999999</v>
      </c>
      <c r="H44" s="124">
        <v>0</v>
      </c>
      <c r="I44" s="124">
        <v>0</v>
      </c>
      <c r="J44" s="29"/>
      <c r="K44" s="29"/>
      <c r="L44" s="29"/>
      <c r="M44" s="31"/>
    </row>
    <row r="45" spans="1:13" ht="12.75">
      <c r="A45" s="733" t="s">
        <v>39</v>
      </c>
      <c r="B45" s="818"/>
      <c r="C45" s="44">
        <v>0</v>
      </c>
      <c r="D45" s="44">
        <v>0</v>
      </c>
      <c r="E45" s="44">
        <v>0</v>
      </c>
      <c r="F45" s="44">
        <v>0</v>
      </c>
      <c r="G45" s="124">
        <f t="shared" si="5"/>
        <v>7092.94</v>
      </c>
      <c r="H45" s="124">
        <f>G19+D45</f>
        <v>8669.14</v>
      </c>
      <c r="I45" s="124">
        <v>0</v>
      </c>
      <c r="J45" s="29"/>
      <c r="K45" s="29"/>
      <c r="L45" s="29"/>
      <c r="M45" s="31"/>
    </row>
    <row r="46" spans="1:13" ht="12.75">
      <c r="A46" s="733" t="s">
        <v>44</v>
      </c>
      <c r="B46" s="818"/>
      <c r="C46" s="468">
        <v>227387.91</v>
      </c>
      <c r="D46" s="59">
        <v>84919.71</v>
      </c>
      <c r="E46" s="44">
        <v>0</v>
      </c>
      <c r="F46" s="44">
        <v>0</v>
      </c>
      <c r="G46" s="58">
        <f t="shared" si="5"/>
        <v>231933.24</v>
      </c>
      <c r="H46" s="58">
        <f>D46</f>
        <v>84919.71</v>
      </c>
      <c r="I46" s="124">
        <v>0</v>
      </c>
      <c r="J46" s="29"/>
      <c r="K46" s="29"/>
      <c r="L46" s="29"/>
      <c r="M46" s="31"/>
    </row>
    <row r="47" spans="1:13" ht="13.5" thickBot="1">
      <c r="A47" s="733" t="s">
        <v>45</v>
      </c>
      <c r="B47" s="818"/>
      <c r="C47" s="59">
        <v>1891.85</v>
      </c>
      <c r="D47" s="59">
        <v>0</v>
      </c>
      <c r="E47" s="59">
        <v>0</v>
      </c>
      <c r="F47" s="59">
        <v>0</v>
      </c>
      <c r="G47" s="123">
        <f t="shared" si="5"/>
        <v>1891.85</v>
      </c>
      <c r="H47" s="123">
        <v>0</v>
      </c>
      <c r="I47" s="123">
        <v>0</v>
      </c>
      <c r="J47" s="29"/>
      <c r="K47" s="29"/>
      <c r="L47" s="29"/>
      <c r="M47" s="31"/>
    </row>
    <row r="48" spans="1:13" ht="13.5" thickBot="1">
      <c r="A48" s="827" t="s">
        <v>21</v>
      </c>
      <c r="B48" s="828"/>
      <c r="C48" s="61">
        <f aca="true" t="shared" si="6" ref="C48:I48">SUM(C40:C47)</f>
        <v>250100.61000000002</v>
      </c>
      <c r="D48" s="61">
        <f t="shared" si="6"/>
        <v>84919.71</v>
      </c>
      <c r="E48" s="61">
        <f t="shared" si="6"/>
        <v>0</v>
      </c>
      <c r="F48" s="61">
        <f t="shared" si="6"/>
        <v>0</v>
      </c>
      <c r="G48" s="61">
        <f t="shared" si="6"/>
        <v>263219.76</v>
      </c>
      <c r="H48" s="61">
        <f t="shared" si="6"/>
        <v>93588.85</v>
      </c>
      <c r="I48" s="13">
        <f t="shared" si="6"/>
        <v>0</v>
      </c>
      <c r="J48" s="26"/>
      <c r="K48" s="26"/>
      <c r="L48" s="26"/>
      <c r="M48" s="31"/>
    </row>
    <row r="49" spans="1:13" ht="13.5" thickBot="1">
      <c r="A49" s="827" t="s">
        <v>192</v>
      </c>
      <c r="B49" s="828"/>
      <c r="C49" s="61">
        <f aca="true" t="shared" si="7" ref="C49:I49">C32+C39-C48</f>
        <v>44906.149999999936</v>
      </c>
      <c r="D49" s="61">
        <f t="shared" si="7"/>
        <v>15281.169999999998</v>
      </c>
      <c r="E49" s="61">
        <f t="shared" si="7"/>
        <v>857164.35</v>
      </c>
      <c r="F49" s="61">
        <f t="shared" si="7"/>
        <v>948.62</v>
      </c>
      <c r="G49" s="61">
        <f t="shared" si="7"/>
        <v>136670.25999999995</v>
      </c>
      <c r="H49" s="61">
        <f t="shared" si="7"/>
        <v>46433.84999999998</v>
      </c>
      <c r="I49" s="13">
        <f t="shared" si="7"/>
        <v>858112.97</v>
      </c>
      <c r="J49" s="29"/>
      <c r="K49" s="29"/>
      <c r="L49" s="29"/>
      <c r="M49" s="31"/>
    </row>
    <row r="50" spans="1:13" ht="15.75" customHeight="1">
      <c r="A50" s="391"/>
      <c r="B50" s="392"/>
      <c r="C50" s="392"/>
      <c r="D50" s="392"/>
      <c r="E50" s="395"/>
      <c r="F50" s="392"/>
      <c r="G50" s="392"/>
      <c r="H50" s="392"/>
      <c r="I50" s="392"/>
      <c r="J50" s="29"/>
      <c r="K50" s="29"/>
      <c r="L50" s="29"/>
      <c r="M50" s="31"/>
    </row>
    <row r="51" spans="1:13" ht="13.5" thickBot="1">
      <c r="A51" s="530" t="s">
        <v>233</v>
      </c>
      <c r="B51" s="480"/>
      <c r="C51" s="480"/>
      <c r="D51" s="480"/>
      <c r="E51" s="392"/>
      <c r="F51" s="23"/>
      <c r="G51" s="23"/>
      <c r="H51" s="22"/>
      <c r="I51" s="22"/>
      <c r="J51" s="29"/>
      <c r="K51" s="29"/>
      <c r="L51" s="29"/>
      <c r="M51" s="31"/>
    </row>
    <row r="52" spans="1:13" ht="13.5" thickBot="1">
      <c r="A52" s="835" t="s">
        <v>46</v>
      </c>
      <c r="B52" s="836"/>
      <c r="C52" s="625" t="s">
        <v>70</v>
      </c>
      <c r="D52" s="785"/>
      <c r="E52" s="91"/>
      <c r="F52" s="93"/>
      <c r="G52" s="25"/>
      <c r="H52" s="25"/>
      <c r="I52" s="25"/>
      <c r="J52" s="29"/>
      <c r="K52" s="29"/>
      <c r="L52" s="29"/>
      <c r="M52" s="31"/>
    </row>
    <row r="53" spans="1:13" ht="13.5" thickBot="1">
      <c r="A53" s="837"/>
      <c r="B53" s="838"/>
      <c r="C53" s="63" t="s">
        <v>48</v>
      </c>
      <c r="D53" s="65" t="s">
        <v>4</v>
      </c>
      <c r="E53" s="92"/>
      <c r="F53" s="93"/>
      <c r="G53" s="94"/>
      <c r="H53" s="94"/>
      <c r="I53" s="95"/>
      <c r="J53" s="29"/>
      <c r="K53" s="29"/>
      <c r="L53" s="29"/>
      <c r="M53" s="31"/>
    </row>
    <row r="54" spans="1:13" ht="13.5" thickBot="1">
      <c r="A54" s="839"/>
      <c r="B54" s="840"/>
      <c r="C54" s="66" t="s">
        <v>49</v>
      </c>
      <c r="D54" s="67" t="s">
        <v>6</v>
      </c>
      <c r="E54" s="93"/>
      <c r="F54" s="93"/>
      <c r="G54" s="94"/>
      <c r="H54" s="94"/>
      <c r="I54" s="94"/>
      <c r="J54" s="29"/>
      <c r="K54" s="29"/>
      <c r="L54" s="29"/>
      <c r="M54" s="31"/>
    </row>
    <row r="55" spans="1:13" ht="13.5" thickBot="1">
      <c r="A55" s="594" t="s">
        <v>7</v>
      </c>
      <c r="B55" s="792"/>
      <c r="C55" s="40">
        <v>2535382.22</v>
      </c>
      <c r="D55" s="13">
        <v>-144667.47</v>
      </c>
      <c r="E55" s="93"/>
      <c r="F55" s="23"/>
      <c r="G55" s="26"/>
      <c r="H55" s="26"/>
      <c r="I55" s="26"/>
      <c r="J55" s="29"/>
      <c r="K55" s="29"/>
      <c r="L55" s="29"/>
      <c r="M55" s="31"/>
    </row>
    <row r="56" spans="1:13" ht="12.75">
      <c r="A56" s="731" t="s">
        <v>50</v>
      </c>
      <c r="B56" s="732"/>
      <c r="C56" s="43">
        <v>515585.39</v>
      </c>
      <c r="D56" s="43">
        <v>31600</v>
      </c>
      <c r="E56" s="25"/>
      <c r="F56" s="82"/>
      <c r="G56" s="83"/>
      <c r="H56" s="83"/>
      <c r="I56" s="83"/>
      <c r="J56" s="29"/>
      <c r="K56" s="29"/>
      <c r="L56" s="29"/>
      <c r="M56" s="31"/>
    </row>
    <row r="57" spans="1:13" ht="12.75">
      <c r="A57" s="793" t="s">
        <v>52</v>
      </c>
      <c r="B57" s="826"/>
      <c r="C57" s="14">
        <v>0</v>
      </c>
      <c r="D57" s="44">
        <v>0</v>
      </c>
      <c r="E57" s="24"/>
      <c r="F57" s="24"/>
      <c r="G57" s="83"/>
      <c r="H57" s="83"/>
      <c r="I57" s="83"/>
      <c r="J57" s="29"/>
      <c r="K57" s="29"/>
      <c r="L57" s="29"/>
      <c r="M57" s="31"/>
    </row>
    <row r="58" spans="1:13" ht="12.75">
      <c r="A58" s="793" t="s">
        <v>32</v>
      </c>
      <c r="B58" s="826"/>
      <c r="C58" s="44">
        <v>871.67</v>
      </c>
      <c r="D58" s="44">
        <v>0</v>
      </c>
      <c r="E58" s="24"/>
      <c r="F58" s="394"/>
      <c r="G58" s="83"/>
      <c r="H58" s="83"/>
      <c r="I58" s="83"/>
      <c r="J58" s="29"/>
      <c r="K58" s="29"/>
      <c r="L58" s="29"/>
      <c r="M58" s="31"/>
    </row>
    <row r="59" spans="1:13" ht="13.5" thickBot="1">
      <c r="A59" s="726" t="s">
        <v>54</v>
      </c>
      <c r="B59" s="727"/>
      <c r="C59" s="15">
        <v>297811.02</v>
      </c>
      <c r="D59" s="15">
        <v>0</v>
      </c>
      <c r="E59" s="24"/>
      <c r="F59" s="393"/>
      <c r="G59" s="83"/>
      <c r="H59" s="83"/>
      <c r="I59" s="83"/>
      <c r="J59" s="29"/>
      <c r="K59" s="29"/>
      <c r="L59" s="29"/>
      <c r="M59" s="31"/>
    </row>
    <row r="60" spans="1:13" ht="13.5" thickBot="1">
      <c r="A60" s="827" t="s">
        <v>56</v>
      </c>
      <c r="B60" s="834"/>
      <c r="C60" s="13">
        <f>SUM(C56:C59)</f>
        <v>814268.0800000001</v>
      </c>
      <c r="D60" s="13">
        <f>SUM(D56:D59)</f>
        <v>31600</v>
      </c>
      <c r="E60" s="24"/>
      <c r="F60" s="393"/>
      <c r="G60" s="83"/>
      <c r="H60" s="83"/>
      <c r="I60" s="83"/>
      <c r="J60" s="29"/>
      <c r="K60" s="29"/>
      <c r="L60" s="29"/>
      <c r="M60" s="31"/>
    </row>
    <row r="61" spans="1:13" ht="12.75">
      <c r="A61" s="833" t="s">
        <v>58</v>
      </c>
      <c r="B61" s="548"/>
      <c r="C61" s="43">
        <v>2045500</v>
      </c>
      <c r="D61" s="73">
        <v>37850</v>
      </c>
      <c r="E61" s="24"/>
      <c r="F61" s="393"/>
      <c r="G61" s="26"/>
      <c r="H61" s="26"/>
      <c r="I61" s="26"/>
      <c r="J61" s="27"/>
      <c r="K61" s="29"/>
      <c r="L61" s="29"/>
      <c r="M61" s="31"/>
    </row>
    <row r="62" spans="1:13" ht="12.75">
      <c r="A62" s="565" t="s">
        <v>59</v>
      </c>
      <c r="B62" s="577"/>
      <c r="C62" s="14">
        <v>0</v>
      </c>
      <c r="D62" s="74">
        <v>0</v>
      </c>
      <c r="E62" s="81"/>
      <c r="F62" s="82"/>
      <c r="G62" s="83"/>
      <c r="H62" s="83"/>
      <c r="I62" s="83"/>
      <c r="J62" s="29"/>
      <c r="K62" s="29"/>
      <c r="L62" s="29"/>
      <c r="M62" s="31"/>
    </row>
    <row r="63" spans="1:13" ht="13.5" customHeight="1">
      <c r="A63" s="565" t="s">
        <v>61</v>
      </c>
      <c r="B63" s="577"/>
      <c r="C63" s="44">
        <v>0</v>
      </c>
      <c r="D63" s="74">
        <v>0</v>
      </c>
      <c r="E63" s="24"/>
      <c r="F63" s="393"/>
      <c r="G63" s="83"/>
      <c r="H63" s="83"/>
      <c r="I63" s="83"/>
      <c r="J63" s="29"/>
      <c r="K63" s="29"/>
      <c r="L63" s="29"/>
      <c r="M63" s="31"/>
    </row>
    <row r="64" spans="1:13" ht="13.5" customHeight="1">
      <c r="A64" s="565" t="s">
        <v>63</v>
      </c>
      <c r="B64" s="577"/>
      <c r="C64" s="44">
        <v>419.79</v>
      </c>
      <c r="D64" s="74">
        <v>0</v>
      </c>
      <c r="E64" s="24"/>
      <c r="F64" s="393"/>
      <c r="G64" s="83"/>
      <c r="H64" s="83"/>
      <c r="I64" s="83"/>
      <c r="J64" s="29"/>
      <c r="K64" s="29"/>
      <c r="L64" s="29"/>
      <c r="M64" s="31"/>
    </row>
    <row r="65" spans="1:13" ht="12.75">
      <c r="A65" s="565" t="s">
        <v>64</v>
      </c>
      <c r="B65" s="577"/>
      <c r="C65" s="44">
        <v>1213478.27</v>
      </c>
      <c r="D65" s="74">
        <v>0</v>
      </c>
      <c r="E65" s="24"/>
      <c r="F65" s="393"/>
      <c r="G65" s="83"/>
      <c r="H65" s="83"/>
      <c r="I65" s="83"/>
      <c r="J65" s="29"/>
      <c r="K65" s="29"/>
      <c r="L65" s="29"/>
      <c r="M65" s="31"/>
    </row>
    <row r="66" spans="1:13" ht="12.75">
      <c r="A66" s="565" t="s">
        <v>65</v>
      </c>
      <c r="B66" s="577"/>
      <c r="C66" s="44">
        <v>0</v>
      </c>
      <c r="D66" s="74">
        <v>0</v>
      </c>
      <c r="E66" s="24"/>
      <c r="F66" s="393"/>
      <c r="G66" s="83"/>
      <c r="H66" s="83"/>
      <c r="I66" s="83"/>
      <c r="J66" s="29"/>
      <c r="K66" s="29"/>
      <c r="L66" s="29"/>
      <c r="M66" s="31"/>
    </row>
    <row r="67" spans="1:13" ht="13.5" thickBot="1">
      <c r="A67" s="707" t="s">
        <v>40</v>
      </c>
      <c r="B67" s="708"/>
      <c r="C67" s="15">
        <v>0</v>
      </c>
      <c r="D67" s="74">
        <v>0</v>
      </c>
      <c r="E67" s="24"/>
      <c r="F67" s="393"/>
      <c r="G67" s="83"/>
      <c r="H67" s="83"/>
      <c r="I67" s="83"/>
      <c r="J67" s="29"/>
      <c r="K67" s="29"/>
      <c r="L67" s="29"/>
      <c r="M67" s="31"/>
    </row>
    <row r="68" spans="1:13" ht="13.5" thickBot="1">
      <c r="A68" s="594" t="s">
        <v>67</v>
      </c>
      <c r="B68" s="547"/>
      <c r="C68" s="13">
        <f>SUM(C61:C67)</f>
        <v>3259398.06</v>
      </c>
      <c r="D68" s="13">
        <f>SUM(D61:D67)</f>
        <v>37850</v>
      </c>
      <c r="E68" s="24"/>
      <c r="F68" s="393"/>
      <c r="G68" s="83"/>
      <c r="H68" s="83"/>
      <c r="I68" s="83"/>
      <c r="J68" s="29"/>
      <c r="K68" s="29"/>
      <c r="L68" s="29"/>
      <c r="M68" s="31"/>
    </row>
    <row r="69" spans="1:13" ht="13.5" thickBot="1">
      <c r="A69" s="594" t="s">
        <v>192</v>
      </c>
      <c r="B69" s="792"/>
      <c r="C69" s="13">
        <f>C55+C60-C68</f>
        <v>90252.24000000022</v>
      </c>
      <c r="D69" s="13">
        <f>D55+D60-D68</f>
        <v>-150917.47</v>
      </c>
      <c r="E69" s="24"/>
      <c r="F69" s="393"/>
      <c r="G69" s="83"/>
      <c r="H69" s="83"/>
      <c r="I69" s="83"/>
      <c r="J69" s="29"/>
      <c r="K69" s="29"/>
      <c r="L69" s="29"/>
      <c r="M69" s="31"/>
    </row>
    <row r="70" spans="1:13" ht="12.75">
      <c r="A70" s="668"/>
      <c r="B70" s="842"/>
      <c r="C70" s="79"/>
      <c r="D70" s="79"/>
      <c r="E70" s="24"/>
      <c r="F70" s="393"/>
      <c r="G70" s="26"/>
      <c r="H70" s="26"/>
      <c r="I70" s="26"/>
      <c r="J70" s="29"/>
      <c r="K70" s="29"/>
      <c r="L70" s="29"/>
      <c r="M70" s="31"/>
    </row>
    <row r="71" spans="1:13" ht="12.75">
      <c r="A71" s="801"/>
      <c r="B71" s="802"/>
      <c r="C71" s="26"/>
      <c r="D71" s="26"/>
      <c r="E71" s="81"/>
      <c r="F71" s="82"/>
      <c r="G71" s="26"/>
      <c r="H71" s="26"/>
      <c r="I71" s="26"/>
      <c r="J71" s="29"/>
      <c r="K71" s="29"/>
      <c r="L71" s="29"/>
      <c r="M71" s="31"/>
    </row>
    <row r="72" spans="1:13" ht="13.5" thickBot="1">
      <c r="A72" s="96" t="s">
        <v>248</v>
      </c>
      <c r="B72" s="96"/>
      <c r="C72" s="23"/>
      <c r="D72" s="23"/>
      <c r="E72" s="81"/>
      <c r="F72" s="82"/>
      <c r="G72" s="26"/>
      <c r="H72" s="26"/>
      <c r="I72" s="26"/>
      <c r="J72" s="29"/>
      <c r="K72" s="29"/>
      <c r="L72" s="29"/>
      <c r="M72" s="31"/>
    </row>
    <row r="73" spans="1:13" ht="13.5" thickBot="1">
      <c r="A73" s="602" t="s">
        <v>46</v>
      </c>
      <c r="B73" s="803"/>
      <c r="C73" s="625" t="s">
        <v>47</v>
      </c>
      <c r="D73" s="760"/>
      <c r="E73" s="547"/>
      <c r="F73" s="26"/>
      <c r="G73" s="26"/>
      <c r="H73" s="26"/>
      <c r="I73" s="26"/>
      <c r="J73" s="29"/>
      <c r="K73" s="29"/>
      <c r="L73" s="29"/>
      <c r="M73" s="31"/>
    </row>
    <row r="74" spans="1:13" ht="13.5" thickBot="1">
      <c r="A74" s="586"/>
      <c r="B74" s="804"/>
      <c r="C74" s="65" t="s">
        <v>29</v>
      </c>
      <c r="D74" s="64" t="s">
        <v>5</v>
      </c>
      <c r="E74" s="64"/>
      <c r="F74" s="26"/>
      <c r="G74" s="83"/>
      <c r="H74" s="83"/>
      <c r="I74" s="83"/>
      <c r="J74" s="29"/>
      <c r="K74" s="29"/>
      <c r="L74" s="29"/>
      <c r="M74" s="31"/>
    </row>
    <row r="75" spans="1:13" ht="13.5" thickBot="1">
      <c r="A75" s="805"/>
      <c r="B75" s="806"/>
      <c r="C75" s="63" t="s">
        <v>6</v>
      </c>
      <c r="D75" s="63" t="s">
        <v>6</v>
      </c>
      <c r="E75" s="9" t="s">
        <v>176</v>
      </c>
      <c r="F75" s="26"/>
      <c r="G75" s="83"/>
      <c r="H75" s="83"/>
      <c r="I75" s="83"/>
      <c r="J75" s="29"/>
      <c r="K75" s="29"/>
      <c r="L75" s="29"/>
      <c r="M75" s="31"/>
    </row>
    <row r="76" spans="1:13" ht="13.5" thickBot="1">
      <c r="A76" s="594" t="s">
        <v>7</v>
      </c>
      <c r="B76" s="792"/>
      <c r="C76" s="68">
        <v>565066.24</v>
      </c>
      <c r="D76" s="69">
        <v>140720.74</v>
      </c>
      <c r="E76" s="65">
        <v>-570648.01</v>
      </c>
      <c r="F76" s="26"/>
      <c r="G76" s="84"/>
      <c r="H76" s="84"/>
      <c r="I76" s="84"/>
      <c r="J76" s="29"/>
      <c r="K76" s="29"/>
      <c r="L76" s="29"/>
      <c r="M76" s="31"/>
    </row>
    <row r="77" spans="1:13" ht="12.75">
      <c r="A77" s="816" t="s">
        <v>51</v>
      </c>
      <c r="B77" s="847"/>
      <c r="C77" s="56">
        <v>2045500</v>
      </c>
      <c r="D77" s="56">
        <v>1250</v>
      </c>
      <c r="E77" s="133">
        <v>0</v>
      </c>
      <c r="F77" s="26"/>
      <c r="G77" s="84"/>
      <c r="H77" s="84"/>
      <c r="I77" s="84"/>
      <c r="J77" s="29"/>
      <c r="K77" s="29"/>
      <c r="L77" s="29"/>
      <c r="M77" s="31"/>
    </row>
    <row r="78" spans="1:13" ht="12.75">
      <c r="A78" s="733" t="s">
        <v>42</v>
      </c>
      <c r="B78" s="818"/>
      <c r="C78" s="468">
        <v>0</v>
      </c>
      <c r="D78" s="468">
        <v>36600</v>
      </c>
      <c r="E78" s="59">
        <v>0</v>
      </c>
      <c r="F78" s="26"/>
      <c r="G78" s="25"/>
      <c r="H78" s="25"/>
      <c r="I78" s="85"/>
      <c r="J78" s="29"/>
      <c r="K78" s="29"/>
      <c r="L78" s="29"/>
      <c r="M78" s="31"/>
    </row>
    <row r="79" spans="1:13" ht="12.75">
      <c r="A79" s="841" t="s">
        <v>53</v>
      </c>
      <c r="B79" s="849"/>
      <c r="C79" s="468">
        <v>683.21</v>
      </c>
      <c r="D79" s="468">
        <v>0</v>
      </c>
      <c r="E79" s="59">
        <v>0</v>
      </c>
      <c r="F79" s="26"/>
      <c r="G79" s="25"/>
      <c r="H79" s="25"/>
      <c r="I79" s="85"/>
      <c r="J79" s="29"/>
      <c r="K79" s="29"/>
      <c r="L79" s="29"/>
      <c r="M79" s="31"/>
    </row>
    <row r="80" spans="1:13" ht="12.75">
      <c r="A80" s="841" t="s">
        <v>55</v>
      </c>
      <c r="B80" s="849"/>
      <c r="C80" s="468">
        <v>0</v>
      </c>
      <c r="D80" s="59">
        <v>0</v>
      </c>
      <c r="E80" s="469">
        <v>120768.74</v>
      </c>
      <c r="F80" s="26"/>
      <c r="G80" s="23"/>
      <c r="H80" s="23"/>
      <c r="I80" s="27"/>
      <c r="J80" s="29"/>
      <c r="K80" s="29"/>
      <c r="L80" s="29"/>
      <c r="M80" s="31"/>
    </row>
    <row r="81" spans="1:13" ht="13.5" thickBot="1">
      <c r="A81" s="844" t="s">
        <v>57</v>
      </c>
      <c r="B81" s="845"/>
      <c r="C81" s="470">
        <v>170790.89</v>
      </c>
      <c r="D81" s="470">
        <v>808.13</v>
      </c>
      <c r="E81" s="71">
        <v>0.95</v>
      </c>
      <c r="F81" s="26"/>
      <c r="G81" s="23"/>
      <c r="H81" s="23"/>
      <c r="I81" s="27"/>
      <c r="J81" s="29"/>
      <c r="K81" s="29"/>
      <c r="L81" s="29"/>
      <c r="M81" s="31"/>
    </row>
    <row r="82" spans="1:13" ht="13.5" thickBot="1">
      <c r="A82" s="846" t="s">
        <v>56</v>
      </c>
      <c r="B82" s="547"/>
      <c r="C82" s="13">
        <f>SUM(C77:C81)</f>
        <v>2216974.1</v>
      </c>
      <c r="D82" s="13">
        <f>SUM(D77:D81)</f>
        <v>38658.13</v>
      </c>
      <c r="E82" s="61">
        <f>SUM(E77:E81)</f>
        <v>120769.69</v>
      </c>
      <c r="F82" s="26"/>
      <c r="G82" s="86"/>
      <c r="H82" s="86"/>
      <c r="I82" s="86"/>
      <c r="J82" s="29"/>
      <c r="K82" s="29"/>
      <c r="L82" s="29"/>
      <c r="M82" s="31"/>
    </row>
    <row r="83" spans="1:13" ht="12.75">
      <c r="A83" s="62" t="s">
        <v>60</v>
      </c>
      <c r="B83" s="70"/>
      <c r="C83" s="55">
        <v>2043544.99</v>
      </c>
      <c r="D83" s="471">
        <v>67501.11</v>
      </c>
      <c r="E83" s="133">
        <v>0</v>
      </c>
      <c r="F83" s="26"/>
      <c r="G83" s="84"/>
      <c r="H83" s="84"/>
      <c r="I83" s="84"/>
      <c r="J83" s="29"/>
      <c r="K83" s="29"/>
      <c r="L83" s="29"/>
      <c r="M83" s="31"/>
    </row>
    <row r="84" spans="1:13" ht="12.75">
      <c r="A84" s="841" t="s">
        <v>62</v>
      </c>
      <c r="B84" s="577"/>
      <c r="C84" s="468">
        <v>297811.02</v>
      </c>
      <c r="D84" s="468">
        <v>0</v>
      </c>
      <c r="E84" s="59">
        <v>0</v>
      </c>
      <c r="F84" s="26"/>
      <c r="G84" s="84"/>
      <c r="H84" s="84"/>
      <c r="I84" s="84"/>
      <c r="J84" s="29"/>
      <c r="K84" s="29"/>
      <c r="L84" s="29"/>
      <c r="M84" s="31"/>
    </row>
    <row r="85" spans="1:13" ht="12.75">
      <c r="A85" s="841" t="s">
        <v>38</v>
      </c>
      <c r="B85" s="577"/>
      <c r="C85" s="77">
        <v>40.19</v>
      </c>
      <c r="D85" s="468">
        <v>0</v>
      </c>
      <c r="E85" s="59">
        <v>0</v>
      </c>
      <c r="F85" s="26"/>
      <c r="G85" s="23"/>
      <c r="H85" s="23"/>
      <c r="I85" s="27"/>
      <c r="J85" s="29"/>
      <c r="K85" s="29"/>
      <c r="L85" s="29"/>
      <c r="M85" s="31"/>
    </row>
    <row r="86" spans="1:13" ht="12.75">
      <c r="A86" s="841" t="s">
        <v>39</v>
      </c>
      <c r="B86" s="577"/>
      <c r="C86" s="77">
        <v>0</v>
      </c>
      <c r="D86" s="468">
        <v>0</v>
      </c>
      <c r="E86" s="59">
        <v>0</v>
      </c>
      <c r="F86" s="26"/>
      <c r="G86" s="23"/>
      <c r="H86" s="23"/>
      <c r="I86" s="27"/>
      <c r="J86" s="29"/>
      <c r="K86" s="29"/>
      <c r="L86" s="29"/>
      <c r="M86" s="31"/>
    </row>
    <row r="87" spans="1:13" ht="12.75">
      <c r="A87" s="841" t="s">
        <v>66</v>
      </c>
      <c r="B87" s="577"/>
      <c r="C87" s="77">
        <v>0</v>
      </c>
      <c r="D87" s="468">
        <v>0</v>
      </c>
      <c r="E87" s="59">
        <v>273747.63</v>
      </c>
      <c r="F87" s="26"/>
      <c r="G87" s="23"/>
      <c r="H87" s="23"/>
      <c r="I87" s="27"/>
      <c r="J87" s="29"/>
      <c r="K87" s="29"/>
      <c r="L87" s="29"/>
      <c r="M87" s="31"/>
    </row>
    <row r="88" spans="1:13" ht="12.75">
      <c r="A88" s="841" t="s">
        <v>73</v>
      </c>
      <c r="B88" s="577"/>
      <c r="C88" s="77">
        <v>0</v>
      </c>
      <c r="D88" s="468">
        <v>33420.8</v>
      </c>
      <c r="E88" s="59">
        <v>1132.08</v>
      </c>
      <c r="F88" s="26"/>
      <c r="G88" s="23"/>
      <c r="H88" s="23"/>
      <c r="I88" s="27"/>
      <c r="J88" s="29"/>
      <c r="K88" s="29"/>
      <c r="L88" s="29"/>
      <c r="M88" s="31"/>
    </row>
    <row r="89" spans="1:13" ht="12.75">
      <c r="A89" s="841" t="s">
        <v>68</v>
      </c>
      <c r="B89" s="577"/>
      <c r="C89" s="77">
        <v>0</v>
      </c>
      <c r="D89" s="59">
        <v>0</v>
      </c>
      <c r="E89" s="59">
        <v>0</v>
      </c>
      <c r="F89" s="26"/>
      <c r="G89" s="23"/>
      <c r="H89" s="23"/>
      <c r="I89" s="27"/>
      <c r="J89" s="29"/>
      <c r="K89" s="29"/>
      <c r="L89" s="29"/>
      <c r="M89" s="31"/>
    </row>
    <row r="90" spans="1:13" ht="13.5" thickBot="1">
      <c r="A90" s="844" t="s">
        <v>44</v>
      </c>
      <c r="B90" s="845"/>
      <c r="C90" s="472">
        <v>1943.03</v>
      </c>
      <c r="D90" s="428">
        <v>647.68</v>
      </c>
      <c r="E90" s="428">
        <v>0</v>
      </c>
      <c r="F90" s="26"/>
      <c r="G90" s="23"/>
      <c r="H90" s="27"/>
      <c r="I90" s="27"/>
      <c r="J90" s="29"/>
      <c r="K90" s="29"/>
      <c r="L90" s="29"/>
      <c r="M90" s="31"/>
    </row>
    <row r="91" spans="1:13" ht="13.5" thickBot="1">
      <c r="A91" s="846" t="s">
        <v>67</v>
      </c>
      <c r="B91" s="547"/>
      <c r="C91" s="80">
        <f>SUM(C83:C90)</f>
        <v>2343339.2299999995</v>
      </c>
      <c r="D91" s="80">
        <f>SUM(D83:D90)</f>
        <v>101569.59</v>
      </c>
      <c r="E91" s="61">
        <f>SUM(E83:E90)</f>
        <v>274879.71</v>
      </c>
      <c r="F91" s="26"/>
      <c r="G91" s="23"/>
      <c r="H91" s="27"/>
      <c r="I91" s="27"/>
      <c r="J91" s="29"/>
      <c r="K91" s="29"/>
      <c r="L91" s="29"/>
      <c r="M91" s="31"/>
    </row>
    <row r="92" spans="1:13" ht="13.5" thickBot="1">
      <c r="A92" s="846" t="s">
        <v>192</v>
      </c>
      <c r="B92" s="848"/>
      <c r="C92" s="40">
        <f>C76+C82-C91</f>
        <v>438701.11000000034</v>
      </c>
      <c r="D92" s="40">
        <f>D76+D82-D91</f>
        <v>77809.28</v>
      </c>
      <c r="E92" s="80">
        <f>E76+E82-E91</f>
        <v>-724758.03</v>
      </c>
      <c r="F92" s="26"/>
      <c r="G92" s="23"/>
      <c r="H92" s="27"/>
      <c r="I92" s="27"/>
      <c r="J92" s="29"/>
      <c r="K92" s="29"/>
      <c r="L92" s="29"/>
      <c r="M92" s="31"/>
    </row>
    <row r="93" spans="1:26" ht="12.75">
      <c r="A93" s="843"/>
      <c r="B93" s="843"/>
      <c r="C93" s="23"/>
      <c r="D93" s="23"/>
      <c r="E93" s="79"/>
      <c r="F93" s="26"/>
      <c r="G93" s="23"/>
      <c r="H93" s="27"/>
      <c r="I93" s="27"/>
      <c r="J93" s="27"/>
      <c r="K93" s="27"/>
      <c r="L93" s="27"/>
      <c r="M93" s="88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2.75">
      <c r="A94" s="843"/>
      <c r="B94" s="843"/>
      <c r="C94" s="23"/>
      <c r="D94" s="23"/>
      <c r="E94" s="26"/>
      <c r="F94" s="26"/>
      <c r="G94" s="23"/>
      <c r="H94" s="27"/>
      <c r="I94" s="27"/>
      <c r="J94" s="27"/>
      <c r="K94" s="27"/>
      <c r="L94" s="27"/>
      <c r="M94" s="88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2.75">
      <c r="A95" s="843"/>
      <c r="B95" s="843"/>
      <c r="C95" s="23"/>
      <c r="D95" s="23"/>
      <c r="E95" s="26"/>
      <c r="F95" s="26"/>
      <c r="G95" s="23"/>
      <c r="H95" s="27"/>
      <c r="I95" s="27"/>
      <c r="J95" s="27"/>
      <c r="K95" s="27"/>
      <c r="L95" s="27"/>
      <c r="M95" s="88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2.75">
      <c r="A96" s="87"/>
      <c r="B96" s="87"/>
      <c r="C96" s="23"/>
      <c r="D96" s="23"/>
      <c r="E96" s="26"/>
      <c r="F96" s="87"/>
      <c r="G96" s="23"/>
      <c r="H96" s="27"/>
      <c r="I96" s="27"/>
      <c r="J96" s="27"/>
      <c r="K96" s="27"/>
      <c r="L96" s="27"/>
      <c r="M96" s="88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2.75">
      <c r="A97" s="87"/>
      <c r="B97" s="87"/>
      <c r="C97" s="23"/>
      <c r="D97" s="23"/>
      <c r="E97" s="87"/>
      <c r="F97" s="87"/>
      <c r="G97" s="23"/>
      <c r="H97" s="27"/>
      <c r="I97" s="27"/>
      <c r="J97" s="27"/>
      <c r="K97" s="27"/>
      <c r="L97" s="27"/>
      <c r="M97" s="88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13" ht="12.75">
      <c r="A98" s="87"/>
      <c r="B98" s="87"/>
      <c r="C98" s="23"/>
      <c r="D98" s="23"/>
      <c r="E98" s="87"/>
      <c r="F98" s="87"/>
      <c r="G98" s="23"/>
      <c r="H98" s="27"/>
      <c r="I98" s="27"/>
      <c r="J98" s="29"/>
      <c r="K98" s="29"/>
      <c r="L98" s="29"/>
      <c r="M98" s="31"/>
    </row>
    <row r="99" spans="1:13" ht="12.75">
      <c r="A99" s="87"/>
      <c r="B99" s="87"/>
      <c r="C99" s="23"/>
      <c r="D99" s="23"/>
      <c r="E99" s="87"/>
      <c r="F99" s="87"/>
      <c r="G99" s="87"/>
      <c r="H99" s="29"/>
      <c r="I99" s="29"/>
      <c r="J99" s="29"/>
      <c r="K99" s="29"/>
      <c r="L99" s="29"/>
      <c r="M99" s="31"/>
    </row>
    <row r="100" spans="1:13" ht="12.75">
      <c r="A100" s="87"/>
      <c r="B100" s="87"/>
      <c r="C100" s="23"/>
      <c r="D100" s="23"/>
      <c r="E100" s="87"/>
      <c r="F100" s="87"/>
      <c r="G100" s="87"/>
      <c r="H100" s="29"/>
      <c r="I100" s="29"/>
      <c r="J100" s="29"/>
      <c r="K100" s="29"/>
      <c r="L100" s="29"/>
      <c r="M100" s="31"/>
    </row>
    <row r="101" spans="1:13" ht="12.75">
      <c r="A101" s="87"/>
      <c r="B101" s="87"/>
      <c r="C101" s="23"/>
      <c r="D101" s="23"/>
      <c r="E101" s="87"/>
      <c r="F101" s="87"/>
      <c r="G101" s="87"/>
      <c r="H101" s="29"/>
      <c r="I101" s="29"/>
      <c r="J101" s="29"/>
      <c r="K101" s="29"/>
      <c r="L101" s="29"/>
      <c r="M101" s="31"/>
    </row>
    <row r="102" spans="1:13" ht="12.75">
      <c r="A102" s="87"/>
      <c r="B102" s="87"/>
      <c r="C102" s="87"/>
      <c r="D102" s="87"/>
      <c r="E102" s="87"/>
      <c r="F102" s="87"/>
      <c r="G102" s="87"/>
      <c r="H102" s="29"/>
      <c r="I102" s="29"/>
      <c r="J102" s="29"/>
      <c r="K102" s="29"/>
      <c r="L102" s="29"/>
      <c r="M102" s="31"/>
    </row>
    <row r="103" spans="1:13" ht="12.75">
      <c r="A103" s="87"/>
      <c r="B103" s="87"/>
      <c r="C103" s="87"/>
      <c r="D103" s="87"/>
      <c r="E103" s="87"/>
      <c r="F103" s="87"/>
      <c r="G103" s="87"/>
      <c r="H103" s="29"/>
      <c r="I103" s="29"/>
      <c r="J103" s="29"/>
      <c r="K103" s="29"/>
      <c r="L103" s="29"/>
      <c r="M103" s="31"/>
    </row>
    <row r="104" spans="1:13" ht="12.75">
      <c r="A104" s="87"/>
      <c r="B104" s="87"/>
      <c r="C104" s="87"/>
      <c r="D104" s="87"/>
      <c r="E104" s="87"/>
      <c r="F104" s="87"/>
      <c r="G104" s="87"/>
      <c r="H104" s="29"/>
      <c r="I104" s="29"/>
      <c r="J104" s="29"/>
      <c r="K104" s="29"/>
      <c r="L104" s="29"/>
      <c r="M104" s="31"/>
    </row>
    <row r="105" spans="1:13" ht="12.75">
      <c r="A105" s="87"/>
      <c r="B105" s="87"/>
      <c r="C105" s="87"/>
      <c r="D105" s="87"/>
      <c r="E105" s="87"/>
      <c r="F105" s="87"/>
      <c r="G105" s="87"/>
      <c r="H105" s="29"/>
      <c r="I105" s="29"/>
      <c r="J105" s="29"/>
      <c r="K105" s="29"/>
      <c r="L105" s="29"/>
      <c r="M105" s="31"/>
    </row>
    <row r="106" spans="1:13" ht="12.75">
      <c r="A106" s="87"/>
      <c r="B106" s="87"/>
      <c r="C106" s="87"/>
      <c r="D106" s="87"/>
      <c r="E106" s="87"/>
      <c r="F106" s="87"/>
      <c r="G106" s="87"/>
      <c r="H106" s="29"/>
      <c r="I106" s="29"/>
      <c r="J106" s="29"/>
      <c r="K106" s="29"/>
      <c r="L106" s="29"/>
      <c r="M106" s="31"/>
    </row>
    <row r="107" spans="1:13" ht="12.75">
      <c r="A107" s="87"/>
      <c r="B107" s="87"/>
      <c r="C107" s="87"/>
      <c r="D107" s="87"/>
      <c r="E107" s="87"/>
      <c r="F107" s="87"/>
      <c r="G107" s="87"/>
      <c r="H107" s="29"/>
      <c r="I107" s="29"/>
      <c r="J107" s="29"/>
      <c r="K107" s="29"/>
      <c r="L107" s="29"/>
      <c r="M107" s="31"/>
    </row>
    <row r="108" spans="1:13" ht="12.75">
      <c r="A108" s="87"/>
      <c r="B108" s="87"/>
      <c r="C108" s="87"/>
      <c r="D108" s="87"/>
      <c r="E108" s="87"/>
      <c r="F108" s="87"/>
      <c r="G108" s="87"/>
      <c r="H108" s="29"/>
      <c r="I108" s="29"/>
      <c r="J108" s="29"/>
      <c r="K108" s="29"/>
      <c r="L108" s="29"/>
      <c r="M108" s="31"/>
    </row>
    <row r="109" spans="1:13" ht="12.75">
      <c r="A109" s="87"/>
      <c r="B109" s="87"/>
      <c r="C109" s="87"/>
      <c r="D109" s="87"/>
      <c r="E109" s="87"/>
      <c r="F109" s="87"/>
      <c r="G109" s="87"/>
      <c r="H109" s="29"/>
      <c r="I109" s="29"/>
      <c r="J109" s="29"/>
      <c r="K109" s="29"/>
      <c r="L109" s="29"/>
      <c r="M109" s="31"/>
    </row>
    <row r="110" spans="1:13" ht="12.75">
      <c r="A110" s="87"/>
      <c r="B110" s="87"/>
      <c r="C110" s="87"/>
      <c r="D110" s="87"/>
      <c r="E110" s="87"/>
      <c r="F110" s="87"/>
      <c r="G110" s="87"/>
      <c r="H110" s="29"/>
      <c r="I110" s="29"/>
      <c r="J110" s="29"/>
      <c r="K110" s="29"/>
      <c r="L110" s="29"/>
      <c r="M110" s="31"/>
    </row>
    <row r="111" spans="1:13" ht="12.75">
      <c r="A111" s="87"/>
      <c r="B111" s="87"/>
      <c r="C111" s="87"/>
      <c r="D111" s="87"/>
      <c r="E111" s="87"/>
      <c r="F111" s="87"/>
      <c r="G111" s="29"/>
      <c r="H111" s="29"/>
      <c r="I111" s="29"/>
      <c r="J111" s="29"/>
      <c r="K111" s="29"/>
      <c r="L111" s="29"/>
      <c r="M111" s="31"/>
    </row>
    <row r="112" spans="1:13" ht="12.75">
      <c r="A112" s="87"/>
      <c r="B112" s="87"/>
      <c r="C112" s="87"/>
      <c r="D112" s="87"/>
      <c r="E112" s="87"/>
      <c r="F112" s="87"/>
      <c r="G112" s="29"/>
      <c r="H112" s="29"/>
      <c r="I112" s="29"/>
      <c r="J112" s="29"/>
      <c r="K112" s="29"/>
      <c r="L112" s="29"/>
      <c r="M112" s="31"/>
    </row>
    <row r="113" spans="1:13" ht="12.75">
      <c r="A113" s="87"/>
      <c r="B113" s="87"/>
      <c r="C113" s="87"/>
      <c r="D113" s="87"/>
      <c r="E113" s="87"/>
      <c r="F113" s="90"/>
      <c r="G113" s="3"/>
      <c r="H113" s="3"/>
      <c r="I113" s="3"/>
      <c r="J113" s="29"/>
      <c r="K113" s="29"/>
      <c r="L113" s="29"/>
      <c r="M113" s="31"/>
    </row>
    <row r="114" spans="1:13" ht="12.75">
      <c r="A114" s="87"/>
      <c r="B114" s="87"/>
      <c r="C114" s="87"/>
      <c r="D114" s="87"/>
      <c r="E114" s="90"/>
      <c r="F114" s="90"/>
      <c r="G114" s="3"/>
      <c r="H114" s="3"/>
      <c r="I114" s="3"/>
      <c r="J114" s="29"/>
      <c r="K114" s="29"/>
      <c r="L114" s="29"/>
      <c r="M114" s="31"/>
    </row>
    <row r="115" spans="1:13" ht="12.75">
      <c r="A115" s="87"/>
      <c r="B115" s="87"/>
      <c r="C115" s="87"/>
      <c r="D115" s="87"/>
      <c r="E115" s="90"/>
      <c r="F115" s="90"/>
      <c r="G115" s="3"/>
      <c r="H115" s="3"/>
      <c r="I115" s="3"/>
      <c r="J115" s="29"/>
      <c r="K115" s="29"/>
      <c r="L115" s="29"/>
      <c r="M115" s="31"/>
    </row>
    <row r="116" spans="1:13" ht="12.75">
      <c r="A116" s="90"/>
      <c r="B116" s="90"/>
      <c r="C116" s="90"/>
      <c r="D116" s="90"/>
      <c r="E116" s="90"/>
      <c r="F116" s="90"/>
      <c r="G116" s="3"/>
      <c r="H116" s="3"/>
      <c r="I116" s="3"/>
      <c r="J116" s="29"/>
      <c r="K116" s="29"/>
      <c r="L116" s="29"/>
      <c r="M116" s="31"/>
    </row>
    <row r="117" spans="1:13" ht="12.75">
      <c r="A117" s="90"/>
      <c r="B117" s="90"/>
      <c r="C117" s="90"/>
      <c r="D117" s="90"/>
      <c r="E117" s="90"/>
      <c r="F117" s="90"/>
      <c r="G117" s="3"/>
      <c r="H117" s="3"/>
      <c r="I117" s="3"/>
      <c r="J117" s="29"/>
      <c r="K117" s="29"/>
      <c r="L117" s="29"/>
      <c r="M117" s="31"/>
    </row>
    <row r="118" spans="1:13" ht="12.75">
      <c r="A118" s="90"/>
      <c r="B118" s="90"/>
      <c r="C118" s="90"/>
      <c r="D118" s="90"/>
      <c r="E118" s="90"/>
      <c r="F118" s="90"/>
      <c r="G118" s="3"/>
      <c r="H118" s="3"/>
      <c r="I118" s="3"/>
      <c r="J118" s="29"/>
      <c r="K118" s="29"/>
      <c r="L118" s="29"/>
      <c r="M118" s="31"/>
    </row>
    <row r="119" spans="1:13" ht="12.75">
      <c r="A119" s="90"/>
      <c r="B119" s="90"/>
      <c r="C119" s="90"/>
      <c r="D119" s="90"/>
      <c r="E119" s="90"/>
      <c r="F119" s="90"/>
      <c r="G119" s="3"/>
      <c r="H119" s="3"/>
      <c r="I119" s="3"/>
      <c r="J119" s="29"/>
      <c r="K119" s="29"/>
      <c r="L119" s="29"/>
      <c r="M119" s="31"/>
    </row>
    <row r="120" spans="1:13" ht="12.75">
      <c r="A120" s="90"/>
      <c r="B120" s="90"/>
      <c r="C120" s="90"/>
      <c r="D120" s="90"/>
      <c r="E120" s="90"/>
      <c r="F120" s="90"/>
      <c r="G120" s="3"/>
      <c r="H120" s="3"/>
      <c r="I120" s="3"/>
      <c r="J120" s="29"/>
      <c r="K120" s="29"/>
      <c r="L120" s="29"/>
      <c r="M120" s="31"/>
    </row>
    <row r="121" spans="1:13" ht="12.75">
      <c r="A121" s="90"/>
      <c r="B121" s="90"/>
      <c r="C121" s="90"/>
      <c r="D121" s="90"/>
      <c r="E121" s="90"/>
      <c r="F121" s="90"/>
      <c r="G121" s="3"/>
      <c r="H121" s="3"/>
      <c r="I121" s="3"/>
      <c r="J121" s="29"/>
      <c r="K121" s="29"/>
      <c r="L121" s="29"/>
      <c r="M121" s="31"/>
    </row>
    <row r="122" spans="1:13" ht="12.75">
      <c r="A122" s="90"/>
      <c r="B122" s="90"/>
      <c r="C122" s="90"/>
      <c r="D122" s="90"/>
      <c r="E122" s="90"/>
      <c r="F122" s="90"/>
      <c r="G122" s="3"/>
      <c r="H122" s="3"/>
      <c r="I122" s="3"/>
      <c r="J122" s="29"/>
      <c r="K122" s="29"/>
      <c r="L122" s="29"/>
      <c r="M122" s="31"/>
    </row>
    <row r="123" spans="1:13" ht="12.75">
      <c r="A123" s="90"/>
      <c r="B123" s="90"/>
      <c r="C123" s="90"/>
      <c r="D123" s="90"/>
      <c r="E123" s="90"/>
      <c r="F123" s="90"/>
      <c r="G123" s="3"/>
      <c r="H123" s="3"/>
      <c r="I123" s="3"/>
      <c r="J123" s="29"/>
      <c r="K123" s="29"/>
      <c r="L123" s="29"/>
      <c r="M123" s="31"/>
    </row>
    <row r="124" spans="1:13" ht="12.75">
      <c r="A124" s="90"/>
      <c r="B124" s="90"/>
      <c r="C124" s="90"/>
      <c r="D124" s="90"/>
      <c r="E124" s="90"/>
      <c r="F124" s="90"/>
      <c r="G124" s="3"/>
      <c r="H124" s="3"/>
      <c r="I124" s="3"/>
      <c r="J124" s="29"/>
      <c r="K124" s="29"/>
      <c r="L124" s="29"/>
      <c r="M124" s="31"/>
    </row>
    <row r="125" spans="1:13" ht="12.75">
      <c r="A125" s="90"/>
      <c r="B125" s="90"/>
      <c r="C125" s="90"/>
      <c r="D125" s="90"/>
      <c r="E125" s="90"/>
      <c r="F125" s="90"/>
      <c r="G125" s="3"/>
      <c r="H125" s="3"/>
      <c r="I125" s="3"/>
      <c r="J125" s="29"/>
      <c r="K125" s="29"/>
      <c r="L125" s="29"/>
      <c r="M125" s="31"/>
    </row>
    <row r="126" spans="1:13" ht="12.75">
      <c r="A126" s="90"/>
      <c r="B126" s="90"/>
      <c r="C126" s="90"/>
      <c r="D126" s="90"/>
      <c r="E126" s="90"/>
      <c r="F126" s="90"/>
      <c r="G126" s="3"/>
      <c r="H126" s="3"/>
      <c r="I126" s="3"/>
      <c r="J126" s="29"/>
      <c r="K126" s="29"/>
      <c r="L126" s="29"/>
      <c r="M126" s="31"/>
    </row>
    <row r="127" spans="1:13" ht="12.75">
      <c r="A127" s="90"/>
      <c r="B127" s="90"/>
      <c r="C127" s="90"/>
      <c r="D127" s="90"/>
      <c r="E127" s="90"/>
      <c r="F127" s="90"/>
      <c r="G127" s="3"/>
      <c r="H127" s="3"/>
      <c r="I127" s="3"/>
      <c r="J127" s="29"/>
      <c r="K127" s="29"/>
      <c r="L127" s="29"/>
      <c r="M127" s="31"/>
    </row>
    <row r="128" spans="1:13" ht="12.75">
      <c r="A128" s="90"/>
      <c r="B128" s="90"/>
      <c r="C128" s="90"/>
      <c r="D128" s="90"/>
      <c r="E128" s="90"/>
      <c r="F128" s="90"/>
      <c r="G128" s="3"/>
      <c r="H128" s="3"/>
      <c r="I128" s="3"/>
      <c r="J128" s="29"/>
      <c r="K128" s="29"/>
      <c r="L128" s="29"/>
      <c r="M128" s="31"/>
    </row>
    <row r="129" spans="1:13" ht="12.75">
      <c r="A129" s="90"/>
      <c r="B129" s="90"/>
      <c r="C129" s="90"/>
      <c r="D129" s="90"/>
      <c r="E129" s="90"/>
      <c r="F129" s="90"/>
      <c r="G129" s="3"/>
      <c r="H129" s="3"/>
      <c r="I129" s="3"/>
      <c r="J129" s="29"/>
      <c r="K129" s="29"/>
      <c r="L129" s="29"/>
      <c r="M129" s="31"/>
    </row>
    <row r="130" spans="1:13" ht="12.75">
      <c r="A130" s="90"/>
      <c r="B130" s="90"/>
      <c r="C130" s="90"/>
      <c r="D130" s="90"/>
      <c r="E130" s="90"/>
      <c r="F130" s="90"/>
      <c r="G130" s="3"/>
      <c r="H130" s="3"/>
      <c r="I130" s="3"/>
      <c r="J130" s="29"/>
      <c r="K130" s="29"/>
      <c r="L130" s="29"/>
      <c r="M130" s="31"/>
    </row>
    <row r="131" spans="1:13" ht="12.75">
      <c r="A131" s="90"/>
      <c r="B131" s="90"/>
      <c r="C131" s="90"/>
      <c r="D131" s="90"/>
      <c r="E131" s="90"/>
      <c r="F131" s="90"/>
      <c r="G131" s="3"/>
      <c r="H131" s="3"/>
      <c r="I131" s="3"/>
      <c r="J131" s="29"/>
      <c r="K131" s="29"/>
      <c r="L131" s="29"/>
      <c r="M131" s="31"/>
    </row>
    <row r="132" spans="1:13" ht="12.75">
      <c r="A132" s="90"/>
      <c r="B132" s="90"/>
      <c r="C132" s="90"/>
      <c r="D132" s="90"/>
      <c r="E132" s="90"/>
      <c r="F132" s="90"/>
      <c r="G132" s="3"/>
      <c r="H132" s="3"/>
      <c r="I132" s="3"/>
      <c r="J132" s="29"/>
      <c r="K132" s="29"/>
      <c r="L132" s="29"/>
      <c r="M132" s="31"/>
    </row>
    <row r="133" spans="1:13" ht="12.75">
      <c r="A133" s="90"/>
      <c r="B133" s="90"/>
      <c r="C133" s="90"/>
      <c r="D133" s="90"/>
      <c r="E133" s="90"/>
      <c r="F133" s="90"/>
      <c r="G133" s="3"/>
      <c r="H133" s="3"/>
      <c r="I133" s="3"/>
      <c r="J133" s="29"/>
      <c r="K133" s="29"/>
      <c r="L133" s="29"/>
      <c r="M133" s="31"/>
    </row>
    <row r="134" spans="1:13" ht="12.75">
      <c r="A134" s="90"/>
      <c r="B134" s="90"/>
      <c r="C134" s="90"/>
      <c r="D134" s="90"/>
      <c r="E134" s="90"/>
      <c r="F134" s="90"/>
      <c r="G134" s="3"/>
      <c r="H134" s="3"/>
      <c r="I134" s="3"/>
      <c r="J134" s="29"/>
      <c r="K134" s="29"/>
      <c r="L134" s="29"/>
      <c r="M134" s="31"/>
    </row>
    <row r="135" spans="1:13" ht="12.75">
      <c r="A135" s="90"/>
      <c r="B135" s="90"/>
      <c r="C135" s="90"/>
      <c r="D135" s="90"/>
      <c r="E135" s="90"/>
      <c r="F135" s="90"/>
      <c r="G135" s="3"/>
      <c r="H135" s="3"/>
      <c r="I135" s="3"/>
      <c r="J135" s="29"/>
      <c r="K135" s="29"/>
      <c r="L135" s="29"/>
      <c r="M135" s="31"/>
    </row>
    <row r="136" spans="1:13" ht="12.75">
      <c r="A136" s="90"/>
      <c r="B136" s="90"/>
      <c r="C136" s="90"/>
      <c r="D136" s="90"/>
      <c r="E136" s="90"/>
      <c r="F136" s="90"/>
      <c r="G136" s="3"/>
      <c r="H136" s="3"/>
      <c r="I136" s="3"/>
      <c r="J136" s="29"/>
      <c r="K136" s="29"/>
      <c r="L136" s="29"/>
      <c r="M136" s="31"/>
    </row>
    <row r="137" spans="1:13" ht="12.75">
      <c r="A137" s="90"/>
      <c r="B137" s="90"/>
      <c r="C137" s="90"/>
      <c r="D137" s="90"/>
      <c r="E137" s="90"/>
      <c r="F137" s="90"/>
      <c r="G137" s="3"/>
      <c r="H137" s="3"/>
      <c r="I137" s="3"/>
      <c r="J137" s="29"/>
      <c r="K137" s="29"/>
      <c r="L137" s="29"/>
      <c r="M137" s="31"/>
    </row>
    <row r="138" spans="1:12" ht="12.75">
      <c r="A138" s="90"/>
      <c r="B138" s="90"/>
      <c r="C138" s="90"/>
      <c r="D138" s="90"/>
      <c r="E138" s="90"/>
      <c r="F138" s="90"/>
      <c r="G138" s="3"/>
      <c r="H138" s="3"/>
      <c r="I138" s="3"/>
      <c r="J138" s="3"/>
      <c r="K138" s="3"/>
      <c r="L138" s="3"/>
    </row>
    <row r="139" spans="1:12" ht="12.75">
      <c r="A139" s="90"/>
      <c r="B139" s="90"/>
      <c r="C139" s="90"/>
      <c r="D139" s="90"/>
      <c r="E139" s="90"/>
      <c r="F139" s="90"/>
      <c r="G139" s="3"/>
      <c r="H139" s="3"/>
      <c r="I139" s="3"/>
      <c r="J139" s="3"/>
      <c r="K139" s="3"/>
      <c r="L139" s="3"/>
    </row>
    <row r="140" spans="1:12" ht="12.75">
      <c r="A140" s="90"/>
      <c r="B140" s="90"/>
      <c r="C140" s="90"/>
      <c r="D140" s="90"/>
      <c r="E140" s="90"/>
      <c r="F140" s="90"/>
      <c r="G140" s="3"/>
      <c r="H140" s="3"/>
      <c r="I140" s="3"/>
      <c r="J140" s="3"/>
      <c r="K140" s="3"/>
      <c r="L140" s="3"/>
    </row>
    <row r="141" spans="1:12" ht="12.75">
      <c r="A141" s="90"/>
      <c r="B141" s="90"/>
      <c r="C141" s="90"/>
      <c r="D141" s="90"/>
      <c r="E141" s="90"/>
      <c r="F141" s="90"/>
      <c r="G141" s="3"/>
      <c r="H141" s="3"/>
      <c r="I141" s="3"/>
      <c r="J141" s="3"/>
      <c r="K141" s="3"/>
      <c r="L141" s="3"/>
    </row>
    <row r="142" spans="1:12" ht="12.75">
      <c r="A142" s="90"/>
      <c r="B142" s="90"/>
      <c r="C142" s="90"/>
      <c r="D142" s="90"/>
      <c r="E142" s="90"/>
      <c r="F142" s="90"/>
      <c r="G142" s="3"/>
      <c r="H142" s="3"/>
      <c r="I142" s="3"/>
      <c r="J142" s="3"/>
      <c r="K142" s="3"/>
      <c r="L142" s="3"/>
    </row>
    <row r="143" spans="1:12" ht="12.75">
      <c r="A143" s="90"/>
      <c r="B143" s="90"/>
      <c r="C143" s="90"/>
      <c r="D143" s="90"/>
      <c r="E143" s="90"/>
      <c r="F143" s="90"/>
      <c r="G143" s="3"/>
      <c r="H143" s="3"/>
      <c r="I143" s="3"/>
      <c r="J143" s="3"/>
      <c r="K143" s="3"/>
      <c r="L143" s="3"/>
    </row>
    <row r="144" spans="1:12" ht="12.75">
      <c r="A144" s="90"/>
      <c r="B144" s="90"/>
      <c r="C144" s="90"/>
      <c r="D144" s="90"/>
      <c r="E144" s="90"/>
      <c r="F144" s="90"/>
      <c r="G144" s="3"/>
      <c r="H144" s="3"/>
      <c r="I144" s="3"/>
      <c r="J144" s="3"/>
      <c r="K144" s="3"/>
      <c r="L144" s="3"/>
    </row>
    <row r="145" spans="1:12" ht="12.75">
      <c r="A145" s="90"/>
      <c r="B145" s="90"/>
      <c r="C145" s="90"/>
      <c r="D145" s="90"/>
      <c r="E145" s="90"/>
      <c r="F145" s="90"/>
      <c r="G145" s="3"/>
      <c r="H145" s="3"/>
      <c r="I145" s="3"/>
      <c r="J145" s="3"/>
      <c r="K145" s="3"/>
      <c r="L145" s="3"/>
    </row>
    <row r="146" spans="1:12" ht="12.75">
      <c r="A146" s="90"/>
      <c r="B146" s="90"/>
      <c r="C146" s="90"/>
      <c r="D146" s="90"/>
      <c r="E146" s="90"/>
      <c r="F146" s="90"/>
      <c r="G146" s="3"/>
      <c r="H146" s="3"/>
      <c r="I146" s="3"/>
      <c r="J146" s="3"/>
      <c r="K146" s="3"/>
      <c r="L146" s="3"/>
    </row>
    <row r="147" spans="1:12" ht="12.75">
      <c r="A147" s="90"/>
      <c r="B147" s="90"/>
      <c r="C147" s="90"/>
      <c r="D147" s="90"/>
      <c r="E147" s="90"/>
      <c r="F147" s="90"/>
      <c r="G147" s="3"/>
      <c r="H147" s="3"/>
      <c r="I147" s="3"/>
      <c r="J147" s="3"/>
      <c r="K147" s="3"/>
      <c r="L147" s="3"/>
    </row>
    <row r="148" spans="1:12" ht="12.75">
      <c r="A148" s="90"/>
      <c r="B148" s="90"/>
      <c r="C148" s="90"/>
      <c r="D148" s="90"/>
      <c r="E148" s="90"/>
      <c r="F148" s="90"/>
      <c r="G148" s="3"/>
      <c r="H148" s="3"/>
      <c r="I148" s="3"/>
      <c r="J148" s="3"/>
      <c r="K148" s="3"/>
      <c r="L148" s="3"/>
    </row>
    <row r="149" spans="1:12" ht="12.75">
      <c r="A149" s="90"/>
      <c r="B149" s="90"/>
      <c r="C149" s="90"/>
      <c r="D149" s="90"/>
      <c r="E149" s="90"/>
      <c r="F149" s="90"/>
      <c r="G149" s="3"/>
      <c r="H149" s="3"/>
      <c r="I149" s="3"/>
      <c r="J149" s="3"/>
      <c r="K149" s="3"/>
      <c r="L149" s="3"/>
    </row>
    <row r="150" spans="1:12" ht="12.75">
      <c r="A150" s="90"/>
      <c r="B150" s="90"/>
      <c r="C150" s="90"/>
      <c r="D150" s="90"/>
      <c r="E150" s="90"/>
      <c r="F150" s="90"/>
      <c r="G150" s="3"/>
      <c r="H150" s="3"/>
      <c r="I150" s="3"/>
      <c r="J150" s="3"/>
      <c r="K150" s="3"/>
      <c r="L150" s="3"/>
    </row>
    <row r="151" spans="1:12" ht="12.75">
      <c r="A151" s="90"/>
      <c r="B151" s="90"/>
      <c r="C151" s="90"/>
      <c r="D151" s="90"/>
      <c r="E151" s="90"/>
      <c r="F151" s="90"/>
      <c r="G151" s="3"/>
      <c r="H151" s="3"/>
      <c r="I151" s="3"/>
      <c r="J151" s="3"/>
      <c r="K151" s="3"/>
      <c r="L151" s="3"/>
    </row>
    <row r="152" spans="1:12" ht="12.75">
      <c r="A152" s="90"/>
      <c r="B152" s="90"/>
      <c r="C152" s="90"/>
      <c r="D152" s="90"/>
      <c r="E152" s="90"/>
      <c r="F152" s="90"/>
      <c r="G152" s="3"/>
      <c r="H152" s="3"/>
      <c r="I152" s="3"/>
      <c r="J152" s="3"/>
      <c r="K152" s="3"/>
      <c r="L152" s="3"/>
    </row>
    <row r="153" spans="1:12" ht="12.75">
      <c r="A153" s="90"/>
      <c r="B153" s="90"/>
      <c r="C153" s="90"/>
      <c r="D153" s="90"/>
      <c r="E153" s="90"/>
      <c r="F153" s="90"/>
      <c r="G153" s="3"/>
      <c r="H153" s="3"/>
      <c r="I153" s="3"/>
      <c r="J153" s="3"/>
      <c r="K153" s="3"/>
      <c r="L153" s="3"/>
    </row>
    <row r="154" spans="1:12" ht="12.75">
      <c r="A154" s="90"/>
      <c r="B154" s="90"/>
      <c r="C154" s="90"/>
      <c r="D154" s="90"/>
      <c r="E154" s="90"/>
      <c r="F154" s="90"/>
      <c r="G154" s="3"/>
      <c r="H154" s="3"/>
      <c r="I154" s="3"/>
      <c r="J154" s="3"/>
      <c r="K154" s="3"/>
      <c r="L154" s="3"/>
    </row>
    <row r="155" spans="1:12" ht="12.75">
      <c r="A155" s="90"/>
      <c r="B155" s="90"/>
      <c r="C155" s="90"/>
      <c r="D155" s="90"/>
      <c r="E155" s="90"/>
      <c r="F155" s="90"/>
      <c r="G155" s="3"/>
      <c r="H155" s="3"/>
      <c r="I155" s="3"/>
      <c r="J155" s="3"/>
      <c r="K155" s="3"/>
      <c r="L155" s="3"/>
    </row>
    <row r="156" spans="1:12" ht="12.75">
      <c r="A156" s="90"/>
      <c r="B156" s="90"/>
      <c r="C156" s="90"/>
      <c r="D156" s="90"/>
      <c r="E156" s="90"/>
      <c r="F156" s="90"/>
      <c r="G156" s="3"/>
      <c r="H156" s="3"/>
      <c r="I156" s="3"/>
      <c r="J156" s="3"/>
      <c r="K156" s="3"/>
      <c r="L156" s="3"/>
    </row>
    <row r="157" spans="1:12" ht="12.75">
      <c r="A157" s="90"/>
      <c r="B157" s="90"/>
      <c r="C157" s="90"/>
      <c r="D157" s="90"/>
      <c r="E157" s="90"/>
      <c r="F157" s="90"/>
      <c r="G157" s="3"/>
      <c r="H157" s="3"/>
      <c r="I157" s="3"/>
      <c r="J157" s="3"/>
      <c r="K157" s="3"/>
      <c r="L157" s="3"/>
    </row>
    <row r="158" spans="1:12" ht="12.75">
      <c r="A158" s="90"/>
      <c r="B158" s="90"/>
      <c r="C158" s="90"/>
      <c r="D158" s="90"/>
      <c r="E158" s="90"/>
      <c r="F158" s="90"/>
      <c r="G158" s="3"/>
      <c r="H158" s="3"/>
      <c r="I158" s="3"/>
      <c r="J158" s="3"/>
      <c r="K158" s="3"/>
      <c r="L158" s="3"/>
    </row>
    <row r="159" spans="1:12" ht="12.75">
      <c r="A159" s="90"/>
      <c r="B159" s="90"/>
      <c r="C159" s="90"/>
      <c r="D159" s="90"/>
      <c r="E159" s="90"/>
      <c r="F159" s="90"/>
      <c r="G159" s="3"/>
      <c r="H159" s="3"/>
      <c r="I159" s="3"/>
      <c r="J159" s="3"/>
      <c r="K159" s="3"/>
      <c r="L159" s="3"/>
    </row>
    <row r="160" spans="1:12" ht="12.75">
      <c r="A160" s="90"/>
      <c r="B160" s="90"/>
      <c r="C160" s="90"/>
      <c r="D160" s="90"/>
      <c r="E160" s="90"/>
      <c r="F160" s="90"/>
      <c r="G160" s="3"/>
      <c r="H160" s="3"/>
      <c r="I160" s="3"/>
      <c r="J160" s="3"/>
      <c r="K160" s="3"/>
      <c r="L160" s="3"/>
    </row>
    <row r="161" spans="1:12" ht="12.75">
      <c r="A161" s="90"/>
      <c r="B161" s="90"/>
      <c r="C161" s="90"/>
      <c r="D161" s="90"/>
      <c r="E161" s="90"/>
      <c r="F161" s="90"/>
      <c r="G161" s="3"/>
      <c r="H161" s="3"/>
      <c r="I161" s="3"/>
      <c r="J161" s="3"/>
      <c r="K161" s="3"/>
      <c r="L161" s="3"/>
    </row>
    <row r="162" spans="1:12" ht="12.75">
      <c r="A162" s="90"/>
      <c r="B162" s="90"/>
      <c r="C162" s="90"/>
      <c r="D162" s="90"/>
      <c r="E162" s="90"/>
      <c r="F162" s="90"/>
      <c r="G162" s="3"/>
      <c r="H162" s="3"/>
      <c r="I162" s="3"/>
      <c r="J162" s="3"/>
      <c r="K162" s="3"/>
      <c r="L162" s="3"/>
    </row>
    <row r="163" spans="1:12" ht="12.75">
      <c r="A163" s="90"/>
      <c r="B163" s="90"/>
      <c r="C163" s="90"/>
      <c r="D163" s="90"/>
      <c r="E163" s="90"/>
      <c r="F163" s="90"/>
      <c r="G163" s="3"/>
      <c r="H163" s="3"/>
      <c r="I163" s="3"/>
      <c r="J163" s="3"/>
      <c r="K163" s="3"/>
      <c r="L163" s="3"/>
    </row>
    <row r="164" spans="1:12" ht="12.75">
      <c r="A164" s="90"/>
      <c r="B164" s="90"/>
      <c r="C164" s="90"/>
      <c r="D164" s="90"/>
      <c r="E164" s="90"/>
      <c r="F164" s="90"/>
      <c r="G164" s="3"/>
      <c r="H164" s="3"/>
      <c r="I164" s="3"/>
      <c r="J164" s="3"/>
      <c r="K164" s="3"/>
      <c r="L164" s="3"/>
    </row>
    <row r="165" spans="1:12" ht="12.75">
      <c r="A165" s="90"/>
      <c r="B165" s="90"/>
      <c r="C165" s="90"/>
      <c r="D165" s="90"/>
      <c r="E165" s="90"/>
      <c r="F165" s="90"/>
      <c r="G165" s="3"/>
      <c r="H165" s="3"/>
      <c r="I165" s="3"/>
      <c r="J165" s="3"/>
      <c r="K165" s="3"/>
      <c r="L165" s="3"/>
    </row>
    <row r="166" spans="1:12" ht="12.75">
      <c r="A166" s="90"/>
      <c r="B166" s="90"/>
      <c r="C166" s="90"/>
      <c r="D166" s="90"/>
      <c r="E166" s="90"/>
      <c r="F166" s="90"/>
      <c r="G166" s="3"/>
      <c r="H166" s="3"/>
      <c r="I166" s="3"/>
      <c r="J166" s="3"/>
      <c r="K166" s="3"/>
      <c r="L166" s="3"/>
    </row>
    <row r="167" spans="1:12" ht="12.75">
      <c r="A167" s="90"/>
      <c r="B167" s="90"/>
      <c r="C167" s="90"/>
      <c r="D167" s="90"/>
      <c r="E167" s="90"/>
      <c r="F167" s="90"/>
      <c r="G167" s="3"/>
      <c r="H167" s="3"/>
      <c r="I167" s="3"/>
      <c r="J167" s="3"/>
      <c r="K167" s="3"/>
      <c r="L167" s="3"/>
    </row>
    <row r="168" spans="1:12" ht="12.75">
      <c r="A168" s="90"/>
      <c r="B168" s="90"/>
      <c r="C168" s="90"/>
      <c r="D168" s="90"/>
      <c r="E168" s="90"/>
      <c r="F168" s="90"/>
      <c r="G168" s="3"/>
      <c r="H168" s="3"/>
      <c r="I168" s="3"/>
      <c r="J168" s="3"/>
      <c r="K168" s="3"/>
      <c r="L168" s="3"/>
    </row>
    <row r="169" spans="1:12" ht="12.75">
      <c r="A169" s="90"/>
      <c r="B169" s="90"/>
      <c r="C169" s="90"/>
      <c r="D169" s="90"/>
      <c r="E169" s="90"/>
      <c r="F169" s="90"/>
      <c r="G169" s="3"/>
      <c r="H169" s="3"/>
      <c r="I169" s="3"/>
      <c r="J169" s="3"/>
      <c r="K169" s="3"/>
      <c r="L169" s="3"/>
    </row>
    <row r="170" spans="1:12" ht="12.75">
      <c r="A170" s="90"/>
      <c r="B170" s="90"/>
      <c r="C170" s="90"/>
      <c r="D170" s="90"/>
      <c r="E170" s="90"/>
      <c r="F170" s="90"/>
      <c r="G170" s="3"/>
      <c r="H170" s="3"/>
      <c r="I170" s="3"/>
      <c r="J170" s="3"/>
      <c r="K170" s="3"/>
      <c r="L170" s="3"/>
    </row>
    <row r="171" spans="1:12" ht="12.75">
      <c r="A171" s="90"/>
      <c r="B171" s="90"/>
      <c r="C171" s="90"/>
      <c r="D171" s="90"/>
      <c r="E171" s="90"/>
      <c r="F171" s="90"/>
      <c r="G171" s="3"/>
      <c r="H171" s="3"/>
      <c r="I171" s="3"/>
      <c r="J171" s="3"/>
      <c r="K171" s="3"/>
      <c r="L171" s="3"/>
    </row>
    <row r="172" spans="1:12" ht="12.75">
      <c r="A172" s="90"/>
      <c r="B172" s="90"/>
      <c r="C172" s="90"/>
      <c r="D172" s="90"/>
      <c r="E172" s="90"/>
      <c r="F172" s="90"/>
      <c r="G172" s="3"/>
      <c r="H172" s="3"/>
      <c r="I172" s="3"/>
      <c r="J172" s="3"/>
      <c r="K172" s="3"/>
      <c r="L172" s="3"/>
    </row>
    <row r="173" spans="1:12" ht="12.75">
      <c r="A173" s="90"/>
      <c r="B173" s="90"/>
      <c r="C173" s="90"/>
      <c r="D173" s="90"/>
      <c r="E173" s="90"/>
      <c r="F173" s="90"/>
      <c r="G173" s="3"/>
      <c r="H173" s="3"/>
      <c r="I173" s="3"/>
      <c r="J173" s="3"/>
      <c r="K173" s="3"/>
      <c r="L173" s="3"/>
    </row>
    <row r="174" spans="1:12" ht="12.75">
      <c r="A174" s="90"/>
      <c r="B174" s="90"/>
      <c r="C174" s="90"/>
      <c r="D174" s="90"/>
      <c r="E174" s="90"/>
      <c r="F174" s="90"/>
      <c r="G174" s="3"/>
      <c r="H174" s="3"/>
      <c r="I174" s="3"/>
      <c r="J174" s="3"/>
      <c r="K174" s="3"/>
      <c r="L174" s="3"/>
    </row>
    <row r="175" spans="1:12" ht="12.75">
      <c r="A175" s="90"/>
      <c r="B175" s="90"/>
      <c r="C175" s="90"/>
      <c r="D175" s="90"/>
      <c r="E175" s="90"/>
      <c r="F175" s="90"/>
      <c r="G175" s="3"/>
      <c r="H175" s="3"/>
      <c r="I175" s="3"/>
      <c r="J175" s="3"/>
      <c r="K175" s="3"/>
      <c r="L175" s="3"/>
    </row>
    <row r="176" spans="1:12" ht="12.75">
      <c r="A176" s="90"/>
      <c r="B176" s="90"/>
      <c r="C176" s="90"/>
      <c r="D176" s="90"/>
      <c r="E176" s="90"/>
      <c r="F176" s="90"/>
      <c r="G176" s="3"/>
      <c r="H176" s="3"/>
      <c r="I176" s="3"/>
      <c r="J176" s="3"/>
      <c r="K176" s="3"/>
      <c r="L176" s="3"/>
    </row>
    <row r="177" spans="1:12" ht="12.75">
      <c r="A177" s="90"/>
      <c r="B177" s="90"/>
      <c r="C177" s="90"/>
      <c r="D177" s="90"/>
      <c r="E177" s="90"/>
      <c r="F177" s="90"/>
      <c r="G177" s="3"/>
      <c r="H177" s="3"/>
      <c r="I177" s="3"/>
      <c r="J177" s="3"/>
      <c r="K177" s="3"/>
      <c r="L177" s="3"/>
    </row>
    <row r="178" spans="1:12" ht="12.75">
      <c r="A178" s="90"/>
      <c r="B178" s="90"/>
      <c r="C178" s="90"/>
      <c r="D178" s="90"/>
      <c r="E178" s="90"/>
      <c r="F178" s="90"/>
      <c r="G178" s="3"/>
      <c r="H178" s="3"/>
      <c r="I178" s="3"/>
      <c r="J178" s="3"/>
      <c r="K178" s="3"/>
      <c r="L178" s="3"/>
    </row>
    <row r="179" spans="1:12" ht="12.75">
      <c r="A179" s="90"/>
      <c r="B179" s="90"/>
      <c r="C179" s="90"/>
      <c r="D179" s="90"/>
      <c r="E179" s="90"/>
      <c r="F179" s="90"/>
      <c r="G179" s="3"/>
      <c r="H179" s="3"/>
      <c r="I179" s="3"/>
      <c r="J179" s="3"/>
      <c r="K179" s="3"/>
      <c r="L179" s="3"/>
    </row>
    <row r="180" spans="1:12" ht="12.75">
      <c r="A180" s="90"/>
      <c r="B180" s="90"/>
      <c r="C180" s="90"/>
      <c r="D180" s="90"/>
      <c r="E180" s="90"/>
      <c r="F180" s="90"/>
      <c r="G180" s="3"/>
      <c r="H180" s="3"/>
      <c r="I180" s="3"/>
      <c r="J180" s="3"/>
      <c r="K180" s="3"/>
      <c r="L180" s="3"/>
    </row>
    <row r="181" spans="1:12" ht="12.75">
      <c r="A181" s="90"/>
      <c r="B181" s="90"/>
      <c r="C181" s="90"/>
      <c r="D181" s="90"/>
      <c r="E181" s="90"/>
      <c r="F181" s="90"/>
      <c r="G181" s="3"/>
      <c r="H181" s="3"/>
      <c r="I181" s="3"/>
      <c r="J181" s="3"/>
      <c r="K181" s="3"/>
      <c r="L181" s="3"/>
    </row>
    <row r="182" spans="1:12" ht="12.75">
      <c r="A182" s="90"/>
      <c r="B182" s="90"/>
      <c r="C182" s="90"/>
      <c r="D182" s="90"/>
      <c r="E182" s="90"/>
      <c r="F182" s="90"/>
      <c r="G182" s="3"/>
      <c r="H182" s="3"/>
      <c r="I182" s="3"/>
      <c r="J182" s="3"/>
      <c r="K182" s="3"/>
      <c r="L182" s="3"/>
    </row>
    <row r="183" spans="1:12" ht="12.75">
      <c r="A183" s="90"/>
      <c r="B183" s="90"/>
      <c r="C183" s="90"/>
      <c r="D183" s="90"/>
      <c r="E183" s="90"/>
      <c r="F183" s="90"/>
      <c r="G183" s="3"/>
      <c r="H183" s="3"/>
      <c r="I183" s="3"/>
      <c r="J183" s="3"/>
      <c r="K183" s="3"/>
      <c r="L183" s="3"/>
    </row>
    <row r="184" spans="1:12" ht="12.75">
      <c r="A184" s="90"/>
      <c r="B184" s="90"/>
      <c r="C184" s="90"/>
      <c r="D184" s="90"/>
      <c r="E184" s="90"/>
      <c r="F184" s="90"/>
      <c r="G184" s="3"/>
      <c r="H184" s="3"/>
      <c r="I184" s="3"/>
      <c r="J184" s="3"/>
      <c r="K184" s="3"/>
      <c r="L184" s="3"/>
    </row>
    <row r="185" spans="1:12" ht="12.75">
      <c r="A185" s="90"/>
      <c r="B185" s="90"/>
      <c r="C185" s="90"/>
      <c r="D185" s="90"/>
      <c r="E185" s="90"/>
      <c r="F185" s="90"/>
      <c r="G185" s="3"/>
      <c r="H185" s="3"/>
      <c r="I185" s="3"/>
      <c r="J185" s="3"/>
      <c r="K185" s="3"/>
      <c r="L185" s="3"/>
    </row>
    <row r="186" spans="1:12" ht="12.75">
      <c r="A186" s="90"/>
      <c r="B186" s="90"/>
      <c r="C186" s="90"/>
      <c r="D186" s="90"/>
      <c r="E186" s="90"/>
      <c r="F186" s="90"/>
      <c r="G186" s="3"/>
      <c r="H186" s="3"/>
      <c r="I186" s="3"/>
      <c r="J186" s="3"/>
      <c r="K186" s="3"/>
      <c r="L186" s="3"/>
    </row>
    <row r="187" spans="1:12" ht="12.75">
      <c r="A187" s="90"/>
      <c r="B187" s="90"/>
      <c r="C187" s="90"/>
      <c r="D187" s="90"/>
      <c r="E187" s="90"/>
      <c r="F187" s="90"/>
      <c r="G187" s="3"/>
      <c r="H187" s="3"/>
      <c r="I187" s="3"/>
      <c r="J187" s="3"/>
      <c r="K187" s="3"/>
      <c r="L187" s="3"/>
    </row>
    <row r="188" spans="1:12" ht="12.75">
      <c r="A188" s="90"/>
      <c r="B188" s="90"/>
      <c r="C188" s="90"/>
      <c r="D188" s="90"/>
      <c r="E188" s="90"/>
      <c r="F188" s="90"/>
      <c r="G188" s="3"/>
      <c r="H188" s="3"/>
      <c r="I188" s="3"/>
      <c r="J188" s="3"/>
      <c r="K188" s="3"/>
      <c r="L188" s="3"/>
    </row>
    <row r="189" spans="1:12" ht="12.75">
      <c r="A189" s="90"/>
      <c r="B189" s="90"/>
      <c r="C189" s="90"/>
      <c r="D189" s="90"/>
      <c r="E189" s="90"/>
      <c r="F189" s="90"/>
      <c r="G189" s="3"/>
      <c r="H189" s="3"/>
      <c r="I189" s="3"/>
      <c r="J189" s="3"/>
      <c r="K189" s="3"/>
      <c r="L189" s="3"/>
    </row>
    <row r="190" spans="1:12" ht="12.75">
      <c r="A190" s="90"/>
      <c r="B190" s="90"/>
      <c r="C190" s="90"/>
      <c r="D190" s="90"/>
      <c r="E190" s="90"/>
      <c r="F190" s="90"/>
      <c r="G190" s="3"/>
      <c r="H190" s="3"/>
      <c r="I190" s="3"/>
      <c r="J190" s="3"/>
      <c r="K190" s="3"/>
      <c r="L190" s="3"/>
    </row>
    <row r="191" spans="1:12" ht="12.75">
      <c r="A191" s="90"/>
      <c r="B191" s="90"/>
      <c r="C191" s="90"/>
      <c r="D191" s="90"/>
      <c r="E191" s="90"/>
      <c r="F191" s="90"/>
      <c r="G191" s="3"/>
      <c r="H191" s="3"/>
      <c r="I191" s="3"/>
      <c r="J191" s="3"/>
      <c r="K191" s="3"/>
      <c r="L191" s="3"/>
    </row>
    <row r="192" spans="1:12" ht="12.75">
      <c r="A192" s="90"/>
      <c r="B192" s="90"/>
      <c r="C192" s="90"/>
      <c r="D192" s="90"/>
      <c r="E192" s="90"/>
      <c r="F192" s="90"/>
      <c r="G192" s="3"/>
      <c r="H192" s="3"/>
      <c r="I192" s="3"/>
      <c r="J192" s="3"/>
      <c r="K192" s="3"/>
      <c r="L192" s="3"/>
    </row>
    <row r="193" spans="1:12" ht="12.75">
      <c r="A193" s="90"/>
      <c r="B193" s="90"/>
      <c r="C193" s="90"/>
      <c r="D193" s="90"/>
      <c r="E193" s="90"/>
      <c r="F193" s="90"/>
      <c r="G193" s="3"/>
      <c r="H193" s="3"/>
      <c r="I193" s="3"/>
      <c r="J193" s="3"/>
      <c r="K193" s="3"/>
      <c r="L193" s="3"/>
    </row>
    <row r="194" spans="1:12" ht="12.75">
      <c r="A194" s="90"/>
      <c r="B194" s="90"/>
      <c r="C194" s="90"/>
      <c r="D194" s="90"/>
      <c r="E194" s="90"/>
      <c r="F194" s="90"/>
      <c r="G194" s="3"/>
      <c r="H194" s="3"/>
      <c r="I194" s="3"/>
      <c r="J194" s="3"/>
      <c r="K194" s="3"/>
      <c r="L194" s="3"/>
    </row>
    <row r="195" spans="1:12" ht="12.75">
      <c r="A195" s="90"/>
      <c r="B195" s="90"/>
      <c r="C195" s="90"/>
      <c r="D195" s="90"/>
      <c r="E195" s="90"/>
      <c r="F195" s="90"/>
      <c r="G195" s="3"/>
      <c r="H195" s="3"/>
      <c r="I195" s="3"/>
      <c r="J195" s="3"/>
      <c r="K195" s="3"/>
      <c r="L195" s="3"/>
    </row>
    <row r="196" spans="1:12" ht="12.75">
      <c r="A196" s="90"/>
      <c r="B196" s="90"/>
      <c r="C196" s="90"/>
      <c r="D196" s="90"/>
      <c r="E196" s="90"/>
      <c r="F196" s="90"/>
      <c r="G196" s="3"/>
      <c r="H196" s="3"/>
      <c r="I196" s="3"/>
      <c r="J196" s="3"/>
      <c r="K196" s="3"/>
      <c r="L196" s="3"/>
    </row>
    <row r="197" spans="1:12" ht="12.75">
      <c r="A197" s="90"/>
      <c r="B197" s="90"/>
      <c r="C197" s="90"/>
      <c r="D197" s="90"/>
      <c r="E197" s="90"/>
      <c r="F197" s="90"/>
      <c r="G197" s="3"/>
      <c r="H197" s="3"/>
      <c r="I197" s="3"/>
      <c r="J197" s="3"/>
      <c r="K197" s="3"/>
      <c r="L197" s="3"/>
    </row>
    <row r="198" spans="1:12" ht="12.75">
      <c r="A198" s="90"/>
      <c r="B198" s="90"/>
      <c r="C198" s="90"/>
      <c r="D198" s="90"/>
      <c r="E198" s="90"/>
      <c r="F198" s="90"/>
      <c r="G198" s="3"/>
      <c r="H198" s="3"/>
      <c r="I198" s="3"/>
      <c r="J198" s="3"/>
      <c r="K198" s="3"/>
      <c r="L198" s="3"/>
    </row>
    <row r="199" spans="1:12" ht="12.75">
      <c r="A199" s="90"/>
      <c r="B199" s="90"/>
      <c r="C199" s="90"/>
      <c r="D199" s="90"/>
      <c r="E199" s="90"/>
      <c r="F199" s="90"/>
      <c r="G199" s="3"/>
      <c r="H199" s="3"/>
      <c r="I199" s="3"/>
      <c r="J199" s="3"/>
      <c r="K199" s="3"/>
      <c r="L199" s="3"/>
    </row>
    <row r="200" spans="1:12" ht="12.75">
      <c r="A200" s="90"/>
      <c r="B200" s="90"/>
      <c r="C200" s="90"/>
      <c r="D200" s="90"/>
      <c r="E200" s="90"/>
      <c r="F200" s="90"/>
      <c r="G200" s="3"/>
      <c r="H200" s="3"/>
      <c r="I200" s="3"/>
      <c r="J200" s="3"/>
      <c r="K200" s="3"/>
      <c r="L200" s="3"/>
    </row>
    <row r="201" spans="1:12" ht="12.75">
      <c r="A201" s="90"/>
      <c r="B201" s="90"/>
      <c r="C201" s="90"/>
      <c r="D201" s="90"/>
      <c r="E201" s="90"/>
      <c r="F201" s="90"/>
      <c r="G201" s="3"/>
      <c r="H201" s="3"/>
      <c r="I201" s="3"/>
      <c r="J201" s="3"/>
      <c r="K201" s="3"/>
      <c r="L201" s="3"/>
    </row>
    <row r="202" spans="1:12" ht="12.75">
      <c r="A202" s="90"/>
      <c r="B202" s="90"/>
      <c r="C202" s="90"/>
      <c r="D202" s="90"/>
      <c r="E202" s="90"/>
      <c r="F202" s="90"/>
      <c r="G202" s="3"/>
      <c r="H202" s="3"/>
      <c r="I202" s="3"/>
      <c r="J202" s="3"/>
      <c r="K202" s="3"/>
      <c r="L202" s="3"/>
    </row>
    <row r="203" spans="1:12" ht="12.75">
      <c r="A203" s="90"/>
      <c r="B203" s="90"/>
      <c r="C203" s="90"/>
      <c r="D203" s="90"/>
      <c r="E203" s="90"/>
      <c r="F203" s="90"/>
      <c r="G203" s="3"/>
      <c r="H203" s="3"/>
      <c r="I203" s="3"/>
      <c r="J203" s="3"/>
      <c r="K203" s="3"/>
      <c r="L203" s="3"/>
    </row>
    <row r="204" spans="1:12" ht="12.75">
      <c r="A204" s="90"/>
      <c r="B204" s="90"/>
      <c r="C204" s="90"/>
      <c r="D204" s="90"/>
      <c r="E204" s="90"/>
      <c r="F204" s="90"/>
      <c r="G204" s="3"/>
      <c r="H204" s="3"/>
      <c r="I204" s="3"/>
      <c r="J204" s="3"/>
      <c r="K204" s="3"/>
      <c r="L204" s="3"/>
    </row>
    <row r="205" spans="1:12" ht="12.75">
      <c r="A205" s="90"/>
      <c r="B205" s="90"/>
      <c r="C205" s="90"/>
      <c r="D205" s="90"/>
      <c r="E205" s="90"/>
      <c r="F205" s="90"/>
      <c r="G205" s="3"/>
      <c r="H205" s="3"/>
      <c r="I205" s="3"/>
      <c r="J205" s="3"/>
      <c r="K205" s="3"/>
      <c r="L205" s="3"/>
    </row>
    <row r="206" spans="1:12" ht="12.75">
      <c r="A206" s="90"/>
      <c r="B206" s="90"/>
      <c r="C206" s="90"/>
      <c r="D206" s="90"/>
      <c r="E206" s="90"/>
      <c r="F206" s="90"/>
      <c r="G206" s="3"/>
      <c r="H206" s="3"/>
      <c r="I206" s="3"/>
      <c r="J206" s="3"/>
      <c r="K206" s="3"/>
      <c r="L206" s="3"/>
    </row>
    <row r="207" spans="1:12" ht="12.75">
      <c r="A207" s="90"/>
      <c r="B207" s="90"/>
      <c r="C207" s="90"/>
      <c r="D207" s="90"/>
      <c r="E207" s="90"/>
      <c r="F207" s="90"/>
      <c r="G207" s="3"/>
      <c r="H207" s="3"/>
      <c r="I207" s="3"/>
      <c r="J207" s="3"/>
      <c r="K207" s="3"/>
      <c r="L207" s="3"/>
    </row>
    <row r="208" spans="1:12" ht="12.75">
      <c r="A208" s="90"/>
      <c r="B208" s="90"/>
      <c r="C208" s="90"/>
      <c r="D208" s="90"/>
      <c r="E208" s="90"/>
      <c r="F208" s="90"/>
      <c r="G208" s="3"/>
      <c r="H208" s="3"/>
      <c r="I208" s="3"/>
      <c r="J208" s="3"/>
      <c r="K208" s="3"/>
      <c r="L208" s="3"/>
    </row>
    <row r="209" spans="1:12" ht="12.75">
      <c r="A209" s="90"/>
      <c r="B209" s="90"/>
      <c r="C209" s="90"/>
      <c r="D209" s="90"/>
      <c r="E209" s="90"/>
      <c r="F209" s="90"/>
      <c r="G209" s="3"/>
      <c r="H209" s="3"/>
      <c r="I209" s="3"/>
      <c r="J209" s="3"/>
      <c r="K209" s="3"/>
      <c r="L209" s="3"/>
    </row>
    <row r="210" spans="1:12" ht="12.75">
      <c r="A210" s="90"/>
      <c r="B210" s="90"/>
      <c r="C210" s="90"/>
      <c r="D210" s="90"/>
      <c r="E210" s="90"/>
      <c r="F210" s="90"/>
      <c r="G210" s="3"/>
      <c r="H210" s="3"/>
      <c r="I210" s="3"/>
      <c r="J210" s="3"/>
      <c r="K210" s="3"/>
      <c r="L210" s="3"/>
    </row>
    <row r="211" spans="1:12" ht="12.75">
      <c r="A211" s="90"/>
      <c r="B211" s="90"/>
      <c r="C211" s="90"/>
      <c r="D211" s="90"/>
      <c r="E211" s="90"/>
      <c r="F211" s="90"/>
      <c r="G211" s="3"/>
      <c r="H211" s="3"/>
      <c r="I211" s="3"/>
      <c r="J211" s="3"/>
      <c r="K211" s="3"/>
      <c r="L211" s="3"/>
    </row>
    <row r="212" spans="1:12" ht="12.75">
      <c r="A212" s="90"/>
      <c r="B212" s="90"/>
      <c r="C212" s="90"/>
      <c r="D212" s="90"/>
      <c r="E212" s="90"/>
      <c r="F212" s="90"/>
      <c r="G212" s="3"/>
      <c r="H212" s="3"/>
      <c r="I212" s="3"/>
      <c r="J212" s="3"/>
      <c r="K212" s="3"/>
      <c r="L212" s="3"/>
    </row>
    <row r="213" spans="1:12" ht="12.75">
      <c r="A213" s="90"/>
      <c r="B213" s="90"/>
      <c r="C213" s="90"/>
      <c r="D213" s="90"/>
      <c r="E213" s="90"/>
      <c r="F213" s="90"/>
      <c r="G213" s="3"/>
      <c r="H213" s="3"/>
      <c r="I213" s="3"/>
      <c r="J213" s="3"/>
      <c r="K213" s="3"/>
      <c r="L213" s="3"/>
    </row>
    <row r="214" spans="1:12" ht="12.75">
      <c r="A214" s="90"/>
      <c r="B214" s="90"/>
      <c r="C214" s="90"/>
      <c r="D214" s="90"/>
      <c r="E214" s="90"/>
      <c r="F214" s="90"/>
      <c r="G214" s="3"/>
      <c r="H214" s="3"/>
      <c r="I214" s="3"/>
      <c r="J214" s="3"/>
      <c r="K214" s="3"/>
      <c r="L214" s="3"/>
    </row>
    <row r="215" spans="1:12" ht="12.75">
      <c r="A215" s="90"/>
      <c r="B215" s="90"/>
      <c r="C215" s="90"/>
      <c r="D215" s="90"/>
      <c r="E215" s="90"/>
      <c r="F215" s="90"/>
      <c r="G215" s="3"/>
      <c r="H215" s="3"/>
      <c r="I215" s="3"/>
      <c r="J215" s="3"/>
      <c r="K215" s="3"/>
      <c r="L215" s="3"/>
    </row>
    <row r="216" spans="1:12" ht="12.75">
      <c r="A216" s="90"/>
      <c r="B216" s="90"/>
      <c r="C216" s="90"/>
      <c r="D216" s="90"/>
      <c r="E216" s="90"/>
      <c r="F216" s="90"/>
      <c r="G216" s="3"/>
      <c r="H216" s="3"/>
      <c r="I216" s="3"/>
      <c r="J216" s="3"/>
      <c r="K216" s="3"/>
      <c r="L216" s="3"/>
    </row>
    <row r="217" spans="1:12" ht="12.75">
      <c r="A217" s="90"/>
      <c r="B217" s="90"/>
      <c r="C217" s="90"/>
      <c r="D217" s="90"/>
      <c r="E217" s="90"/>
      <c r="F217" s="90"/>
      <c r="G217" s="3"/>
      <c r="H217" s="3"/>
      <c r="I217" s="3"/>
      <c r="J217" s="3"/>
      <c r="K217" s="3"/>
      <c r="L217" s="3"/>
    </row>
    <row r="218" spans="1:12" ht="12.75">
      <c r="A218" s="90"/>
      <c r="B218" s="90"/>
      <c r="C218" s="90"/>
      <c r="D218" s="90"/>
      <c r="E218" s="90"/>
      <c r="F218" s="90"/>
      <c r="G218" s="3"/>
      <c r="H218" s="3"/>
      <c r="I218" s="3"/>
      <c r="J218" s="3"/>
      <c r="K218" s="3"/>
      <c r="L218" s="3"/>
    </row>
    <row r="219" spans="1:12" ht="12.75">
      <c r="A219" s="90"/>
      <c r="B219" s="90"/>
      <c r="C219" s="90"/>
      <c r="D219" s="90"/>
      <c r="E219" s="90"/>
      <c r="F219" s="90"/>
      <c r="G219" s="3"/>
      <c r="H219" s="3"/>
      <c r="I219" s="3"/>
      <c r="J219" s="3"/>
      <c r="K219" s="3"/>
      <c r="L219" s="3"/>
    </row>
    <row r="220" spans="1:12" ht="12.75">
      <c r="A220" s="90"/>
      <c r="B220" s="90"/>
      <c r="C220" s="90"/>
      <c r="D220" s="90"/>
      <c r="E220" s="90"/>
      <c r="F220" s="90"/>
      <c r="G220" s="3"/>
      <c r="H220" s="3"/>
      <c r="I220" s="3"/>
      <c r="J220" s="3"/>
      <c r="K220" s="3"/>
      <c r="L220" s="3"/>
    </row>
    <row r="221" spans="1:12" ht="12.75">
      <c r="A221" s="90"/>
      <c r="B221" s="90"/>
      <c r="C221" s="90"/>
      <c r="D221" s="90"/>
      <c r="E221" s="90"/>
      <c r="F221" s="90"/>
      <c r="G221" s="3"/>
      <c r="H221" s="3"/>
      <c r="I221" s="3"/>
      <c r="J221" s="3"/>
      <c r="K221" s="3"/>
      <c r="L221" s="3"/>
    </row>
    <row r="222" spans="1:12" ht="12.75">
      <c r="A222" s="90"/>
      <c r="B222" s="90"/>
      <c r="C222" s="90"/>
      <c r="D222" s="90"/>
      <c r="E222" s="90"/>
      <c r="F222" s="3"/>
      <c r="G222" s="3"/>
      <c r="H222" s="3"/>
      <c r="I222" s="3"/>
      <c r="J222" s="3"/>
      <c r="K222" s="3"/>
      <c r="L222" s="3"/>
    </row>
    <row r="223" spans="1:12" ht="12.75">
      <c r="A223" s="90"/>
      <c r="B223" s="90"/>
      <c r="C223" s="90"/>
      <c r="D223" s="90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90"/>
      <c r="B224" s="90"/>
      <c r="C224" s="90"/>
      <c r="D224" s="90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J261" s="3"/>
      <c r="K261" s="3"/>
      <c r="L261" s="3"/>
    </row>
    <row r="262" spans="1:12" ht="12.75">
      <c r="A262" s="3"/>
      <c r="B262" s="3"/>
      <c r="C262" s="3"/>
      <c r="D262" s="3"/>
      <c r="J262" s="3"/>
      <c r="K262" s="3"/>
      <c r="L262" s="3"/>
    </row>
    <row r="263" spans="1:12" ht="12.75">
      <c r="A263" s="3"/>
      <c r="B263" s="3"/>
      <c r="C263" s="3"/>
      <c r="D263" s="3"/>
      <c r="J263" s="3"/>
      <c r="K263" s="3"/>
      <c r="L263" s="3"/>
    </row>
    <row r="264" spans="10:12" ht="12.75">
      <c r="J264" s="3"/>
      <c r="K264" s="3"/>
      <c r="L264" s="3"/>
    </row>
    <row r="265" spans="10:12" ht="12.75">
      <c r="J265" s="3"/>
      <c r="K265" s="3"/>
      <c r="L265" s="3"/>
    </row>
    <row r="266" spans="10:12" ht="12.75">
      <c r="J266" s="3"/>
      <c r="K266" s="3"/>
      <c r="L266" s="3"/>
    </row>
    <row r="267" spans="10:12" ht="12.75">
      <c r="J267" s="3"/>
      <c r="K267" s="3"/>
      <c r="L267" s="3"/>
    </row>
    <row r="268" spans="10:12" ht="12.75">
      <c r="J268" s="3"/>
      <c r="K268" s="3"/>
      <c r="L268" s="3"/>
    </row>
    <row r="269" spans="10:12" ht="12.75">
      <c r="J269" s="3"/>
      <c r="K269" s="3"/>
      <c r="L269" s="3"/>
    </row>
    <row r="270" spans="10:12" ht="12.75">
      <c r="J270" s="3"/>
      <c r="K270" s="3"/>
      <c r="L270" s="3"/>
    </row>
    <row r="271" spans="10:12" ht="12.75">
      <c r="J271" s="3"/>
      <c r="K271" s="3"/>
      <c r="L271" s="3"/>
    </row>
    <row r="272" spans="10:12" ht="12.75">
      <c r="J272" s="3"/>
      <c r="K272" s="3"/>
      <c r="L272" s="3"/>
    </row>
    <row r="273" spans="10:12" ht="12.75">
      <c r="J273" s="3"/>
      <c r="K273" s="3"/>
      <c r="L273" s="3"/>
    </row>
    <row r="274" spans="10:12" ht="12.75">
      <c r="J274" s="3"/>
      <c r="K274" s="3"/>
      <c r="L274" s="3"/>
    </row>
    <row r="275" spans="10:12" ht="12.75">
      <c r="J275" s="3"/>
      <c r="K275" s="3"/>
      <c r="L275" s="3"/>
    </row>
    <row r="276" spans="10:12" ht="12.75">
      <c r="J276" s="3"/>
      <c r="K276" s="3"/>
      <c r="L276" s="3"/>
    </row>
    <row r="277" spans="10:12" ht="12.75">
      <c r="J277" s="3"/>
      <c r="K277" s="3"/>
      <c r="L277" s="3"/>
    </row>
    <row r="278" spans="10:12" ht="12.75">
      <c r="J278" s="3"/>
      <c r="K278" s="3"/>
      <c r="L278" s="3"/>
    </row>
    <row r="279" spans="10:12" ht="12.75">
      <c r="J279" s="3"/>
      <c r="K279" s="3"/>
      <c r="L279" s="3"/>
    </row>
    <row r="280" spans="10:12" ht="12.75">
      <c r="J280" s="3"/>
      <c r="K280" s="3"/>
      <c r="L280" s="3"/>
    </row>
    <row r="281" spans="10:12" ht="12.75">
      <c r="J281" s="3"/>
      <c r="K281" s="3"/>
      <c r="L281" s="3"/>
    </row>
    <row r="282" spans="10:12" ht="12.75">
      <c r="J282" s="3"/>
      <c r="K282" s="3"/>
      <c r="L282" s="3"/>
    </row>
    <row r="283" spans="10:12" ht="12.75">
      <c r="J283" s="3"/>
      <c r="K283" s="3"/>
      <c r="L283" s="3"/>
    </row>
    <row r="284" spans="10:12" ht="12.75">
      <c r="J284" s="3"/>
      <c r="K284" s="3"/>
      <c r="L284" s="3"/>
    </row>
    <row r="285" spans="10:12" ht="12.75">
      <c r="J285" s="3"/>
      <c r="K285" s="3"/>
      <c r="L285" s="3"/>
    </row>
  </sheetData>
  <sheetProtection/>
  <mergeCells count="85">
    <mergeCell ref="A76:B76"/>
    <mergeCell ref="A77:B77"/>
    <mergeCell ref="A87:B87"/>
    <mergeCell ref="A92:B92"/>
    <mergeCell ref="A85:B85"/>
    <mergeCell ref="A78:B78"/>
    <mergeCell ref="A79:B79"/>
    <mergeCell ref="A80:B80"/>
    <mergeCell ref="A81:B81"/>
    <mergeCell ref="A84:B84"/>
    <mergeCell ref="A68:B68"/>
    <mergeCell ref="A95:B95"/>
    <mergeCell ref="A88:B88"/>
    <mergeCell ref="A89:B89"/>
    <mergeCell ref="A90:B90"/>
    <mergeCell ref="A91:B91"/>
    <mergeCell ref="A94:B94"/>
    <mergeCell ref="A93:B93"/>
    <mergeCell ref="A73:B75"/>
    <mergeCell ref="A82:B82"/>
    <mergeCell ref="C52:D52"/>
    <mergeCell ref="A86:B86"/>
    <mergeCell ref="A57:B57"/>
    <mergeCell ref="A66:B66"/>
    <mergeCell ref="A65:B65"/>
    <mergeCell ref="A64:B64"/>
    <mergeCell ref="A67:B67"/>
    <mergeCell ref="A69:B69"/>
    <mergeCell ref="A70:B70"/>
    <mergeCell ref="A71:B71"/>
    <mergeCell ref="A49:B49"/>
    <mergeCell ref="A63:B63"/>
    <mergeCell ref="A61:B61"/>
    <mergeCell ref="A60:B60"/>
    <mergeCell ref="A56:B56"/>
    <mergeCell ref="A59:B59"/>
    <mergeCell ref="A58:B58"/>
    <mergeCell ref="A62:B62"/>
    <mergeCell ref="A55:B55"/>
    <mergeCell ref="A52:B54"/>
    <mergeCell ref="A48:B48"/>
    <mergeCell ref="A10:B10"/>
    <mergeCell ref="A11:B11"/>
    <mergeCell ref="A6:B6"/>
    <mergeCell ref="A7:B7"/>
    <mergeCell ref="A14:B14"/>
    <mergeCell ref="A15:B15"/>
    <mergeCell ref="A8:B8"/>
    <mergeCell ref="A9:B9"/>
    <mergeCell ref="A12:B12"/>
    <mergeCell ref="I2:I3"/>
    <mergeCell ref="A1:F1"/>
    <mergeCell ref="A2:B5"/>
    <mergeCell ref="C2:E3"/>
    <mergeCell ref="F2:H3"/>
    <mergeCell ref="A13:B13"/>
    <mergeCell ref="A16:B16"/>
    <mergeCell ref="A21:B21"/>
    <mergeCell ref="A17:B17"/>
    <mergeCell ref="A18:B18"/>
    <mergeCell ref="A19:B19"/>
    <mergeCell ref="A27:F27"/>
    <mergeCell ref="A20:B20"/>
    <mergeCell ref="A22:B22"/>
    <mergeCell ref="A23:B23"/>
    <mergeCell ref="A34:B34"/>
    <mergeCell ref="A39:B39"/>
    <mergeCell ref="A35:B35"/>
    <mergeCell ref="A36:B36"/>
    <mergeCell ref="A37:B37"/>
    <mergeCell ref="A38:B38"/>
    <mergeCell ref="A28:B31"/>
    <mergeCell ref="C28:F29"/>
    <mergeCell ref="A32:B32"/>
    <mergeCell ref="A33:B33"/>
    <mergeCell ref="C73:E73"/>
    <mergeCell ref="G28:I29"/>
    <mergeCell ref="A40:B40"/>
    <mergeCell ref="A41:B41"/>
    <mergeCell ref="A45:B45"/>
    <mergeCell ref="A47:B47"/>
    <mergeCell ref="A42:B42"/>
    <mergeCell ref="A43:B43"/>
    <mergeCell ref="A44:B44"/>
    <mergeCell ref="A46:B46"/>
  </mergeCells>
  <printOptions/>
  <pageMargins left="0.33" right="0.29" top="0.39" bottom="0.28" header="0.28" footer="0.25"/>
  <pageSetup horizontalDpi="600" verticalDpi="600" orientation="landscape" paperSize="9" scale="85" r:id="rId3"/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jjurcova</dc:creator>
  <cp:keywords/>
  <dc:description/>
  <cp:lastModifiedBy>12345</cp:lastModifiedBy>
  <cp:lastPrinted>2010-03-29T12:35:06Z</cp:lastPrinted>
  <dcterms:created xsi:type="dcterms:W3CDTF">2009-07-01T10:39:55Z</dcterms:created>
  <dcterms:modified xsi:type="dcterms:W3CDTF">2010-04-14T09:30:24Z</dcterms:modified>
  <cp:category/>
  <cp:version/>
  <cp:contentType/>
  <cp:contentStatus/>
</cp:coreProperties>
</file>