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6312" windowHeight="6540" tabRatio="838" activeTab="0"/>
  </bookViews>
  <sheets>
    <sheet name="Príloha č. 1" sheetId="1" r:id="rId1"/>
  </sheets>
  <definedNames/>
  <calcPr fullCalcOnLoad="1"/>
</workbook>
</file>

<file path=xl/sharedStrings.xml><?xml version="1.0" encoding="utf-8"?>
<sst xmlns="http://schemas.openxmlformats.org/spreadsheetml/2006/main" count="81" uniqueCount="63">
  <si>
    <t>Č.r.</t>
  </si>
  <si>
    <t>1.</t>
  </si>
  <si>
    <t xml:space="preserve">z toho: </t>
  </si>
  <si>
    <t>2.</t>
  </si>
  <si>
    <t>3.</t>
  </si>
  <si>
    <t>Pohľadávky z iných hodnôt</t>
  </si>
  <si>
    <t>4.</t>
  </si>
  <si>
    <t>5.</t>
  </si>
  <si>
    <t>- na obchod. záväzky dovozu klienta</t>
  </si>
  <si>
    <t>6.</t>
  </si>
  <si>
    <t>7.</t>
  </si>
  <si>
    <t>8.</t>
  </si>
  <si>
    <t>- HIM spolu</t>
  </si>
  <si>
    <t>- NIM spolu</t>
  </si>
  <si>
    <t>9.</t>
  </si>
  <si>
    <t>Ostatné aktíva</t>
  </si>
  <si>
    <t>10.</t>
  </si>
  <si>
    <t>11.</t>
  </si>
  <si>
    <t>12.</t>
  </si>
  <si>
    <t xml:space="preserve"> </t>
  </si>
  <si>
    <t>- na eskontné úvery klientom</t>
  </si>
  <si>
    <t>- eskontné úvery</t>
  </si>
  <si>
    <t>Pokladničné hodnoty</t>
  </si>
  <si>
    <t>Účty v bankách</t>
  </si>
  <si>
    <t>Pohľadávky z cenných papierov</t>
  </si>
  <si>
    <t>- klasifikované úvery (istina)</t>
  </si>
  <si>
    <t>- klasifikované úvery (úrok)</t>
  </si>
  <si>
    <t>- opravné položky</t>
  </si>
  <si>
    <t>AKTÍVA (v tis.Sk)</t>
  </si>
  <si>
    <t>Index</t>
  </si>
  <si>
    <t xml:space="preserve">- refinančné úvery </t>
  </si>
  <si>
    <t xml:space="preserve">- na obchod. pohľadávky vývozu klienta </t>
  </si>
  <si>
    <t>Pohľadávky z poskyt. úverov bankám (brutto)</t>
  </si>
  <si>
    <t>Očak. skut.</t>
  </si>
  <si>
    <t>Rozpočet k</t>
  </si>
  <si>
    <t>Príloha č. 1</t>
  </si>
  <si>
    <t>Pohľadávky z poskyt. úverov bankám (netto)</t>
  </si>
  <si>
    <t>Opravné položky</t>
  </si>
  <si>
    <t xml:space="preserve">Pohľadávky z úverov poskyt. klientom (netto) </t>
  </si>
  <si>
    <t xml:space="preserve">Pohľadávky z úverov poskyt. klientom (brutto) </t>
  </si>
  <si>
    <t>- ostatné pohľadávky voči klientom</t>
  </si>
  <si>
    <t>- pohľadávky z priameho poistenia a zaistenia vývozných úverov</t>
  </si>
  <si>
    <t>- klasifik. pohľ. z poistenia a zaistenia (brutto)</t>
  </si>
  <si>
    <t>- klasifik. pohľ. z poistenia a zaistenia (netto)</t>
  </si>
  <si>
    <t xml:space="preserve">AKTÍVA  CELKOM </t>
  </si>
  <si>
    <t>- účty v bankách</t>
  </si>
  <si>
    <t>- termínované vklady v bankách</t>
  </si>
  <si>
    <t>k 31.12.2001</t>
  </si>
  <si>
    <t>- štátne pokladničné poukážky</t>
  </si>
  <si>
    <t>Cenné papiere</t>
  </si>
  <si>
    <t>- ostatné obchodovateľné cenné papiere</t>
  </si>
  <si>
    <t xml:space="preserve">Zúčtovanie so ŠR - nárok na prídel do zverených zdrojov financovania </t>
  </si>
  <si>
    <t>Rozdiel</t>
  </si>
  <si>
    <t>oč.skut. - rozp.</t>
  </si>
  <si>
    <t>-</t>
  </si>
  <si>
    <t>rozp. 2002 / oč.skut. 2001</t>
  </si>
  <si>
    <t>Návrh rozpočtu EXIMBANKY SR na rok 2002</t>
  </si>
  <si>
    <t>- účty v emisnej banke</t>
  </si>
  <si>
    <t>- termínované vklady v emisnej banke</t>
  </si>
  <si>
    <t>Pohľadávky z priameho poistenia a zaistenia vývozných úverov (brutto)</t>
  </si>
  <si>
    <t>Pohľadávky z priameho poistenia a zaistenia vývoz. úverov (netto)</t>
  </si>
  <si>
    <t>Hmotný a nehmotný investičný majetok</t>
  </si>
  <si>
    <t>- investičné cenné papiere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</si>
</sst>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</numFmts>
  <fonts count="7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9"/>
      <name val="AT*Switzerland"/>
      <family val="0"/>
    </font>
    <font>
      <sz val="12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3" fontId="1" fillId="0" borderId="0" xfId="0" applyFont="1" applyBorder="1" applyAlignment="1">
      <alignment/>
    </xf>
    <xf numFmtId="3" fontId="1" fillId="0" borderId="5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1" fillId="0" borderId="0" xfId="0" applyFont="1" applyBorder="1" applyAlignment="1">
      <alignment horizontal="right"/>
    </xf>
    <xf numFmtId="3" fontId="2" fillId="0" borderId="9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3" fontId="1" fillId="3" borderId="1" xfId="0" applyFont="1" applyFill="1" applyBorder="1" applyAlignment="1">
      <alignment/>
    </xf>
    <xf numFmtId="3" fontId="1" fillId="3" borderId="6" xfId="0" applyFont="1" applyFill="1" applyBorder="1" applyAlignment="1">
      <alignment/>
    </xf>
    <xf numFmtId="3" fontId="2" fillId="3" borderId="1" xfId="0" applyFont="1" applyFill="1" applyBorder="1" applyAlignment="1">
      <alignment horizontal="center"/>
    </xf>
    <xf numFmtId="3" fontId="2" fillId="3" borderId="9" xfId="0" applyFont="1" applyFill="1" applyBorder="1" applyAlignment="1">
      <alignment/>
    </xf>
    <xf numFmtId="49" fontId="3" fillId="3" borderId="13" xfId="0" applyNumberFormat="1" applyFont="1" applyFill="1" applyBorder="1" applyAlignment="1">
      <alignment horizontal="centerContinuous" vertical="center" wrapText="1"/>
    </xf>
    <xf numFmtId="14" fontId="2" fillId="3" borderId="9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2" fillId="0" borderId="9" xfId="0" applyFont="1" applyFill="1" applyBorder="1" applyAlignment="1">
      <alignment horizontal="right" vertical="center"/>
    </xf>
    <xf numFmtId="3" fontId="2" fillId="0" borderId="2" xfId="0" applyFont="1" applyFill="1" applyBorder="1" applyAlignment="1">
      <alignment horizontal="right" vertical="center"/>
    </xf>
    <xf numFmtId="3" fontId="2" fillId="0" borderId="2" xfId="0" applyFont="1" applyBorder="1" applyAlignment="1">
      <alignment horizontal="center"/>
    </xf>
    <xf numFmtId="3" fontId="2" fillId="2" borderId="9" xfId="0" applyFont="1" applyFill="1" applyBorder="1" applyAlignment="1">
      <alignment vertical="center"/>
    </xf>
    <xf numFmtId="3" fontId="2" fillId="2" borderId="4" xfId="0" applyFont="1" applyFill="1" applyBorder="1" applyAlignment="1">
      <alignment horizontal="center" vertical="center"/>
    </xf>
    <xf numFmtId="3" fontId="0" fillId="0" borderId="0" xfId="0" applyFill="1" applyAlignment="1">
      <alignment/>
    </xf>
    <xf numFmtId="3" fontId="2" fillId="0" borderId="6" xfId="0" applyFont="1" applyBorder="1" applyAlignment="1">
      <alignment horizontal="center" vertical="center"/>
    </xf>
    <xf numFmtId="3" fontId="2" fillId="0" borderId="1" xfId="0" applyFont="1" applyBorder="1" applyAlignment="1">
      <alignment horizontal="center" vertical="center"/>
    </xf>
    <xf numFmtId="3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 wrapText="1"/>
    </xf>
    <xf numFmtId="3" fontId="2" fillId="0" borderId="5" xfId="0" applyFont="1" applyBorder="1" applyAlignment="1">
      <alignment horizontal="center" vertical="center"/>
    </xf>
    <xf numFmtId="3" fontId="0" fillId="0" borderId="0" xfId="0" applyFont="1" applyAlignment="1">
      <alignment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vertical="center" wrapText="1"/>
    </xf>
    <xf numFmtId="3" fontId="2" fillId="0" borderId="4" xfId="0" applyFont="1" applyBorder="1" applyAlignment="1">
      <alignment horizontal="center" vertical="center"/>
    </xf>
    <xf numFmtId="3" fontId="2" fillId="0" borderId="4" xfId="0" applyFont="1" applyFill="1" applyBorder="1" applyAlignment="1">
      <alignment horizontal="right" vertical="center"/>
    </xf>
    <xf numFmtId="3" fontId="5" fillId="0" borderId="15" xfId="0" applyFont="1" applyFill="1" applyBorder="1" applyAlignment="1">
      <alignment vertical="center"/>
    </xf>
    <xf numFmtId="3" fontId="2" fillId="0" borderId="15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3" fontId="6" fillId="0" borderId="0" xfId="0" applyFont="1" applyAlignment="1">
      <alignment horizontal="right"/>
    </xf>
    <xf numFmtId="3" fontId="1" fillId="0" borderId="2" xfId="0" applyFont="1" applyBorder="1" applyAlignment="1">
      <alignment horizontal="center" vertical="center"/>
    </xf>
    <xf numFmtId="3" fontId="1" fillId="0" borderId="5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9" xfId="0" applyFont="1" applyBorder="1" applyAlignment="1">
      <alignment horizontal="center" vertical="center"/>
    </xf>
    <xf numFmtId="171" fontId="2" fillId="0" borderId="1" xfId="0" applyNumberFormat="1" applyFont="1" applyFill="1" applyBorder="1" applyAlignment="1">
      <alignment horizontal="right" vertical="center" wrapText="1"/>
    </xf>
    <xf numFmtId="171" fontId="1" fillId="0" borderId="2" xfId="0" applyNumberFormat="1" applyFont="1" applyFill="1" applyBorder="1" applyAlignment="1">
      <alignment horizontal="right" vertical="center" wrapText="1"/>
    </xf>
    <xf numFmtId="171" fontId="1" fillId="0" borderId="7" xfId="0" applyNumberFormat="1" applyFont="1" applyFill="1" applyBorder="1" applyAlignment="1">
      <alignment horizontal="right" vertical="center" wrapText="1"/>
    </xf>
    <xf numFmtId="171" fontId="1" fillId="0" borderId="9" xfId="0" applyNumberFormat="1" applyFont="1" applyFill="1" applyBorder="1" applyAlignment="1">
      <alignment horizontal="right" vertical="center" wrapText="1"/>
    </xf>
    <xf numFmtId="171" fontId="2" fillId="0" borderId="2" xfId="0" applyNumberFormat="1" applyFont="1" applyFill="1" applyBorder="1" applyAlignment="1">
      <alignment horizontal="right" vertical="center" wrapText="1"/>
    </xf>
    <xf numFmtId="171" fontId="1" fillId="0" borderId="3" xfId="0" applyNumberFormat="1" applyFont="1" applyFill="1" applyBorder="1" applyAlignment="1">
      <alignment horizontal="right" vertical="center" wrapText="1"/>
    </xf>
    <xf numFmtId="171" fontId="1" fillId="0" borderId="8" xfId="0" applyNumberFormat="1" applyFont="1" applyFill="1" applyBorder="1" applyAlignment="1">
      <alignment horizontal="right" vertical="center" wrapText="1"/>
    </xf>
    <xf numFmtId="171" fontId="1" fillId="0" borderId="14" xfId="0" applyNumberFormat="1" applyFont="1" applyFill="1" applyBorder="1" applyAlignment="1">
      <alignment horizontal="right" vertical="center" wrapText="1"/>
    </xf>
    <xf numFmtId="171" fontId="2" fillId="2" borderId="4" xfId="0" applyNumberFormat="1" applyFont="1" applyFill="1" applyBorder="1" applyAlignment="1">
      <alignment horizontal="right" vertical="center" wrapText="1"/>
    </xf>
    <xf numFmtId="171" fontId="1" fillId="0" borderId="7" xfId="0" applyNumberFormat="1" applyFont="1" applyFill="1" applyBorder="1" applyAlignment="1">
      <alignment horizontal="center" vertical="center" wrapText="1"/>
    </xf>
    <xf numFmtId="171" fontId="1" fillId="0" borderId="2" xfId="0" applyNumberFormat="1" applyFont="1" applyFill="1" applyBorder="1" applyAlignment="1">
      <alignment horizontal="center" vertical="center" wrapText="1"/>
    </xf>
    <xf numFmtId="171" fontId="1" fillId="0" borderId="9" xfId="0" applyNumberFormat="1" applyFont="1" applyFill="1" applyBorder="1" applyAlignment="1">
      <alignment horizontal="center" vertical="center" wrapText="1"/>
    </xf>
    <xf numFmtId="171" fontId="2" fillId="0" borderId="9" xfId="0" applyNumberFormat="1" applyFont="1" applyFill="1" applyBorder="1" applyAlignment="1">
      <alignment horizontal="right" vertical="center"/>
    </xf>
    <xf numFmtId="171" fontId="2" fillId="0" borderId="4" xfId="0" applyNumberFormat="1" applyFont="1" applyFill="1" applyBorder="1" applyAlignment="1">
      <alignment horizontal="right" vertical="center"/>
    </xf>
    <xf numFmtId="171" fontId="2" fillId="0" borderId="1" xfId="0" applyNumberFormat="1" applyFont="1" applyBorder="1" applyAlignment="1">
      <alignment horizontal="right" vertical="center" wrapText="1"/>
    </xf>
    <xf numFmtId="171" fontId="1" fillId="0" borderId="2" xfId="0" applyNumberFormat="1" applyFont="1" applyBorder="1" applyAlignment="1">
      <alignment horizontal="right" vertical="center" wrapText="1"/>
    </xf>
    <xf numFmtId="171" fontId="1" fillId="0" borderId="3" xfId="0" applyNumberFormat="1" applyFont="1" applyFill="1" applyBorder="1" applyAlignment="1">
      <alignment horizontal="center" vertical="center" wrapText="1"/>
    </xf>
    <xf numFmtId="171" fontId="2" fillId="0" borderId="4" xfId="0" applyNumberFormat="1" applyFont="1" applyFill="1" applyBorder="1" applyAlignment="1">
      <alignment horizontal="center" vertical="center"/>
    </xf>
    <xf numFmtId="171" fontId="2" fillId="0" borderId="9" xfId="0" applyNumberFormat="1" applyFont="1" applyFill="1" applyBorder="1" applyAlignment="1">
      <alignment horizontal="center" vertical="center"/>
    </xf>
    <xf numFmtId="171" fontId="2" fillId="0" borderId="2" xfId="0" applyNumberFormat="1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justify"/>
    </xf>
    <xf numFmtId="3" fontId="4" fillId="0" borderId="0" xfId="0" applyFont="1" applyAlignment="1">
      <alignment horizontal="center" vertical="justify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 topLeftCell="A1">
      <selection activeCell="F53" sqref="F53"/>
    </sheetView>
  </sheetViews>
  <sheetFormatPr defaultColWidth="9.00390625" defaultRowHeight="12.75"/>
  <cols>
    <col min="1" max="1" width="4.375" style="0" customWidth="1"/>
    <col min="2" max="2" width="45.625" style="0" customWidth="1"/>
    <col min="3" max="3" width="12.375" style="0" hidden="1" customWidth="1"/>
    <col min="4" max="4" width="12.625" style="0" customWidth="1"/>
    <col min="5" max="5" width="14.125" style="0" hidden="1" customWidth="1"/>
    <col min="6" max="6" width="12.375" style="0" customWidth="1"/>
    <col min="7" max="7" width="13.50390625" style="0" customWidth="1" collapsed="1"/>
  </cols>
  <sheetData>
    <row r="1" spans="1:7" ht="20.25" customHeight="1">
      <c r="A1" s="79" t="s">
        <v>56</v>
      </c>
      <c r="B1" s="79"/>
      <c r="C1" s="79"/>
      <c r="D1" s="79"/>
      <c r="E1" s="79"/>
      <c r="F1" s="79"/>
      <c r="G1" s="79"/>
    </row>
    <row r="2" spans="2:7" ht="21" customHeight="1">
      <c r="B2" s="9"/>
      <c r="C2" s="9"/>
      <c r="D2" s="53"/>
      <c r="E2" s="53"/>
      <c r="F2" s="9"/>
      <c r="G2" s="53" t="s">
        <v>35</v>
      </c>
    </row>
    <row r="3" spans="1:7" ht="15.75" customHeight="1" thickBot="1">
      <c r="A3" s="10"/>
      <c r="B3" s="10"/>
      <c r="C3" s="10"/>
      <c r="D3" s="15" t="s">
        <v>19</v>
      </c>
      <c r="E3" s="15"/>
      <c r="F3" s="15"/>
      <c r="G3" s="15"/>
    </row>
    <row r="4" spans="1:7" ht="16.5" customHeight="1">
      <c r="A4" s="20"/>
      <c r="B4" s="21"/>
      <c r="C4" s="22" t="s">
        <v>34</v>
      </c>
      <c r="D4" s="22" t="s">
        <v>33</v>
      </c>
      <c r="E4" s="22" t="s">
        <v>52</v>
      </c>
      <c r="F4" s="22" t="s">
        <v>34</v>
      </c>
      <c r="G4" s="22" t="s">
        <v>29</v>
      </c>
    </row>
    <row r="5" spans="1:7" ht="27" thickBot="1">
      <c r="A5" s="23" t="s">
        <v>0</v>
      </c>
      <c r="B5" s="24" t="s">
        <v>28</v>
      </c>
      <c r="C5" s="25">
        <v>37256</v>
      </c>
      <c r="D5" s="25" t="s">
        <v>47</v>
      </c>
      <c r="E5" s="25" t="s">
        <v>53</v>
      </c>
      <c r="F5" s="25">
        <v>37621</v>
      </c>
      <c r="G5" s="78" t="s">
        <v>55</v>
      </c>
    </row>
    <row r="6" spans="1:7" ht="20.25" customHeight="1" thickBot="1">
      <c r="A6" s="42" t="s">
        <v>1</v>
      </c>
      <c r="B6" s="43" t="s">
        <v>22</v>
      </c>
      <c r="C6" s="34" t="e">
        <f>#REF!</f>
        <v>#REF!</v>
      </c>
      <c r="D6" s="34">
        <v>250</v>
      </c>
      <c r="E6" s="34" t="e">
        <f>D6-C6</f>
        <v>#REF!</v>
      </c>
      <c r="F6" s="34">
        <v>240</v>
      </c>
      <c r="G6" s="70">
        <f>F6/D6</f>
        <v>0.96</v>
      </c>
    </row>
    <row r="7" spans="1:7" ht="20.25" customHeight="1">
      <c r="A7" s="40" t="s">
        <v>3</v>
      </c>
      <c r="B7" s="1" t="s">
        <v>23</v>
      </c>
      <c r="C7" s="29" t="e">
        <f>#REF!</f>
        <v>#REF!</v>
      </c>
      <c r="D7" s="29">
        <f>D9+D10+D11+D12</f>
        <v>1395500</v>
      </c>
      <c r="E7" s="29" t="e">
        <f>E9+E10+E11+E12</f>
        <v>#REF!</v>
      </c>
      <c r="F7" s="29">
        <f>F9+F10+F11+F12</f>
        <v>1172500</v>
      </c>
      <c r="G7" s="58">
        <f aca="true" t="shared" si="0" ref="G7:G53">F7/D7</f>
        <v>0.8402006449301326</v>
      </c>
    </row>
    <row r="8" spans="1:7" ht="14.25" customHeight="1">
      <c r="A8" s="44"/>
      <c r="B8" s="4" t="s">
        <v>2</v>
      </c>
      <c r="C8" s="30"/>
      <c r="D8" s="30"/>
      <c r="E8" s="30"/>
      <c r="F8" s="30"/>
      <c r="G8" s="62"/>
    </row>
    <row r="9" spans="1:7" s="45" customFormat="1" ht="15.75" customHeight="1">
      <c r="A9" s="11"/>
      <c r="B9" s="12" t="s">
        <v>57</v>
      </c>
      <c r="C9" s="33" t="e">
        <f>#REF!</f>
        <v>#REF!</v>
      </c>
      <c r="D9" s="33">
        <v>500</v>
      </c>
      <c r="E9" s="33" t="e">
        <f aca="true" t="shared" si="1" ref="E7:E53">D9-C9</f>
        <v>#REF!</v>
      </c>
      <c r="F9" s="33">
        <v>500</v>
      </c>
      <c r="G9" s="60">
        <f t="shared" si="0"/>
        <v>1</v>
      </c>
    </row>
    <row r="10" spans="1:7" ht="15" customHeight="1">
      <c r="A10" s="11"/>
      <c r="B10" s="5" t="s">
        <v>45</v>
      </c>
      <c r="C10" s="33" t="e">
        <f>#REF!</f>
        <v>#REF!</v>
      </c>
      <c r="D10" s="33">
        <v>2000</v>
      </c>
      <c r="E10" s="33" t="e">
        <f t="shared" si="1"/>
        <v>#REF!</v>
      </c>
      <c r="F10" s="31">
        <v>2000</v>
      </c>
      <c r="G10" s="63">
        <f t="shared" si="0"/>
        <v>1</v>
      </c>
    </row>
    <row r="11" spans="1:7" ht="15" customHeight="1">
      <c r="A11" s="11"/>
      <c r="B11" s="5" t="s">
        <v>58</v>
      </c>
      <c r="C11" s="33" t="e">
        <f>#REF!</f>
        <v>#REF!</v>
      </c>
      <c r="D11" s="33">
        <v>0</v>
      </c>
      <c r="E11" s="33" t="e">
        <f t="shared" si="1"/>
        <v>#REF!</v>
      </c>
      <c r="F11" s="31">
        <v>0</v>
      </c>
      <c r="G11" s="74" t="s">
        <v>54</v>
      </c>
    </row>
    <row r="12" spans="1:7" ht="16.5" customHeight="1" thickBot="1">
      <c r="A12" s="11"/>
      <c r="B12" s="4" t="s">
        <v>46</v>
      </c>
      <c r="C12" s="28" t="e">
        <f>#REF!</f>
        <v>#REF!</v>
      </c>
      <c r="D12" s="28">
        <v>1393000</v>
      </c>
      <c r="E12" s="28" t="e">
        <f t="shared" si="1"/>
        <v>#REF!</v>
      </c>
      <c r="F12" s="26">
        <v>1170000</v>
      </c>
      <c r="G12" s="59">
        <f t="shared" si="0"/>
        <v>0.8399138549892319</v>
      </c>
    </row>
    <row r="13" spans="1:7" ht="21" customHeight="1">
      <c r="A13" s="41" t="s">
        <v>4</v>
      </c>
      <c r="B13" s="1" t="s">
        <v>36</v>
      </c>
      <c r="C13" s="29" t="e">
        <f>#REF!</f>
        <v>#REF!</v>
      </c>
      <c r="D13" s="29">
        <f>D14+D18</f>
        <v>3239000</v>
      </c>
      <c r="E13" s="29" t="e">
        <f>E14+E18</f>
        <v>#REF!</v>
      </c>
      <c r="F13" s="29">
        <f>F14+F18</f>
        <v>3609200</v>
      </c>
      <c r="G13" s="58">
        <f t="shared" si="0"/>
        <v>1.1142945353504168</v>
      </c>
    </row>
    <row r="14" spans="1:7" s="45" customFormat="1" ht="16.5" customHeight="1">
      <c r="A14" s="54"/>
      <c r="B14" s="4" t="s">
        <v>32</v>
      </c>
      <c r="C14" s="26" t="e">
        <f>#REF!</f>
        <v>#REF!</v>
      </c>
      <c r="D14" s="26">
        <f>D16+D17</f>
        <v>3264000</v>
      </c>
      <c r="E14" s="26" t="e">
        <f>E16+E17</f>
        <v>#REF!</v>
      </c>
      <c r="F14" s="26">
        <f>F16+F17</f>
        <v>3650000</v>
      </c>
      <c r="G14" s="59">
        <f t="shared" si="0"/>
        <v>1.1182598039215685</v>
      </c>
    </row>
    <row r="15" spans="1:7" s="45" customFormat="1" ht="14.25" customHeight="1">
      <c r="A15" s="3"/>
      <c r="B15" s="4" t="s">
        <v>2</v>
      </c>
      <c r="C15" s="26"/>
      <c r="D15" s="26"/>
      <c r="E15" s="26"/>
      <c r="F15" s="26"/>
      <c r="G15" s="59"/>
    </row>
    <row r="16" spans="1:7" ht="15.75" customHeight="1">
      <c r="A16" s="36"/>
      <c r="B16" s="12" t="s">
        <v>30</v>
      </c>
      <c r="C16" s="33" t="e">
        <f>#REF!</f>
        <v>#REF!</v>
      </c>
      <c r="D16" s="33">
        <v>3014000</v>
      </c>
      <c r="E16" s="33" t="e">
        <f t="shared" si="1"/>
        <v>#REF!</v>
      </c>
      <c r="F16" s="33">
        <v>3650000</v>
      </c>
      <c r="G16" s="60">
        <f t="shared" si="0"/>
        <v>1.2110152621101526</v>
      </c>
    </row>
    <row r="17" spans="1:7" ht="15.75" customHeight="1">
      <c r="A17" s="36"/>
      <c r="B17" s="4" t="s">
        <v>21</v>
      </c>
      <c r="C17" s="33" t="e">
        <f>#REF!</f>
        <v>#REF!</v>
      </c>
      <c r="D17" s="33">
        <v>250000</v>
      </c>
      <c r="E17" s="33" t="e">
        <f t="shared" si="1"/>
        <v>#REF!</v>
      </c>
      <c r="F17" s="33">
        <v>0</v>
      </c>
      <c r="G17" s="60">
        <f t="shared" si="0"/>
        <v>0</v>
      </c>
    </row>
    <row r="18" spans="1:7" ht="15.75" customHeight="1" thickBot="1">
      <c r="A18" s="36"/>
      <c r="B18" s="5" t="s">
        <v>37</v>
      </c>
      <c r="C18" s="31" t="e">
        <f>#REF!</f>
        <v>#REF!</v>
      </c>
      <c r="D18" s="31">
        <v>-25000</v>
      </c>
      <c r="E18" s="31" t="e">
        <f t="shared" si="1"/>
        <v>#REF!</v>
      </c>
      <c r="F18" s="31">
        <v>-40800</v>
      </c>
      <c r="G18" s="63">
        <f t="shared" si="0"/>
        <v>1.632</v>
      </c>
    </row>
    <row r="19" spans="1:7" ht="15.75" customHeight="1" hidden="1">
      <c r="A19" s="36"/>
      <c r="B19" s="4" t="s">
        <v>25</v>
      </c>
      <c r="C19" s="26"/>
      <c r="D19" s="26" t="e">
        <f>#REF!</f>
        <v>#REF!</v>
      </c>
      <c r="E19" s="26" t="e">
        <f t="shared" si="1"/>
        <v>#REF!</v>
      </c>
      <c r="F19" s="26" t="e">
        <f>#REF!</f>
        <v>#REF!</v>
      </c>
      <c r="G19" s="59" t="e">
        <f t="shared" si="0"/>
        <v>#REF!</v>
      </c>
    </row>
    <row r="20" spans="1:7" ht="18" customHeight="1" hidden="1">
      <c r="A20" s="36"/>
      <c r="B20" s="13" t="s">
        <v>26</v>
      </c>
      <c r="C20" s="27"/>
      <c r="D20" s="27" t="e">
        <f>#REF!</f>
        <v>#REF!</v>
      </c>
      <c r="E20" s="27" t="e">
        <f t="shared" si="1"/>
        <v>#REF!</v>
      </c>
      <c r="F20" s="27" t="e">
        <f>#REF!</f>
        <v>#REF!</v>
      </c>
      <c r="G20" s="64" t="e">
        <f t="shared" si="0"/>
        <v>#REF!</v>
      </c>
    </row>
    <row r="21" spans="1:7" ht="18" customHeight="1" hidden="1" thickBot="1">
      <c r="A21" s="16"/>
      <c r="B21" s="47" t="s">
        <v>27</v>
      </c>
      <c r="C21" s="28"/>
      <c r="D21" s="28" t="e">
        <f>#REF!</f>
        <v>#REF!</v>
      </c>
      <c r="E21" s="28" t="e">
        <f t="shared" si="1"/>
        <v>#REF!</v>
      </c>
      <c r="F21" s="28" t="e">
        <f>#REF!</f>
        <v>#REF!</v>
      </c>
      <c r="G21" s="65" t="e">
        <f t="shared" si="0"/>
        <v>#REF!</v>
      </c>
    </row>
    <row r="22" spans="1:7" ht="21" customHeight="1" thickBot="1">
      <c r="A22" s="48" t="s">
        <v>6</v>
      </c>
      <c r="B22" s="6" t="s">
        <v>5</v>
      </c>
      <c r="C22" s="49" t="e">
        <f>#REF!</f>
        <v>#REF!</v>
      </c>
      <c r="D22" s="49">
        <v>0</v>
      </c>
      <c r="E22" s="49" t="e">
        <f t="shared" si="1"/>
        <v>#REF!</v>
      </c>
      <c r="F22" s="49">
        <v>0</v>
      </c>
      <c r="G22" s="75" t="s">
        <v>54</v>
      </c>
    </row>
    <row r="23" spans="1:7" ht="21" customHeight="1" thickBot="1">
      <c r="A23" s="42" t="s">
        <v>7</v>
      </c>
      <c r="B23" s="43" t="s">
        <v>24</v>
      </c>
      <c r="C23" s="34" t="e">
        <f>#REF!</f>
        <v>#REF!</v>
      </c>
      <c r="D23" s="34">
        <v>0</v>
      </c>
      <c r="E23" s="34" t="e">
        <f t="shared" si="1"/>
        <v>#REF!</v>
      </c>
      <c r="F23" s="34">
        <v>0</v>
      </c>
      <c r="G23" s="76" t="s">
        <v>54</v>
      </c>
    </row>
    <row r="24" spans="1:7" ht="18" customHeight="1">
      <c r="A24" s="40" t="s">
        <v>9</v>
      </c>
      <c r="B24" s="1" t="s">
        <v>38</v>
      </c>
      <c r="C24" s="2" t="e">
        <f>#REF!</f>
        <v>#REF!</v>
      </c>
      <c r="D24" s="2">
        <f>D25+D31</f>
        <v>290908</v>
      </c>
      <c r="E24" s="2" t="e">
        <f>E25+E31</f>
        <v>#REF!</v>
      </c>
      <c r="F24" s="2">
        <f>F25+F31</f>
        <v>656108</v>
      </c>
      <c r="G24" s="72">
        <f t="shared" si="0"/>
        <v>2.255379707673904</v>
      </c>
    </row>
    <row r="25" spans="1:7" s="45" customFormat="1" ht="16.5" customHeight="1">
      <c r="A25" s="55"/>
      <c r="B25" s="4" t="s">
        <v>39</v>
      </c>
      <c r="C25" s="56" t="e">
        <f>#REF!</f>
        <v>#REF!</v>
      </c>
      <c r="D25" s="56">
        <f>D27+D28+D29+D30</f>
        <v>329993</v>
      </c>
      <c r="E25" s="56" t="e">
        <f>E27+E28+E29+E30</f>
        <v>#REF!</v>
      </c>
      <c r="F25" s="56">
        <f>F27+F28+F29+F30</f>
        <v>670000</v>
      </c>
      <c r="G25" s="73">
        <f t="shared" si="0"/>
        <v>2.0303460982505688</v>
      </c>
    </row>
    <row r="26" spans="1:7" ht="15" customHeight="1">
      <c r="A26" s="11"/>
      <c r="B26" s="4" t="s">
        <v>2</v>
      </c>
      <c r="C26" s="26"/>
      <c r="D26" s="26"/>
      <c r="E26" s="26"/>
      <c r="F26" s="26"/>
      <c r="G26" s="59"/>
    </row>
    <row r="27" spans="1:7" ht="16.5" customHeight="1">
      <c r="A27" s="11"/>
      <c r="B27" s="12" t="s">
        <v>31</v>
      </c>
      <c r="C27" s="33" t="e">
        <f>#REF!</f>
        <v>#REF!</v>
      </c>
      <c r="D27" s="33">
        <v>59993</v>
      </c>
      <c r="E27" s="33" t="e">
        <f t="shared" si="1"/>
        <v>#REF!</v>
      </c>
      <c r="F27" s="33">
        <v>20000</v>
      </c>
      <c r="G27" s="60">
        <f t="shared" si="0"/>
        <v>0.3333722267597886</v>
      </c>
    </row>
    <row r="28" spans="1:7" ht="16.5" customHeight="1">
      <c r="A28" s="11"/>
      <c r="B28" s="12" t="s">
        <v>8</v>
      </c>
      <c r="C28" s="33" t="e">
        <f>#REF!</f>
        <v>#REF!</v>
      </c>
      <c r="D28" s="33">
        <v>0</v>
      </c>
      <c r="E28" s="33" t="e">
        <f t="shared" si="1"/>
        <v>#REF!</v>
      </c>
      <c r="F28" s="33">
        <v>0</v>
      </c>
      <c r="G28" s="67" t="s">
        <v>54</v>
      </c>
    </row>
    <row r="29" spans="1:7" ht="16.5" customHeight="1">
      <c r="A29" s="3"/>
      <c r="B29" s="5" t="s">
        <v>20</v>
      </c>
      <c r="C29" s="31" t="e">
        <f>#REF!</f>
        <v>#REF!</v>
      </c>
      <c r="D29" s="31">
        <v>270000</v>
      </c>
      <c r="E29" s="31" t="e">
        <f t="shared" si="1"/>
        <v>#REF!</v>
      </c>
      <c r="F29" s="33">
        <v>650000</v>
      </c>
      <c r="G29" s="60">
        <f t="shared" si="0"/>
        <v>2.4074074074074074</v>
      </c>
    </row>
    <row r="30" spans="1:7" ht="16.5" customHeight="1">
      <c r="A30" s="3"/>
      <c r="B30" s="5" t="s">
        <v>40</v>
      </c>
      <c r="C30" s="31" t="e">
        <f>#REF!</f>
        <v>#REF!</v>
      </c>
      <c r="D30" s="31">
        <v>0</v>
      </c>
      <c r="E30" s="31" t="e">
        <f t="shared" si="1"/>
        <v>#REF!</v>
      </c>
      <c r="F30" s="33">
        <v>0</v>
      </c>
      <c r="G30" s="67" t="s">
        <v>54</v>
      </c>
    </row>
    <row r="31" spans="1:7" ht="16.5" customHeight="1" thickBot="1">
      <c r="A31" s="36"/>
      <c r="B31" s="5" t="s">
        <v>37</v>
      </c>
      <c r="C31" s="31" t="e">
        <f>#REF!</f>
        <v>#REF!</v>
      </c>
      <c r="D31" s="31">
        <v>-39085</v>
      </c>
      <c r="E31" s="31" t="e">
        <f t="shared" si="1"/>
        <v>#REF!</v>
      </c>
      <c r="F31" s="31">
        <v>-13892</v>
      </c>
      <c r="G31" s="63">
        <f t="shared" si="0"/>
        <v>0.3554304720481003</v>
      </c>
    </row>
    <row r="32" spans="1:7" ht="18.75" customHeight="1" hidden="1">
      <c r="A32" s="36"/>
      <c r="B32" s="4" t="s">
        <v>25</v>
      </c>
      <c r="C32" s="26"/>
      <c r="D32" s="26" t="e">
        <f>#REF!</f>
        <v>#REF!</v>
      </c>
      <c r="E32" s="26" t="e">
        <f t="shared" si="1"/>
        <v>#REF!</v>
      </c>
      <c r="F32" s="26" t="e">
        <f>#REF!</f>
        <v>#REF!</v>
      </c>
      <c r="G32" s="59" t="e">
        <f t="shared" si="0"/>
        <v>#REF!</v>
      </c>
    </row>
    <row r="33" spans="1:7" ht="18.75" customHeight="1" hidden="1">
      <c r="A33" s="36"/>
      <c r="B33" s="13" t="s">
        <v>26</v>
      </c>
      <c r="C33" s="27"/>
      <c r="D33" s="27" t="e">
        <f>#REF!</f>
        <v>#REF!</v>
      </c>
      <c r="E33" s="27" t="e">
        <f t="shared" si="1"/>
        <v>#REF!</v>
      </c>
      <c r="F33" s="27" t="e">
        <f>#REF!</f>
        <v>#REF!</v>
      </c>
      <c r="G33" s="64" t="e">
        <f t="shared" si="0"/>
        <v>#REF!</v>
      </c>
    </row>
    <row r="34" spans="1:7" ht="18.75" customHeight="1" hidden="1" thickBot="1">
      <c r="A34" s="16"/>
      <c r="B34" s="47" t="s">
        <v>27</v>
      </c>
      <c r="C34" s="28"/>
      <c r="D34" s="28" t="e">
        <f>#REF!</f>
        <v>#REF!</v>
      </c>
      <c r="E34" s="28" t="e">
        <f t="shared" si="1"/>
        <v>#REF!</v>
      </c>
      <c r="F34" s="28" t="e">
        <f>#REF!</f>
        <v>#REF!</v>
      </c>
      <c r="G34" s="65" t="e">
        <f t="shared" si="0"/>
        <v>#REF!</v>
      </c>
    </row>
    <row r="35" spans="1:7" ht="30" customHeight="1">
      <c r="A35" s="41" t="s">
        <v>10</v>
      </c>
      <c r="B35" s="1" t="s">
        <v>60</v>
      </c>
      <c r="C35" s="29" t="e">
        <f>C38+C41</f>
        <v>#REF!</v>
      </c>
      <c r="D35" s="29">
        <f>D37+D40</f>
        <v>4700</v>
      </c>
      <c r="E35" s="29" t="e">
        <f t="shared" si="1"/>
        <v>#REF!</v>
      </c>
      <c r="F35" s="29">
        <f>F37+F40</f>
        <v>6000</v>
      </c>
      <c r="G35" s="58">
        <f t="shared" si="0"/>
        <v>1.2765957446808511</v>
      </c>
    </row>
    <row r="36" spans="1:7" s="45" customFormat="1" ht="15" customHeight="1" hidden="1">
      <c r="A36" s="54"/>
      <c r="B36" s="4" t="s">
        <v>2</v>
      </c>
      <c r="C36" s="26"/>
      <c r="D36" s="26"/>
      <c r="E36" s="26"/>
      <c r="F36" s="26"/>
      <c r="G36" s="59"/>
    </row>
    <row r="37" spans="1:7" s="45" customFormat="1" ht="26.25">
      <c r="A37" s="54"/>
      <c r="B37" s="12" t="s">
        <v>59</v>
      </c>
      <c r="C37" s="33"/>
      <c r="D37" s="33">
        <v>8200</v>
      </c>
      <c r="E37" s="33" t="e">
        <f>E38+E39</f>
        <v>#REF!</v>
      </c>
      <c r="F37" s="33">
        <v>11100</v>
      </c>
      <c r="G37" s="60">
        <f>F37/D37</f>
        <v>1.353658536585366</v>
      </c>
    </row>
    <row r="38" spans="1:7" s="45" customFormat="1" ht="27" customHeight="1" hidden="1">
      <c r="A38" s="54"/>
      <c r="B38" s="12" t="s">
        <v>41</v>
      </c>
      <c r="C38" s="33" t="e">
        <f>#REF!</f>
        <v>#REF!</v>
      </c>
      <c r="D38" s="33" t="e">
        <f>#REF!</f>
        <v>#REF!</v>
      </c>
      <c r="E38" s="33" t="e">
        <f t="shared" si="1"/>
        <v>#REF!</v>
      </c>
      <c r="F38" s="33" t="e">
        <f>#REF!</f>
        <v>#REF!</v>
      </c>
      <c r="G38" s="60" t="e">
        <f t="shared" si="0"/>
        <v>#REF!</v>
      </c>
    </row>
    <row r="39" spans="1:7" s="45" customFormat="1" ht="16.5" customHeight="1" hidden="1">
      <c r="A39" s="54"/>
      <c r="B39" s="13" t="s">
        <v>42</v>
      </c>
      <c r="C39" s="27" t="e">
        <f>#REF!</f>
        <v>#REF!</v>
      </c>
      <c r="D39" s="27" t="e">
        <f>#REF!</f>
        <v>#REF!</v>
      </c>
      <c r="E39" s="27" t="e">
        <f t="shared" si="1"/>
        <v>#REF!</v>
      </c>
      <c r="F39" s="27" t="e">
        <f>#REF!</f>
        <v>#REF!</v>
      </c>
      <c r="G39" s="64" t="e">
        <f t="shared" si="0"/>
        <v>#REF!</v>
      </c>
    </row>
    <row r="40" spans="1:7" s="45" customFormat="1" ht="16.5" customHeight="1" thickBot="1">
      <c r="A40" s="57"/>
      <c r="B40" s="46" t="s">
        <v>27</v>
      </c>
      <c r="C40" s="32" t="e">
        <f>#REF!</f>
        <v>#REF!</v>
      </c>
      <c r="D40" s="32">
        <v>-3500</v>
      </c>
      <c r="E40" s="32" t="e">
        <f t="shared" si="1"/>
        <v>#REF!</v>
      </c>
      <c r="F40" s="32">
        <v>-5100</v>
      </c>
      <c r="G40" s="61">
        <f t="shared" si="0"/>
        <v>1.457142857142857</v>
      </c>
    </row>
    <row r="41" spans="1:7" s="45" customFormat="1" ht="16.5" customHeight="1" hidden="1" thickBot="1">
      <c r="A41" s="57"/>
      <c r="B41" s="46" t="s">
        <v>43</v>
      </c>
      <c r="C41" s="32" t="e">
        <f>#REF!</f>
        <v>#REF!</v>
      </c>
      <c r="D41" s="32" t="e">
        <f>#REF!</f>
        <v>#REF!</v>
      </c>
      <c r="E41" s="32" t="e">
        <f t="shared" si="1"/>
        <v>#REF!</v>
      </c>
      <c r="F41" s="32" t="e">
        <f>#REF!</f>
        <v>#REF!</v>
      </c>
      <c r="G41" s="69" t="s">
        <v>54</v>
      </c>
    </row>
    <row r="42" spans="1:7" ht="29.25" customHeight="1" thickBot="1">
      <c r="A42" s="42" t="s">
        <v>11</v>
      </c>
      <c r="B42" s="43" t="s">
        <v>51</v>
      </c>
      <c r="C42" s="35" t="e">
        <f>#REF!</f>
        <v>#REF!</v>
      </c>
      <c r="D42" s="35">
        <v>0</v>
      </c>
      <c r="E42" s="35" t="e">
        <f t="shared" si="1"/>
        <v>#REF!</v>
      </c>
      <c r="F42" s="35">
        <v>0</v>
      </c>
      <c r="G42" s="77" t="s">
        <v>54</v>
      </c>
    </row>
    <row r="43" spans="1:7" ht="19.5" customHeight="1">
      <c r="A43" s="41" t="s">
        <v>14</v>
      </c>
      <c r="B43" s="17" t="s">
        <v>61</v>
      </c>
      <c r="C43" s="29" t="e">
        <f>C45+C46</f>
        <v>#REF!</v>
      </c>
      <c r="D43" s="29">
        <f>D45+D46</f>
        <v>238095</v>
      </c>
      <c r="E43" s="29" t="e">
        <f t="shared" si="1"/>
        <v>#REF!</v>
      </c>
      <c r="F43" s="29">
        <f>F45+F46</f>
        <v>233243</v>
      </c>
      <c r="G43" s="58">
        <f t="shared" si="0"/>
        <v>0.9796215796215796</v>
      </c>
    </row>
    <row r="44" spans="1:7" ht="16.5" customHeight="1">
      <c r="A44" s="3"/>
      <c r="B44" s="18" t="s">
        <v>2</v>
      </c>
      <c r="C44" s="26"/>
      <c r="D44" s="26"/>
      <c r="E44" s="26"/>
      <c r="F44" s="26"/>
      <c r="G44" s="59"/>
    </row>
    <row r="45" spans="1:7" ht="19.5" customHeight="1">
      <c r="A45" s="3"/>
      <c r="B45" s="19" t="s">
        <v>12</v>
      </c>
      <c r="C45" s="33" t="e">
        <f>#REF!</f>
        <v>#REF!</v>
      </c>
      <c r="D45" s="33">
        <v>190631</v>
      </c>
      <c r="E45" s="33" t="e">
        <f t="shared" si="1"/>
        <v>#REF!</v>
      </c>
      <c r="F45" s="33">
        <v>195609</v>
      </c>
      <c r="G45" s="60">
        <f t="shared" si="0"/>
        <v>1.0261132764345777</v>
      </c>
    </row>
    <row r="46" spans="1:7" ht="19.5" customHeight="1" thickBot="1">
      <c r="A46" s="3"/>
      <c r="B46" s="5" t="s">
        <v>13</v>
      </c>
      <c r="C46" s="31" t="e">
        <f>#REF!</f>
        <v>#REF!</v>
      </c>
      <c r="D46" s="31">
        <v>47464</v>
      </c>
      <c r="E46" s="31" t="e">
        <f t="shared" si="1"/>
        <v>#REF!</v>
      </c>
      <c r="F46" s="31">
        <v>37634</v>
      </c>
      <c r="G46" s="63">
        <f t="shared" si="0"/>
        <v>0.7928956682959717</v>
      </c>
    </row>
    <row r="47" spans="1:7" ht="19.5" customHeight="1">
      <c r="A47" s="41" t="s">
        <v>16</v>
      </c>
      <c r="B47" s="8" t="s">
        <v>49</v>
      </c>
      <c r="C47" s="29" t="e">
        <f>C49+C50+#REF!+C51</f>
        <v>#REF!</v>
      </c>
      <c r="D47" s="29">
        <f>D49+D50+D51</f>
        <v>1000865</v>
      </c>
      <c r="E47" s="29" t="e">
        <f t="shared" si="1"/>
        <v>#REF!</v>
      </c>
      <c r="F47" s="29">
        <f>F49+F50+F51</f>
        <v>800000</v>
      </c>
      <c r="G47" s="58">
        <f t="shared" si="0"/>
        <v>0.7993085980626757</v>
      </c>
    </row>
    <row r="48" spans="1:7" ht="17.25" customHeight="1">
      <c r="A48" s="3"/>
      <c r="B48" s="7" t="s">
        <v>2</v>
      </c>
      <c r="C48" s="26"/>
      <c r="D48" s="26"/>
      <c r="E48" s="26"/>
      <c r="F48" s="26"/>
      <c r="G48" s="59"/>
    </row>
    <row r="49" spans="1:7" ht="17.25" customHeight="1">
      <c r="A49" s="3"/>
      <c r="B49" s="7" t="s">
        <v>62</v>
      </c>
      <c r="C49" s="26" t="e">
        <f>#REF!</f>
        <v>#REF!</v>
      </c>
      <c r="D49" s="26">
        <v>0</v>
      </c>
      <c r="E49" s="26" t="e">
        <f t="shared" si="1"/>
        <v>#REF!</v>
      </c>
      <c r="F49" s="26">
        <v>0</v>
      </c>
      <c r="G49" s="68" t="s">
        <v>54</v>
      </c>
    </row>
    <row r="50" spans="1:7" ht="17.25" customHeight="1">
      <c r="A50" s="3"/>
      <c r="B50" s="7" t="s">
        <v>48</v>
      </c>
      <c r="C50" s="26" t="e">
        <f>#REF!</f>
        <v>#REF!</v>
      </c>
      <c r="D50" s="26">
        <v>400000</v>
      </c>
      <c r="E50" s="26" t="e">
        <f t="shared" si="1"/>
        <v>#REF!</v>
      </c>
      <c r="F50" s="26">
        <v>400000</v>
      </c>
      <c r="G50" s="59">
        <f t="shared" si="0"/>
        <v>1</v>
      </c>
    </row>
    <row r="51" spans="1:7" ht="18" customHeight="1" thickBot="1">
      <c r="A51" s="3"/>
      <c r="B51" s="7" t="s">
        <v>50</v>
      </c>
      <c r="C51" s="26" t="e">
        <f>#REF!</f>
        <v>#REF!</v>
      </c>
      <c r="D51" s="26">
        <v>600865</v>
      </c>
      <c r="E51" s="26" t="e">
        <f t="shared" si="1"/>
        <v>#REF!</v>
      </c>
      <c r="F51" s="26">
        <v>400000</v>
      </c>
      <c r="G51" s="59">
        <f t="shared" si="0"/>
        <v>0.6657069391627071</v>
      </c>
    </row>
    <row r="52" spans="1:7" ht="16.5" customHeight="1" thickBot="1">
      <c r="A52" s="48" t="s">
        <v>17</v>
      </c>
      <c r="B52" s="6" t="s">
        <v>15</v>
      </c>
      <c r="C52" s="49" t="e">
        <f>#REF!</f>
        <v>#REF!</v>
      </c>
      <c r="D52" s="49">
        <v>134832</v>
      </c>
      <c r="E52" s="49" t="e">
        <f t="shared" si="1"/>
        <v>#REF!</v>
      </c>
      <c r="F52" s="49">
        <v>132219</v>
      </c>
      <c r="G52" s="71">
        <f t="shared" si="0"/>
        <v>0.9806203275186899</v>
      </c>
    </row>
    <row r="53" spans="1:7" ht="25.5" customHeight="1" thickBot="1">
      <c r="A53" s="38" t="s">
        <v>18</v>
      </c>
      <c r="B53" s="37" t="s">
        <v>44</v>
      </c>
      <c r="C53" s="14" t="e">
        <f>C6+C7+C13+C22+C23+C24+C35+C42+C43+C47+C52</f>
        <v>#REF!</v>
      </c>
      <c r="D53" s="14">
        <f>D6+D7+D13+D22+D23+D24+D35+D42+D43+D47+D52</f>
        <v>6304150</v>
      </c>
      <c r="E53" s="14" t="e">
        <f t="shared" si="1"/>
        <v>#REF!</v>
      </c>
      <c r="F53" s="14">
        <f>F6+F7+F13+F22+F23+F24+F35+F42+F43+F47+F52</f>
        <v>6609510</v>
      </c>
      <c r="G53" s="66">
        <f t="shared" si="0"/>
        <v>1.0484379337420588</v>
      </c>
    </row>
    <row r="54" spans="1:7" s="39" customFormat="1" ht="18.75" customHeight="1">
      <c r="A54" s="50"/>
      <c r="B54" s="51"/>
      <c r="C54" s="51"/>
      <c r="D54" s="52"/>
      <c r="E54" s="52"/>
      <c r="F54" s="52"/>
      <c r="G54" s="52"/>
    </row>
  </sheetData>
  <mergeCells count="1">
    <mergeCell ref="A1:G1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2001-10-04T12:33:46Z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