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<sst xmlns="http://schemas.openxmlformats.org/spreadsheetml/2006/main" count="67" uniqueCount="60">
  <si>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1. Výsledok hospodárenia bežného obdobia</t>
  </si>
  <si>
    <t>a) výsledok hospodárenia pred započítaním úrokov, daní a odpisov</t>
  </si>
  <si>
    <t>c) nákladové úroky</t>
  </si>
  <si>
    <t>d) výsledok hospodárenia pred zdanením</t>
  </si>
  <si>
    <t>e) daň z príjmov</t>
  </si>
  <si>
    <t>f) odložená daň z príjmov</t>
  </si>
  <si>
    <t>g) výsledok hospodárenia po zdanení</t>
  </si>
  <si>
    <t>2. Dividendy splatné za bežné obdobie</t>
  </si>
  <si>
    <t>3. Výsledky hospodárenia minulých období</t>
  </si>
  <si>
    <t>a) nerozdelený zisk minulých rokov</t>
  </si>
  <si>
    <t>b) neuhradená strata minulých rokov</t>
  </si>
  <si>
    <t>4. Dlhodobý majetok</t>
  </si>
  <si>
    <t>a) stav dlhodobého majetku</t>
  </si>
  <si>
    <t>b) prírastok dlhodobého hmotného majetku</t>
  </si>
  <si>
    <t>d) dlhodobé pohľadávky</t>
  </si>
  <si>
    <t>5. Krátkodobý majetok</t>
  </si>
  <si>
    <t>a) peniaze, bankové účty a peniaze na ceste</t>
  </si>
  <si>
    <t>b) krátkodobé pohľadávky</t>
  </si>
  <si>
    <t>6. Úvery a pôžičky</t>
  </si>
  <si>
    <t>a) výška úverov a pôžičiek</t>
  </si>
  <si>
    <t>b) čerpanie úverov a pôžičiek</t>
  </si>
  <si>
    <t>c) splátky úverov a pôžičiek</t>
  </si>
  <si>
    <t>d) záväzky z finančného lízingu</t>
  </si>
  <si>
    <t>e) splátky z finančného lízingu</t>
  </si>
  <si>
    <t>7. Výnosy z hlavnej činnosti</t>
  </si>
  <si>
    <t>c) z predaja obchodného tovaru</t>
  </si>
  <si>
    <t>8. Náklady vyplývajúce z hlavnej činnosti</t>
  </si>
  <si>
    <t>b) spotreba materiálu, energie a ost. nesklad. dodávok</t>
  </si>
  <si>
    <t>c) služby</t>
  </si>
  <si>
    <t>9. Ostatné</t>
  </si>
  <si>
    <t>a) priemerný počet zamestnancov spoločnosti</t>
  </si>
  <si>
    <t>b) mzdové náklady a odmeny členom orgánov spoločnosti</t>
  </si>
  <si>
    <t>c) služby poskytnuté spriaznenými osobami</t>
  </si>
  <si>
    <t>skutočnosť</t>
  </si>
  <si>
    <t>plán</t>
  </si>
  <si>
    <t>c) úbytok dlhodobého hmotného majetku</t>
  </si>
  <si>
    <t>a) z predaja vlastných výrobkov a služieb</t>
  </si>
  <si>
    <t>b) z predaja sprostredkovaných služieb</t>
  </si>
  <si>
    <t>a) náklady vynaložené na obstaranie predaného tovaru</t>
  </si>
  <si>
    <t xml:space="preserve">b) odpisy </t>
  </si>
  <si>
    <t>Poznámka</t>
  </si>
  <si>
    <t>*1)</t>
  </si>
  <si>
    <t>*2)</t>
  </si>
  <si>
    <t>*3)</t>
  </si>
  <si>
    <t>*4)</t>
  </si>
  <si>
    <t>*5)</t>
  </si>
  <si>
    <t xml:space="preserve">       objem prepravovanej ropy má klesajúcu tendenciu, najmä české rafinérie diferzifikujú a využívajú alternatívne ropovody (IKL, TAL)</t>
  </si>
  <si>
    <t>*6)</t>
  </si>
  <si>
    <t xml:space="preserve">       vyššie objemy prepravenej ropy a vyššie výnosy je možné zabezpečiť realizovaním ropovodného prepojenia Bratislava-Schwechat</t>
  </si>
  <si>
    <t>*7)</t>
  </si>
  <si>
    <t>*3) predpokladaná sadzba dane 19 %</t>
  </si>
  <si>
    <t>*5) výška peňažných zostatkov je ovplynená hlavne realizovaím investičného plánu a rozhodnutím o vyplatení dividend</t>
  </si>
  <si>
    <t>TRANSPETROL, a.s.</t>
  </si>
  <si>
    <t>*2) nerealizovaním ropovodného prepojenia Bratislava-Schwechat bude potrebné v zmysle zákona o účtovníctve zaúčtovať opravnú položku v rozsahu zmarenej investície s priamym dopadom na hospodársky výsledok</t>
  </si>
  <si>
    <t>Príloha č. 2</t>
  </si>
  <si>
    <t>v EUR</t>
  </si>
  <si>
    <t xml:space="preserve">*4) rozhodnutie o rozdelení zisku a výške dividendy je v kompetencii akcionára </t>
  </si>
  <si>
    <t>*7) súvisí s poklesom spotreby silovej energie dôsledkom klesajúcej tendencie prepravovaných objemov ropy, odchýlka môže vzniknúť so zmenou ceny za silovú energiu ako aj poplatkami za distribúciu elektrickej energie</t>
  </si>
  <si>
    <t>*6) výnosy z predaja vlastných výrobkov a služieb sú ovplyvnené hlavne objemom preprapravenej ropy a cenou za prepravu s priamym vplyvom na hospodársky výsledok</t>
  </si>
  <si>
    <t>*1) výška odpisov je uvedená na základe simulácie odpisov do roku 2014, odchylka môže vzniknúť  na základe výšky schválených a realizovaných kapitálových výdavkov spoločnosti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</si>
</sst>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0" fillId="0" borderId="26" xfId="0" applyNumberForma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31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="70" zoomScaleNormal="70" zoomScalePageLayoutView="0" workbookViewId="0" topLeftCell="A1">
      <selection activeCell="M12" sqref="M12"/>
    </sheetView>
  </sheetViews>
  <sheetFormatPr defaultColWidth="9.140625" defaultRowHeight="15"/>
  <cols>
    <col min="1" max="1" width="60.8515625" style="0" bestFit="1" customWidth="1"/>
    <col min="2" max="5" width="13.421875" style="0" bestFit="1" customWidth="1"/>
    <col min="6" max="6" width="12.00390625" style="0" bestFit="1" customWidth="1"/>
    <col min="7" max="7" width="13.28125" style="0" bestFit="1" customWidth="1"/>
    <col min="8" max="8" width="12.00390625" style="0" bestFit="1" customWidth="1"/>
    <col min="9" max="9" width="13.28125" style="0" bestFit="1" customWidth="1"/>
    <col min="10" max="10" width="11.00390625" style="0" bestFit="1" customWidth="1"/>
    <col min="11" max="11" width="13.28125" style="0" bestFit="1" customWidth="1"/>
    <col min="13" max="13" width="10.00390625" style="0" bestFit="1" customWidth="1"/>
  </cols>
  <sheetData>
    <row r="1" spans="7:12" ht="16.5" thickBot="1">
      <c r="G1" t="s">
        <v>55</v>
      </c>
      <c r="L1" s="53" t="s">
        <v>54</v>
      </c>
    </row>
    <row r="2" spans="1:13" ht="15">
      <c r="A2" s="56" t="s">
        <v>52</v>
      </c>
      <c r="B2" s="60" t="s">
        <v>33</v>
      </c>
      <c r="C2" s="61"/>
      <c r="D2" s="62"/>
      <c r="E2" s="63">
        <v>2011</v>
      </c>
      <c r="F2" s="64"/>
      <c r="G2" s="60">
        <v>2012</v>
      </c>
      <c r="H2" s="62"/>
      <c r="I2" s="63">
        <v>2013</v>
      </c>
      <c r="J2" s="64"/>
      <c r="K2" s="60">
        <v>2014</v>
      </c>
      <c r="L2" s="62"/>
      <c r="M2" s="58" t="s">
        <v>40</v>
      </c>
    </row>
    <row r="3" spans="1:13" ht="15.75" thickBot="1">
      <c r="A3" s="57"/>
      <c r="B3" s="40">
        <v>2008</v>
      </c>
      <c r="C3" s="41">
        <v>2009</v>
      </c>
      <c r="D3" s="42">
        <v>2010</v>
      </c>
      <c r="E3" s="43" t="s">
        <v>34</v>
      </c>
      <c r="F3" s="44" t="s">
        <v>33</v>
      </c>
      <c r="G3" s="40" t="s">
        <v>34</v>
      </c>
      <c r="H3" s="42" t="s">
        <v>33</v>
      </c>
      <c r="I3" s="43" t="s">
        <v>34</v>
      </c>
      <c r="J3" s="44" t="s">
        <v>33</v>
      </c>
      <c r="K3" s="40" t="s">
        <v>34</v>
      </c>
      <c r="L3" s="42" t="s">
        <v>33</v>
      </c>
      <c r="M3" s="59"/>
    </row>
    <row r="4" spans="1:13" ht="15">
      <c r="A4" s="6" t="s">
        <v>0</v>
      </c>
      <c r="B4" s="10"/>
      <c r="C4" s="11"/>
      <c r="D4" s="12"/>
      <c r="E4" s="13"/>
      <c r="F4" s="14"/>
      <c r="G4" s="10"/>
      <c r="H4" s="12"/>
      <c r="I4" s="13"/>
      <c r="J4" s="14"/>
      <c r="K4" s="10"/>
      <c r="L4" s="12"/>
      <c r="M4" s="47"/>
    </row>
    <row r="5" spans="1:13" ht="15">
      <c r="A5" s="1" t="s">
        <v>1</v>
      </c>
      <c r="B5" s="15">
        <f>B11+B9+B7+B6</f>
        <v>34480121</v>
      </c>
      <c r="C5" s="16">
        <f>C11+C9+C7+C6</f>
        <v>29883384</v>
      </c>
      <c r="D5" s="17">
        <f>D11+D9+D7+D6</f>
        <v>28661103</v>
      </c>
      <c r="E5" s="18">
        <f>E11+E9+E6+E7</f>
        <v>28562394</v>
      </c>
      <c r="F5" s="19"/>
      <c r="G5" s="15">
        <f>G11+G9+G6+G7</f>
        <v>27206526</v>
      </c>
      <c r="H5" s="17"/>
      <c r="I5" s="18">
        <f>I11+I9+I6+I7</f>
        <v>26817699</v>
      </c>
      <c r="J5" s="19"/>
      <c r="K5" s="15">
        <f>K11+K9+K6+K7</f>
        <v>25843052</v>
      </c>
      <c r="L5" s="17"/>
      <c r="M5" s="1"/>
    </row>
    <row r="6" spans="1:13" ht="15">
      <c r="A6" s="1" t="s">
        <v>39</v>
      </c>
      <c r="B6" s="15">
        <v>12538714</v>
      </c>
      <c r="C6" s="16">
        <v>12406342</v>
      </c>
      <c r="D6" s="17">
        <v>12917575</v>
      </c>
      <c r="E6" s="49">
        <v>12812279</v>
      </c>
      <c r="F6" s="19"/>
      <c r="G6" s="15">
        <f>11866326+350000</f>
        <v>12216326</v>
      </c>
      <c r="H6" s="17"/>
      <c r="I6" s="18">
        <f>10786616+237133+350000+442600</f>
        <v>11816349</v>
      </c>
      <c r="J6" s="19"/>
      <c r="K6" s="15">
        <f>9545605+474267+350000+442600</f>
        <v>10812472</v>
      </c>
      <c r="L6" s="17"/>
      <c r="M6" s="1" t="s">
        <v>41</v>
      </c>
    </row>
    <row r="7" spans="1:13" ht="15">
      <c r="A7" s="1" t="s">
        <v>2</v>
      </c>
      <c r="B7" s="15">
        <v>1037</v>
      </c>
      <c r="C7" s="16">
        <v>0</v>
      </c>
      <c r="D7" s="17">
        <v>0</v>
      </c>
      <c r="E7" s="18">
        <v>0</v>
      </c>
      <c r="F7" s="19"/>
      <c r="G7" s="15">
        <v>0</v>
      </c>
      <c r="H7" s="17"/>
      <c r="I7" s="18">
        <v>0</v>
      </c>
      <c r="J7" s="19"/>
      <c r="K7" s="15">
        <v>0</v>
      </c>
      <c r="L7" s="17"/>
      <c r="M7" s="1"/>
    </row>
    <row r="8" spans="1:13" ht="15">
      <c r="A8" s="1" t="s">
        <v>3</v>
      </c>
      <c r="B8" s="15">
        <v>21940370</v>
      </c>
      <c r="C8" s="16">
        <v>17477042</v>
      </c>
      <c r="D8" s="17">
        <v>15743528</v>
      </c>
      <c r="E8" s="48">
        <v>15750115</v>
      </c>
      <c r="F8" s="19"/>
      <c r="G8" s="50">
        <v>14990200</v>
      </c>
      <c r="H8" s="17"/>
      <c r="I8" s="49">
        <v>15001350</v>
      </c>
      <c r="J8" s="19"/>
      <c r="K8" s="50">
        <v>15030580</v>
      </c>
      <c r="L8" s="17"/>
      <c r="M8" s="1" t="s">
        <v>42</v>
      </c>
    </row>
    <row r="9" spans="1:13" ht="15">
      <c r="A9" s="1" t="s">
        <v>4</v>
      </c>
      <c r="B9" s="15">
        <v>4084669</v>
      </c>
      <c r="C9" s="16">
        <v>3500204</v>
      </c>
      <c r="D9" s="17">
        <v>3080958</v>
      </c>
      <c r="E9" s="18">
        <v>2992522</v>
      </c>
      <c r="F9" s="19"/>
      <c r="G9" s="15">
        <f>G8*0.19</f>
        <v>2848138</v>
      </c>
      <c r="H9" s="17"/>
      <c r="I9" s="18">
        <f>I8*0.19</f>
        <v>2850256.5</v>
      </c>
      <c r="J9" s="19"/>
      <c r="K9" s="15">
        <f>K8*0.19</f>
        <v>2855810.2</v>
      </c>
      <c r="L9" s="17"/>
      <c r="M9" s="1" t="s">
        <v>43</v>
      </c>
    </row>
    <row r="10" spans="1:13" ht="15">
      <c r="A10" s="1" t="s">
        <v>5</v>
      </c>
      <c r="B10" s="15">
        <v>1204341</v>
      </c>
      <c r="C10" s="16">
        <v>992503</v>
      </c>
      <c r="D10" s="17">
        <v>1796722</v>
      </c>
      <c r="E10" s="18"/>
      <c r="F10" s="19"/>
      <c r="G10" s="15"/>
      <c r="H10" s="17"/>
      <c r="I10" s="18"/>
      <c r="J10" s="19"/>
      <c r="K10" s="15"/>
      <c r="L10" s="17"/>
      <c r="M10" s="1"/>
    </row>
    <row r="11" spans="1:13" ht="15.75" thickBot="1">
      <c r="A11" s="5" t="s">
        <v>6</v>
      </c>
      <c r="B11" s="20">
        <v>17855701</v>
      </c>
      <c r="C11" s="21">
        <v>13976838</v>
      </c>
      <c r="D11" s="22">
        <v>12662570</v>
      </c>
      <c r="E11" s="23">
        <v>12757593</v>
      </c>
      <c r="F11" s="24"/>
      <c r="G11" s="20">
        <f>G8-G9</f>
        <v>12142062</v>
      </c>
      <c r="H11" s="22"/>
      <c r="I11" s="20">
        <f>I8-I9</f>
        <v>12151093.5</v>
      </c>
      <c r="J11" s="24"/>
      <c r="K11" s="20">
        <f>K8-K9</f>
        <v>12174769.8</v>
      </c>
      <c r="L11" s="22"/>
      <c r="M11" s="2"/>
    </row>
    <row r="12" spans="1:13" ht="15.75" thickBot="1">
      <c r="A12" s="7" t="s">
        <v>7</v>
      </c>
      <c r="B12" s="25">
        <v>0</v>
      </c>
      <c r="C12" s="26">
        <v>0</v>
      </c>
      <c r="D12" s="27">
        <v>10338393</v>
      </c>
      <c r="E12" s="29">
        <v>0</v>
      </c>
      <c r="F12" s="29"/>
      <c r="G12" s="25">
        <v>10000</v>
      </c>
      <c r="H12" s="27"/>
      <c r="I12" s="28">
        <v>10000</v>
      </c>
      <c r="J12" s="29"/>
      <c r="K12" s="25">
        <v>10000</v>
      </c>
      <c r="L12" s="27"/>
      <c r="M12" s="45" t="s">
        <v>44</v>
      </c>
    </row>
    <row r="13" spans="1:13" ht="15">
      <c r="A13" s="8" t="s">
        <v>8</v>
      </c>
      <c r="B13" s="30"/>
      <c r="C13" s="31"/>
      <c r="D13" s="32"/>
      <c r="E13" s="33"/>
      <c r="F13" s="34"/>
      <c r="G13" s="30"/>
      <c r="H13" s="32"/>
      <c r="I13" s="33"/>
      <c r="J13" s="34"/>
      <c r="K13" s="30"/>
      <c r="L13" s="32"/>
      <c r="M13" s="47"/>
    </row>
    <row r="14" spans="1:13" ht="15">
      <c r="A14" s="1" t="s">
        <v>9</v>
      </c>
      <c r="B14" s="15">
        <v>38011389</v>
      </c>
      <c r="C14" s="16">
        <v>54835573</v>
      </c>
      <c r="D14" s="17">
        <v>67723208</v>
      </c>
      <c r="E14" s="18">
        <v>67723208</v>
      </c>
      <c r="F14" s="19"/>
      <c r="G14" s="15">
        <f>E14+E11-800000-1275759-260000</f>
        <v>78145042</v>
      </c>
      <c r="H14" s="17"/>
      <c r="I14" s="18">
        <f>G11-800000-1214206-260000+G14</f>
        <v>88012898</v>
      </c>
      <c r="J14" s="19"/>
      <c r="K14" s="15">
        <f>I14+I11-1215109-800000-260000</f>
        <v>97888882.5</v>
      </c>
      <c r="L14" s="17"/>
      <c r="M14" s="1"/>
    </row>
    <row r="15" spans="1:13" ht="15.75" thickBot="1">
      <c r="A15" s="2" t="s">
        <v>10</v>
      </c>
      <c r="B15" s="35">
        <v>0</v>
      </c>
      <c r="C15" s="36">
        <v>0</v>
      </c>
      <c r="D15" s="37">
        <v>0</v>
      </c>
      <c r="E15" s="38">
        <v>0</v>
      </c>
      <c r="F15" s="39"/>
      <c r="G15" s="35">
        <v>0</v>
      </c>
      <c r="H15" s="37"/>
      <c r="I15" s="38">
        <v>0</v>
      </c>
      <c r="J15" s="39"/>
      <c r="K15" s="35">
        <v>0</v>
      </c>
      <c r="L15" s="37"/>
      <c r="M15" s="2"/>
    </row>
    <row r="16" spans="1:13" ht="15">
      <c r="A16" s="6" t="s">
        <v>11</v>
      </c>
      <c r="B16" s="10"/>
      <c r="C16" s="11"/>
      <c r="D16" s="12"/>
      <c r="E16" s="13"/>
      <c r="F16" s="14"/>
      <c r="G16" s="10"/>
      <c r="H16" s="12"/>
      <c r="I16" s="13"/>
      <c r="J16" s="14"/>
      <c r="K16" s="10"/>
      <c r="L16" s="12"/>
      <c r="M16" s="47"/>
    </row>
    <row r="17" spans="1:13" ht="15">
      <c r="A17" s="1" t="s">
        <v>12</v>
      </c>
      <c r="B17" s="15">
        <v>226522958</v>
      </c>
      <c r="C17" s="16">
        <v>253813938</v>
      </c>
      <c r="D17" s="17">
        <v>272175810</v>
      </c>
      <c r="E17" s="18">
        <v>299404000</v>
      </c>
      <c r="F17" s="19"/>
      <c r="G17" s="15">
        <f>E17-E6+40000000-350000</f>
        <v>326241721</v>
      </c>
      <c r="H17" s="17"/>
      <c r="I17" s="18">
        <f>G17-G6+40000000-350000-442600-237133</f>
        <v>352995662</v>
      </c>
      <c r="J17" s="19"/>
      <c r="K17" s="15">
        <f>I17-G6+40000000-350000-442600-474267</f>
        <v>379512469</v>
      </c>
      <c r="L17" s="17"/>
      <c r="M17" s="1"/>
    </row>
    <row r="18" spans="1:13" ht="15">
      <c r="A18" s="1" t="s">
        <v>13</v>
      </c>
      <c r="B18" s="15">
        <v>19082055</v>
      </c>
      <c r="C18" s="16">
        <v>35113008</v>
      </c>
      <c r="D18" s="17">
        <v>28894740</v>
      </c>
      <c r="E18" s="18">
        <f>E17-D17</f>
        <v>27228190</v>
      </c>
      <c r="F18" s="19"/>
      <c r="G18" s="15">
        <f>G17-E17</f>
        <v>26837721</v>
      </c>
      <c r="H18" s="17"/>
      <c r="I18" s="18">
        <f>I17-G17</f>
        <v>26753941</v>
      </c>
      <c r="J18" s="19"/>
      <c r="K18" s="15">
        <f>K17-I17</f>
        <v>26516807</v>
      </c>
      <c r="L18" s="17"/>
      <c r="M18" s="1"/>
    </row>
    <row r="19" spans="1:13" ht="15">
      <c r="A19" s="1" t="s">
        <v>35</v>
      </c>
      <c r="B19" s="15">
        <v>1176425</v>
      </c>
      <c r="C19" s="16">
        <v>1390187</v>
      </c>
      <c r="D19" s="17">
        <v>10002714</v>
      </c>
      <c r="E19" s="18">
        <v>0</v>
      </c>
      <c r="F19" s="19"/>
      <c r="G19" s="15">
        <v>0</v>
      </c>
      <c r="H19" s="17"/>
      <c r="I19" s="18">
        <v>0</v>
      </c>
      <c r="J19" s="19"/>
      <c r="K19" s="15">
        <v>0</v>
      </c>
      <c r="L19" s="17"/>
      <c r="M19" s="1"/>
    </row>
    <row r="20" spans="1:13" ht="15.75" thickBot="1">
      <c r="A20" s="1" t="s">
        <v>14</v>
      </c>
      <c r="B20" s="20">
        <v>0</v>
      </c>
      <c r="C20" s="21">
        <v>0</v>
      </c>
      <c r="D20" s="22">
        <v>0</v>
      </c>
      <c r="E20" s="23">
        <v>0</v>
      </c>
      <c r="F20" s="24"/>
      <c r="G20" s="20">
        <v>0</v>
      </c>
      <c r="H20" s="22"/>
      <c r="I20" s="23">
        <v>0</v>
      </c>
      <c r="J20" s="24"/>
      <c r="K20" s="20">
        <v>0</v>
      </c>
      <c r="L20" s="22"/>
      <c r="M20" s="2"/>
    </row>
    <row r="21" spans="1:13" ht="15">
      <c r="A21" s="8" t="s">
        <v>15</v>
      </c>
      <c r="B21" s="30"/>
      <c r="C21" s="31"/>
      <c r="D21" s="32"/>
      <c r="E21" s="33"/>
      <c r="F21" s="34"/>
      <c r="G21" s="30"/>
      <c r="H21" s="32"/>
      <c r="I21" s="33"/>
      <c r="J21" s="34"/>
      <c r="K21" s="30"/>
      <c r="L21" s="32"/>
      <c r="M21" s="47"/>
    </row>
    <row r="22" spans="1:13" ht="15">
      <c r="A22" s="1" t="s">
        <v>16</v>
      </c>
      <c r="B22" s="15">
        <v>87369538</v>
      </c>
      <c r="C22" s="16">
        <v>75876580</v>
      </c>
      <c r="D22" s="17">
        <v>69490638</v>
      </c>
      <c r="E22" s="18">
        <v>57918000</v>
      </c>
      <c r="F22" s="19"/>
      <c r="G22" s="15">
        <v>52708695</v>
      </c>
      <c r="H22" s="17"/>
      <c r="I22" s="18">
        <v>47967929</v>
      </c>
      <c r="J22" s="19"/>
      <c r="K22" s="15">
        <v>43653561</v>
      </c>
      <c r="L22" s="17"/>
      <c r="M22" s="1" t="s">
        <v>45</v>
      </c>
    </row>
    <row r="23" spans="1:13" ht="15.75" thickBot="1">
      <c r="A23" s="2" t="s">
        <v>17</v>
      </c>
      <c r="B23" s="35">
        <v>8174704</v>
      </c>
      <c r="C23" s="36">
        <v>16791684</v>
      </c>
      <c r="D23" s="37">
        <v>9969785</v>
      </c>
      <c r="E23" s="38">
        <v>8033000</v>
      </c>
      <c r="F23" s="39"/>
      <c r="G23" s="35">
        <v>6472465</v>
      </c>
      <c r="H23" s="37"/>
      <c r="I23" s="38">
        <v>5215089</v>
      </c>
      <c r="J23" s="39"/>
      <c r="K23" s="35">
        <v>4201977</v>
      </c>
      <c r="L23" s="37"/>
      <c r="M23" s="2"/>
    </row>
    <row r="24" spans="1:13" ht="15">
      <c r="A24" s="6" t="s">
        <v>18</v>
      </c>
      <c r="B24" s="10"/>
      <c r="C24" s="11"/>
      <c r="D24" s="12"/>
      <c r="E24" s="13"/>
      <c r="F24" s="14"/>
      <c r="G24" s="10"/>
      <c r="H24" s="12"/>
      <c r="I24" s="13"/>
      <c r="J24" s="14"/>
      <c r="K24" s="10"/>
      <c r="L24" s="12"/>
      <c r="M24" s="47"/>
    </row>
    <row r="25" spans="1:13" ht="15">
      <c r="A25" s="1" t="s">
        <v>19</v>
      </c>
      <c r="B25" s="15">
        <v>0</v>
      </c>
      <c r="C25" s="16">
        <v>0</v>
      </c>
      <c r="D25" s="17">
        <v>0</v>
      </c>
      <c r="E25" s="18">
        <v>0</v>
      </c>
      <c r="F25" s="19"/>
      <c r="G25" s="15">
        <v>0</v>
      </c>
      <c r="H25" s="17"/>
      <c r="I25" s="18">
        <v>0</v>
      </c>
      <c r="J25" s="19"/>
      <c r="K25" s="15">
        <v>0</v>
      </c>
      <c r="L25" s="17"/>
      <c r="M25" s="1"/>
    </row>
    <row r="26" spans="1:13" ht="15">
      <c r="A26" s="1" t="s">
        <v>20</v>
      </c>
      <c r="B26" s="15">
        <v>0</v>
      </c>
      <c r="C26" s="16">
        <v>0</v>
      </c>
      <c r="D26" s="17">
        <v>0</v>
      </c>
      <c r="E26" s="18">
        <v>0</v>
      </c>
      <c r="F26" s="19"/>
      <c r="G26" s="15">
        <v>0</v>
      </c>
      <c r="H26" s="17"/>
      <c r="I26" s="18">
        <v>0</v>
      </c>
      <c r="J26" s="19"/>
      <c r="K26" s="15">
        <v>0</v>
      </c>
      <c r="L26" s="17"/>
      <c r="M26" s="1"/>
    </row>
    <row r="27" spans="1:13" ht="15">
      <c r="A27" s="1" t="s">
        <v>21</v>
      </c>
      <c r="B27" s="15">
        <v>0</v>
      </c>
      <c r="C27" s="16">
        <v>0</v>
      </c>
      <c r="D27" s="17">
        <v>0</v>
      </c>
      <c r="E27" s="18">
        <v>0</v>
      </c>
      <c r="F27" s="19"/>
      <c r="G27" s="15">
        <v>0</v>
      </c>
      <c r="H27" s="17"/>
      <c r="I27" s="18">
        <v>0</v>
      </c>
      <c r="J27" s="19"/>
      <c r="K27" s="15">
        <v>0</v>
      </c>
      <c r="L27" s="17"/>
      <c r="M27" s="1"/>
    </row>
    <row r="28" spans="1:13" ht="15">
      <c r="A28" s="1" t="s">
        <v>22</v>
      </c>
      <c r="B28" s="15">
        <v>0</v>
      </c>
      <c r="C28" s="16">
        <v>0</v>
      </c>
      <c r="D28" s="17">
        <v>0</v>
      </c>
      <c r="E28" s="18">
        <v>0</v>
      </c>
      <c r="F28" s="19"/>
      <c r="G28" s="15">
        <v>0</v>
      </c>
      <c r="H28" s="17"/>
      <c r="I28" s="18">
        <v>0</v>
      </c>
      <c r="J28" s="19"/>
      <c r="K28" s="15">
        <v>0</v>
      </c>
      <c r="L28" s="17"/>
      <c r="M28" s="1"/>
    </row>
    <row r="29" spans="1:13" ht="15.75" thickBot="1">
      <c r="A29" s="1" t="s">
        <v>23</v>
      </c>
      <c r="B29" s="20">
        <v>0</v>
      </c>
      <c r="C29" s="21">
        <v>0</v>
      </c>
      <c r="D29" s="22">
        <v>0</v>
      </c>
      <c r="E29" s="23">
        <v>0</v>
      </c>
      <c r="F29" s="24"/>
      <c r="G29" s="20">
        <v>0</v>
      </c>
      <c r="H29" s="22"/>
      <c r="I29" s="23">
        <v>0</v>
      </c>
      <c r="J29" s="24"/>
      <c r="K29" s="20">
        <v>0</v>
      </c>
      <c r="L29" s="22"/>
      <c r="M29" s="2"/>
    </row>
    <row r="30" spans="1:13" ht="15">
      <c r="A30" s="8" t="s">
        <v>24</v>
      </c>
      <c r="B30" s="30"/>
      <c r="C30" s="31"/>
      <c r="D30" s="32"/>
      <c r="E30" s="33"/>
      <c r="F30" s="34"/>
      <c r="G30" s="30"/>
      <c r="H30" s="32"/>
      <c r="I30" s="33"/>
      <c r="J30" s="34"/>
      <c r="K30" s="30"/>
      <c r="L30" s="32"/>
      <c r="M30" s="47"/>
    </row>
    <row r="31" spans="1:13" ht="15">
      <c r="A31" s="1" t="s">
        <v>36</v>
      </c>
      <c r="B31" s="15">
        <v>55950732</v>
      </c>
      <c r="C31" s="16">
        <v>58166314</v>
      </c>
      <c r="D31" s="17">
        <v>56267235</v>
      </c>
      <c r="E31" s="18">
        <v>59831369</v>
      </c>
      <c r="F31" s="19"/>
      <c r="G31" s="15">
        <v>55994230</v>
      </c>
      <c r="H31" s="17"/>
      <c r="I31" s="18">
        <v>56016020</v>
      </c>
      <c r="J31" s="19"/>
      <c r="K31" s="15">
        <v>56042000</v>
      </c>
      <c r="L31" s="17"/>
      <c r="M31" s="1" t="s">
        <v>47</v>
      </c>
    </row>
    <row r="32" spans="1:13" ht="15">
      <c r="A32" s="1" t="s">
        <v>37</v>
      </c>
      <c r="B32" s="15">
        <v>0</v>
      </c>
      <c r="C32" s="16">
        <v>0</v>
      </c>
      <c r="D32" s="17">
        <v>0</v>
      </c>
      <c r="E32" s="18">
        <v>0</v>
      </c>
      <c r="F32" s="19"/>
      <c r="G32" s="15">
        <v>0</v>
      </c>
      <c r="H32" s="17"/>
      <c r="I32" s="18">
        <v>0</v>
      </c>
      <c r="J32" s="19"/>
      <c r="K32" s="15">
        <v>0</v>
      </c>
      <c r="L32" s="17"/>
      <c r="M32" s="1"/>
    </row>
    <row r="33" spans="1:13" ht="15.75" thickBot="1">
      <c r="A33" s="2" t="s">
        <v>25</v>
      </c>
      <c r="B33" s="35">
        <v>0</v>
      </c>
      <c r="C33" s="36">
        <v>0</v>
      </c>
      <c r="D33" s="37">
        <v>0</v>
      </c>
      <c r="E33" s="38">
        <v>0</v>
      </c>
      <c r="F33" s="39"/>
      <c r="G33" s="35">
        <v>0</v>
      </c>
      <c r="H33" s="37"/>
      <c r="I33" s="38">
        <v>0</v>
      </c>
      <c r="J33" s="39"/>
      <c r="K33" s="35">
        <v>0</v>
      </c>
      <c r="L33" s="37"/>
      <c r="M33" s="2"/>
    </row>
    <row r="34" spans="1:13" ht="15">
      <c r="A34" s="6" t="s">
        <v>26</v>
      </c>
      <c r="B34" s="10"/>
      <c r="C34" s="11"/>
      <c r="D34" s="12"/>
      <c r="E34" s="13"/>
      <c r="F34" s="14"/>
      <c r="G34" s="10"/>
      <c r="H34" s="12"/>
      <c r="I34" s="13"/>
      <c r="J34" s="14"/>
      <c r="K34" s="10"/>
      <c r="L34" s="12"/>
      <c r="M34" s="47"/>
    </row>
    <row r="35" spans="1:13" ht="15">
      <c r="A35" s="1" t="s">
        <v>38</v>
      </c>
      <c r="B35" s="15">
        <v>0</v>
      </c>
      <c r="C35" s="16">
        <v>0</v>
      </c>
      <c r="D35" s="17">
        <v>0</v>
      </c>
      <c r="E35" s="18">
        <v>0</v>
      </c>
      <c r="F35" s="19"/>
      <c r="G35" s="15">
        <v>0</v>
      </c>
      <c r="H35" s="17"/>
      <c r="I35" s="18">
        <v>0</v>
      </c>
      <c r="J35" s="19"/>
      <c r="K35" s="15">
        <v>0</v>
      </c>
      <c r="L35" s="17"/>
      <c r="M35" s="1"/>
    </row>
    <row r="36" spans="1:13" ht="15">
      <c r="A36" s="1" t="s">
        <v>27</v>
      </c>
      <c r="B36" s="15">
        <v>7843741</v>
      </c>
      <c r="C36" s="16">
        <v>7420605</v>
      </c>
      <c r="D36" s="17">
        <v>6377408</v>
      </c>
      <c r="E36" s="49">
        <f>1234772+5039986</f>
        <v>6274758</v>
      </c>
      <c r="F36" s="19"/>
      <c r="G36" s="15">
        <v>6055011</v>
      </c>
      <c r="H36" s="17"/>
      <c r="I36" s="18">
        <v>5842960</v>
      </c>
      <c r="J36" s="19"/>
      <c r="K36" s="15">
        <v>5638335</v>
      </c>
      <c r="L36" s="17"/>
      <c r="M36" s="1" t="s">
        <v>49</v>
      </c>
    </row>
    <row r="37" spans="1:13" ht="15.75" thickBot="1">
      <c r="A37" s="1" t="s">
        <v>28</v>
      </c>
      <c r="B37" s="20">
        <v>8081057</v>
      </c>
      <c r="C37" s="21">
        <v>12554110</v>
      </c>
      <c r="D37" s="22">
        <v>11713318</v>
      </c>
      <c r="E37" s="51">
        <v>13765380</v>
      </c>
      <c r="F37" s="24"/>
      <c r="G37" s="15">
        <v>12250350</v>
      </c>
      <c r="H37" s="17"/>
      <c r="I37" s="18">
        <v>11780690</v>
      </c>
      <c r="J37" s="19"/>
      <c r="K37" s="15">
        <v>11570100</v>
      </c>
      <c r="L37" s="22"/>
      <c r="M37" s="2"/>
    </row>
    <row r="38" spans="1:13" ht="15">
      <c r="A38" s="9" t="s">
        <v>29</v>
      </c>
      <c r="B38" s="30"/>
      <c r="C38" s="31"/>
      <c r="D38" s="32"/>
      <c r="E38" s="33"/>
      <c r="F38" s="34"/>
      <c r="G38" s="30"/>
      <c r="H38" s="32"/>
      <c r="I38" s="33"/>
      <c r="J38" s="34"/>
      <c r="K38" s="30"/>
      <c r="L38" s="32"/>
      <c r="M38" s="47"/>
    </row>
    <row r="39" spans="1:13" ht="15">
      <c r="A39" s="3" t="s">
        <v>30</v>
      </c>
      <c r="B39" s="15">
        <v>397</v>
      </c>
      <c r="C39" s="16">
        <v>399</v>
      </c>
      <c r="D39" s="17">
        <v>422</v>
      </c>
      <c r="E39" s="18">
        <v>441</v>
      </c>
      <c r="F39" s="19"/>
      <c r="G39" s="15">
        <v>435</v>
      </c>
      <c r="H39" s="17"/>
      <c r="I39" s="18">
        <v>430</v>
      </c>
      <c r="J39" s="19"/>
      <c r="K39" s="15">
        <v>428</v>
      </c>
      <c r="L39" s="17"/>
      <c r="M39" s="1"/>
    </row>
    <row r="40" spans="1:13" ht="15">
      <c r="A40" s="3" t="s">
        <v>31</v>
      </c>
      <c r="B40" s="15">
        <v>7679812</v>
      </c>
      <c r="C40" s="16">
        <v>7614164</v>
      </c>
      <c r="D40" s="17">
        <v>7682457</v>
      </c>
      <c r="E40" s="49">
        <f>7972000+478100</f>
        <v>8450100</v>
      </c>
      <c r="F40" s="19"/>
      <c r="G40" s="15">
        <v>8250338</v>
      </c>
      <c r="H40" s="17"/>
      <c r="I40" s="18">
        <v>8135225</v>
      </c>
      <c r="J40" s="19"/>
      <c r="K40" s="15">
        <f>I40/I39*K39</f>
        <v>8097386.7441860465</v>
      </c>
      <c r="L40" s="17"/>
      <c r="M40" s="1"/>
    </row>
    <row r="41" spans="1:13" ht="15.75" thickBot="1">
      <c r="A41" s="4" t="s">
        <v>32</v>
      </c>
      <c r="B41" s="35">
        <v>0</v>
      </c>
      <c r="C41" s="36">
        <v>0</v>
      </c>
      <c r="D41" s="37">
        <v>0</v>
      </c>
      <c r="E41" s="38">
        <v>0</v>
      </c>
      <c r="F41" s="39"/>
      <c r="G41" s="35">
        <v>0</v>
      </c>
      <c r="H41" s="37"/>
      <c r="I41" s="38">
        <v>0</v>
      </c>
      <c r="J41" s="39"/>
      <c r="K41" s="35">
        <v>0</v>
      </c>
      <c r="L41" s="37"/>
      <c r="M41" s="2"/>
    </row>
    <row r="42" spans="1:13" ht="15">
      <c r="A42" s="52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2"/>
    </row>
    <row r="44" spans="1:6" ht="15">
      <c r="A44" t="s">
        <v>59</v>
      </c>
      <c r="F44" s="46"/>
    </row>
    <row r="45" spans="1:6" ht="15">
      <c r="A45" t="s">
        <v>53</v>
      </c>
      <c r="F45" s="46"/>
    </row>
    <row r="46" ht="15">
      <c r="A46" t="s">
        <v>50</v>
      </c>
    </row>
    <row r="47" ht="15">
      <c r="A47" t="s">
        <v>56</v>
      </c>
    </row>
    <row r="48" ht="15">
      <c r="A48" t="s">
        <v>51</v>
      </c>
    </row>
    <row r="49" ht="15">
      <c r="A49" t="s">
        <v>58</v>
      </c>
    </row>
    <row r="50" ht="15">
      <c r="A50" t="s">
        <v>46</v>
      </c>
    </row>
    <row r="51" ht="15">
      <c r="A51" t="s">
        <v>48</v>
      </c>
    </row>
    <row r="52" ht="15">
      <c r="A52" t="s">
        <v>57</v>
      </c>
    </row>
    <row r="56" ht="15">
      <c r="G56" s="54"/>
    </row>
    <row r="58" ht="15">
      <c r="E58" s="52"/>
    </row>
    <row r="60" ht="15">
      <c r="E60" s="46"/>
    </row>
  </sheetData>
  <sheetProtection/>
  <mergeCells count="7">
    <mergeCell ref="A2:A3"/>
    <mergeCell ref="M2:M3"/>
    <mergeCell ref="B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poprocova</dc:creator>
  <cp:keywords/>
  <dc:description/>
  <cp:lastModifiedBy>kobidova</cp:lastModifiedBy>
  <cp:lastPrinted>2011-09-21T07:13:25Z</cp:lastPrinted>
  <dcterms:created xsi:type="dcterms:W3CDTF">2011-05-04T08:32:39Z</dcterms:created>
  <dcterms:modified xsi:type="dcterms:W3CDTF">2011-09-23T08:23:09Z</dcterms:modified>
  <cp:category/>
  <cp:version/>
  <cp:contentType/>
  <cp:contentStatus/>
</cp:coreProperties>
</file>