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8145" firstSheet="1" activeTab="9"/>
  </bookViews>
  <sheets>
    <sheet name="Tab. č. 1" sheetId="1" r:id="rId1"/>
    <sheet name="Tab. č. 2" sheetId="2" r:id="rId2"/>
    <sheet name="Tab. č. 3" sheetId="3" r:id="rId3"/>
    <sheet name="Tab. č. 4" sheetId="4" r:id="rId4"/>
    <sheet name="Tab. č. 5" sheetId="5" r:id="rId5"/>
    <sheet name="Tab. č. 6" sheetId="6" r:id="rId6"/>
    <sheet name="Tab. č. 7" sheetId="7" r:id="rId7"/>
    <sheet name="Tab. č. 8" sheetId="8" r:id="rId8"/>
    <sheet name="tab. č. 9" sheetId="9" r:id="rId9"/>
    <sheet name="Tab. č. 10" sheetId="10" r:id="rId10"/>
    <sheet name="Tab. č. 11" sheetId="11" r:id="rId11"/>
    <sheet name="Tab. č. 12" sheetId="12" r:id="rId12"/>
    <sheet name="Tab. č. 12a" sheetId="13" r:id="rId13"/>
    <sheet name="Tab. č. 13" sheetId="14" r:id="rId14"/>
    <sheet name="Tab. č. 13 a" sheetId="15" r:id="rId15"/>
    <sheet name="Tab č. 14" sheetId="16" r:id="rId16"/>
  </sheets>
  <definedNames>
    <definedName name="_xlfn.GAMMA" hidden="1">#NAME?</definedName>
    <definedName name="_xlfn.PDURATION" hidden="1">#NAME?</definedName>
    <definedName name="_xlnm.Print_Area" localSheetId="9">'Tab. č. 10'!$R$8</definedName>
  </definedNames>
  <calcPr fullCalcOnLoad="1"/>
</workbook>
</file>

<file path=xl/sharedStrings.xml><?xml version="1.0" encoding="utf-8"?>
<sst xmlns="http://schemas.openxmlformats.org/spreadsheetml/2006/main" count="627" uniqueCount="355">
  <si>
    <t>Tabuľka č. 3</t>
  </si>
  <si>
    <t>Tabuľka č. 5</t>
  </si>
  <si>
    <t>Tabuľka č. 6</t>
  </si>
  <si>
    <t xml:space="preserve">Akciová spoločnosť       </t>
  </si>
  <si>
    <t xml:space="preserve">Štátny podnik            </t>
  </si>
  <si>
    <t xml:space="preserve">Rozpočtová organizácia   </t>
  </si>
  <si>
    <t xml:space="preserve">Príspevková organizácia  </t>
  </si>
  <si>
    <t xml:space="preserve">Zahraničná osoba         </t>
  </si>
  <si>
    <t xml:space="preserve">Cirkevná organizácia     </t>
  </si>
  <si>
    <t>1  -  9</t>
  </si>
  <si>
    <t>10  -  49</t>
  </si>
  <si>
    <t>50  -  249</t>
  </si>
  <si>
    <t>250 a viac</t>
  </si>
  <si>
    <t>Spoločnosť s ručením obmedzeným</t>
  </si>
  <si>
    <t>Verejná obchodná spoločnosť</t>
  </si>
  <si>
    <t>Združenie (zväz, spolok...)</t>
  </si>
  <si>
    <t>Záujmové združenie právnických osôb</t>
  </si>
  <si>
    <t>Fyzické osoby spolu</t>
  </si>
  <si>
    <t xml:space="preserve">Počet kontrolovaných subjektov  </t>
  </si>
  <si>
    <t>Právna forma subjektu</t>
  </si>
  <si>
    <t>Nezisková organizácia</t>
  </si>
  <si>
    <t>Verejnoprávna inštitúcia</t>
  </si>
  <si>
    <t xml:space="preserve">Spoločenstvá vlastníkov pozemkov, bytov a pod. </t>
  </si>
  <si>
    <t xml:space="preserve">Obec (obecný úrad), mesto (mestský úrad)     </t>
  </si>
  <si>
    <t>Samosprávny kraj (úrad samosprávneho kraja)</t>
  </si>
  <si>
    <t>Komanditná spoločnosť</t>
  </si>
  <si>
    <t xml:space="preserve">Iné          </t>
  </si>
  <si>
    <t>Spolu</t>
  </si>
  <si>
    <t>spolu</t>
  </si>
  <si>
    <t>Tabuľka č. 1</t>
  </si>
  <si>
    <r>
      <t>rozdelenie podľa počtu zamestnancov</t>
    </r>
    <r>
      <rPr>
        <vertAlign val="superscript"/>
        <sz val="11"/>
        <rFont val="Times New Roman CE"/>
        <family val="0"/>
      </rPr>
      <t>*)</t>
    </r>
  </si>
  <si>
    <r>
      <t xml:space="preserve">*) </t>
    </r>
    <r>
      <rPr>
        <sz val="10"/>
        <rFont val="Times New Roman CE"/>
        <family val="0"/>
      </rPr>
      <t>len počet príslušníkov ZVJS a zamestnancov ZVJS</t>
    </r>
  </si>
  <si>
    <t>III.</t>
  </si>
  <si>
    <t>Kód</t>
  </si>
  <si>
    <t xml:space="preserve"> B O Z P</t>
  </si>
  <si>
    <t>P o č e t</t>
  </si>
  <si>
    <t>% porovnania</t>
  </si>
  <si>
    <t>22/A</t>
  </si>
  <si>
    <t>Previerky stavu BOZP</t>
  </si>
  <si>
    <t>22/B</t>
  </si>
  <si>
    <t>Mimoriadne previerky</t>
  </si>
  <si>
    <t>22/F</t>
  </si>
  <si>
    <t>Následné previerky - kontrola uložených opatrení</t>
  </si>
  <si>
    <t>22/C</t>
  </si>
  <si>
    <t xml:space="preserve">Účasť na kolaudačnom konaní, či zmene užívaní  </t>
  </si>
  <si>
    <t>22/D</t>
  </si>
  <si>
    <t>Vybavovanie sťažností</t>
  </si>
  <si>
    <t>22/E</t>
  </si>
  <si>
    <t xml:space="preserve">Vybavovanie podnetov </t>
  </si>
  <si>
    <t>41/J-47/J</t>
  </si>
  <si>
    <t>Vyšetrovanie udalostí</t>
  </si>
  <si>
    <t>22/H</t>
  </si>
  <si>
    <t>Vyjadrenia k pravidlám BOZP, udeľovanie výnimiek</t>
  </si>
  <si>
    <t>22/G</t>
  </si>
  <si>
    <t xml:space="preserve">Poradenská činnosť </t>
  </si>
  <si>
    <t>P o č e t   v ý k o n o v - BOZP</t>
  </si>
  <si>
    <t>T r h o v ý   d o h ľ a d</t>
  </si>
  <si>
    <t>23/A</t>
  </si>
  <si>
    <t>Previerky podľa plánu práce</t>
  </si>
  <si>
    <t>23/B</t>
  </si>
  <si>
    <t>23/F</t>
  </si>
  <si>
    <t>23/C</t>
  </si>
  <si>
    <t>Účasť na kolaudačnom konaní</t>
  </si>
  <si>
    <t>23/E</t>
  </si>
  <si>
    <t>23/J</t>
  </si>
  <si>
    <t>23/G</t>
  </si>
  <si>
    <t>Poradenská činnosť ostatná</t>
  </si>
  <si>
    <t>P o č e t   v ý k o n o v - trhový dohľad</t>
  </si>
  <si>
    <t>24/A</t>
  </si>
  <si>
    <t>24/B</t>
  </si>
  <si>
    <t>24/F</t>
  </si>
  <si>
    <t>24/E</t>
  </si>
  <si>
    <t>24/H</t>
  </si>
  <si>
    <t>Povoľovanie ľahkých prác mladistvých</t>
  </si>
  <si>
    <t>24/G</t>
  </si>
  <si>
    <t>Poradenská činnosť na vyžiadanie</t>
  </si>
  <si>
    <t>P o č e t   v ý k o n o v  - PPV</t>
  </si>
  <si>
    <t>25/A</t>
  </si>
  <si>
    <t>25/B</t>
  </si>
  <si>
    <t>25/F</t>
  </si>
  <si>
    <t>25/E</t>
  </si>
  <si>
    <t>25/J</t>
  </si>
  <si>
    <t>25/G</t>
  </si>
  <si>
    <t>P o č e t   v ý k o n o v - KNZ</t>
  </si>
  <si>
    <t>C e l k o v ý  počet výkonov</t>
  </si>
  <si>
    <t>Prehľad porušení predpisov (nedostatkov) podľa objektov</t>
  </si>
  <si>
    <t>Skupina objektov dozoru</t>
  </si>
  <si>
    <t xml:space="preserve">P o č e t </t>
  </si>
  <si>
    <t>0100</t>
  </si>
  <si>
    <t>Ustanovené pracovné podmienky</t>
  </si>
  <si>
    <t>0200</t>
  </si>
  <si>
    <t>OOPP</t>
  </si>
  <si>
    <t>0300</t>
  </si>
  <si>
    <t>Riadenie BOZP</t>
  </si>
  <si>
    <t>0400</t>
  </si>
  <si>
    <t>Organizácia práce</t>
  </si>
  <si>
    <t>0500</t>
  </si>
  <si>
    <t>Pracovné prostredie</t>
  </si>
  <si>
    <t>0600</t>
  </si>
  <si>
    <t>Prevádzkové budovy a objekty</t>
  </si>
  <si>
    <t>0700</t>
  </si>
  <si>
    <t>VTZ</t>
  </si>
  <si>
    <t>0800</t>
  </si>
  <si>
    <t>Ostatné stroje a zariadenia</t>
  </si>
  <si>
    <t>0900</t>
  </si>
  <si>
    <t>Špeciálne stroje a zariadenia</t>
  </si>
  <si>
    <t>1000</t>
  </si>
  <si>
    <t>Činnosti</t>
  </si>
  <si>
    <t>1100</t>
  </si>
  <si>
    <t>Kolektívne zmluvy</t>
  </si>
  <si>
    <t>1200</t>
  </si>
  <si>
    <t>Pracovnoprávne a mzdové predpisy</t>
  </si>
  <si>
    <t>1300</t>
  </si>
  <si>
    <t>Trhový dohľad</t>
  </si>
  <si>
    <t>9900</t>
  </si>
  <si>
    <t>Bližšie nešpecifikovaný</t>
  </si>
  <si>
    <t xml:space="preserve"> S   p   o   l   u</t>
  </si>
  <si>
    <t>Prehľad porušení predpisov (nedostatkov) podľa ŠKEČ</t>
  </si>
  <si>
    <t>Názov odvetvia (ŠKEČ)</t>
  </si>
  <si>
    <t>A</t>
  </si>
  <si>
    <t>Poľnohospodárstvo, lesníctvo a rybolov</t>
  </si>
  <si>
    <t>B</t>
  </si>
  <si>
    <t>Ťažba a dobývanie</t>
  </si>
  <si>
    <t>C</t>
  </si>
  <si>
    <t>Priemyselná výroba</t>
  </si>
  <si>
    <t>D</t>
  </si>
  <si>
    <t>Dodávka elektriny, plynu, pary a studeného vzduchu</t>
  </si>
  <si>
    <t>E</t>
  </si>
  <si>
    <t>Dodávka vody; čistenie a odvod odpadových vôd</t>
  </si>
  <si>
    <t>F</t>
  </si>
  <si>
    <t>Stavebníctvo</t>
  </si>
  <si>
    <t>G</t>
  </si>
  <si>
    <t>Veľkoobchod a maloobchod; oprava motorových vozidiel</t>
  </si>
  <si>
    <t>H</t>
  </si>
  <si>
    <t>Doprava a skladovanie</t>
  </si>
  <si>
    <t>I</t>
  </si>
  <si>
    <t>Ubytovacie a stravovacie služby</t>
  </si>
  <si>
    <t>J</t>
  </si>
  <si>
    <t>Informácie a komunikácia</t>
  </si>
  <si>
    <t>K</t>
  </si>
  <si>
    <t>Finančné a poisťovacie činnosti</t>
  </si>
  <si>
    <t>L</t>
  </si>
  <si>
    <t>Činnosti v oblasti nehnuteľností</t>
  </si>
  <si>
    <t>M</t>
  </si>
  <si>
    <t>Odborné, vedecké a technické činnosti</t>
  </si>
  <si>
    <t>N</t>
  </si>
  <si>
    <t>Administratívne a podporné služby</t>
  </si>
  <si>
    <t>O</t>
  </si>
  <si>
    <t>Verejná správa a obrana; povinné sociálne zabezpečenie</t>
  </si>
  <si>
    <t>P</t>
  </si>
  <si>
    <t>Vzdelávanie</t>
  </si>
  <si>
    <t>Q</t>
  </si>
  <si>
    <t>Zdravotníctvo a sociálna pomoc</t>
  </si>
  <si>
    <t>R</t>
  </si>
  <si>
    <t>Umenie, zábava a rekreácia</t>
  </si>
  <si>
    <t>S</t>
  </si>
  <si>
    <t>Ostatné činnosti</t>
  </si>
  <si>
    <t>Druh činnosti, pri ktorej bola                       pokuta uložená</t>
  </si>
  <si>
    <t>Počet pokút</t>
  </si>
  <si>
    <t>porovn.</t>
  </si>
  <si>
    <t>Sumy pokút v €</t>
  </si>
  <si>
    <t>Násl. previerky - kontrola uložených opatrení</t>
  </si>
  <si>
    <t xml:space="preserve">S p o l u   pokuty uložené organizáciám </t>
  </si>
  <si>
    <t xml:space="preserve">S p o l u   pokuty uložené jednotlivcom </t>
  </si>
  <si>
    <t>Blokové pokuty</t>
  </si>
  <si>
    <t>Druh výkonu</t>
  </si>
  <si>
    <t>Kontrola BOZP</t>
  </si>
  <si>
    <t>Kontrola PPV</t>
  </si>
  <si>
    <t>Kontrola NZ</t>
  </si>
  <si>
    <t>S p o l u   pokuty uložené jednotlivcom</t>
  </si>
  <si>
    <t xml:space="preserve">Prehľad rozhodnutí orgánu dozoru ZVJS podľa druhu </t>
  </si>
  <si>
    <t>D r u h   r o z h o d n u t i a</t>
  </si>
  <si>
    <t>Počet rozhodnutí</t>
  </si>
  <si>
    <t xml:space="preserve">Zákaz prevádzky VTZ tlakových </t>
  </si>
  <si>
    <t>Zákaz prevádzky VTZ zdvíhacích</t>
  </si>
  <si>
    <t>Zákaz prevádzky VTZ elektrických</t>
  </si>
  <si>
    <t>Zákaz prevádzky ostatných strojov a zariadení</t>
  </si>
  <si>
    <t>Zákaz používania motorového vozidla</t>
  </si>
  <si>
    <t>Zákaz používania výrobných a prevádzkových priestorov</t>
  </si>
  <si>
    <t>Zákaz používania technológie, činnosti</t>
  </si>
  <si>
    <t>Odobratie osvedčenia revízneho technika</t>
  </si>
  <si>
    <t>Zákaz práce nadčas ostatných</t>
  </si>
  <si>
    <t>Zákaz ostatných prác bez oprávnenia, resp. kvalifikácie</t>
  </si>
  <si>
    <t>Zákaz ostatných prác proti predpisom</t>
  </si>
  <si>
    <t>Práce bez právneho titulu - nelegálne zamestnávanie</t>
  </si>
  <si>
    <t>Zákaz činnosti vodiča</t>
  </si>
  <si>
    <t>Tabuľka č. 7</t>
  </si>
  <si>
    <r>
      <t>Zdrojová skupina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</si>
  <si>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I.</t>
  </si>
  <si>
    <t>Dopravné prostriedky</t>
  </si>
  <si>
    <t>II.</t>
  </si>
  <si>
    <t>Zdvíhadlá a dopravníky, zdvíhacie a dopravné pomôcky</t>
  </si>
  <si>
    <t>Stroje - hnacie, pomocné, obrábacie a pracovné</t>
  </si>
  <si>
    <t>IV.</t>
  </si>
  <si>
    <t>Pracovné, príp. cestné dopr. priestory ako zdroje pádov osôb</t>
  </si>
  <si>
    <t>V.</t>
  </si>
  <si>
    <t>Materiál, bremená, predmety</t>
  </si>
  <si>
    <t>VI.</t>
  </si>
  <si>
    <t>Náradie, nástroje, ručne ovládané strojčeky a prístroje</t>
  </si>
  <si>
    <t>VII.</t>
  </si>
  <si>
    <t>Priem. škodliviny, horúce látky a predmety, oheň a výbušniny</t>
  </si>
  <si>
    <t>VIII.</t>
  </si>
  <si>
    <t>Kotly, nádoby a vedenia (potrubia) pod tlakom</t>
  </si>
  <si>
    <t>IX.</t>
  </si>
  <si>
    <t>Elektrina</t>
  </si>
  <si>
    <t>X.</t>
  </si>
  <si>
    <t>Ľudia, zvieratá a prírodné živly</t>
  </si>
  <si>
    <t>XI.</t>
  </si>
  <si>
    <t>Iné zdroje</t>
  </si>
  <si>
    <t>S p o l u</t>
  </si>
  <si>
    <t>Tabuľka č. 8</t>
  </si>
  <si>
    <r>
      <t>Zdrojová skupina</t>
    </r>
    <r>
      <rPr>
        <sz val="10"/>
        <color indexed="8"/>
        <rFont val="Times New Roman"/>
        <family val="1"/>
      </rPr>
      <t xml:space="preserve"> (vyhl. SÚBP a SBÚ  č. 111/1975 Zb./vyhl. MPSVR SR č. 500/2006 Z. z.)</t>
    </r>
  </si>
  <si>
    <t>1.-6. nesiac</t>
  </si>
  <si>
    <t>7.-12. mesiac</t>
  </si>
  <si>
    <r>
      <t>Skupina príčin</t>
    </r>
    <r>
      <rPr>
        <sz val="10"/>
        <color indexed="8"/>
        <rFont val="Times New Roman"/>
        <family val="1"/>
      </rPr>
      <t xml:space="preserve"> (vyhl. SÚBP a SBÚ č. 111/1975 Zb./vyhl. MPSVR SR č. 500/2006 Z. z.)</t>
    </r>
  </si>
  <si>
    <t>1.</t>
  </si>
  <si>
    <t>Chybný alebo nepriaznivý stav zdroja úrazu</t>
  </si>
  <si>
    <t>2.</t>
  </si>
  <si>
    <t>Chýbajúce alebo nedostatočné ochranné zariadenie a zabezpečenie</t>
  </si>
  <si>
    <t>3.</t>
  </si>
  <si>
    <t>Chýbajúce (nepridelené), nedostatočné alebo nevhodné OOPP</t>
  </si>
  <si>
    <t>4.</t>
  </si>
  <si>
    <t>Nepriaznivý stav alebo chybné usporiadanie pracoviska, príp. komunikácie</t>
  </si>
  <si>
    <t>5.</t>
  </si>
  <si>
    <t>Nedostatky v osvetlení, viditeľnosti, nepriaznivé vplyvy hluku, otrasov a škodlivého ovzdušia</t>
  </si>
  <si>
    <t>6.</t>
  </si>
  <si>
    <t>Nesprávna organizácia práce</t>
  </si>
  <si>
    <t>7.</t>
  </si>
  <si>
    <t>Neoboznámenosť s podmienkami bezpečnej práce a nedostatok potrebnej kvalifikácie</t>
  </si>
  <si>
    <t>8.</t>
  </si>
  <si>
    <t>Používanie nebezpečných postupov alebo spôsobov práce vrátane konania bez oprávnenia</t>
  </si>
  <si>
    <t>9.</t>
  </si>
  <si>
    <t>Odstránenie alebo nepoužívanie predpísaných bezpečnostných zariadení a ochranných opatrení</t>
  </si>
  <si>
    <t>10.</t>
  </si>
  <si>
    <t>Nepoužívanie (nesprávne používanie) predpísaných a pridelených OOP (prístrojov)</t>
  </si>
  <si>
    <t>11.</t>
  </si>
  <si>
    <t>Ohrozenie inými osobami (odvedenie pozornosti, žarty, hádky a iné nebezpečné konanie)</t>
  </si>
  <si>
    <t>12.</t>
  </si>
  <si>
    <t xml:space="preserve">Nedostatok osobných predpokladov na riadny pracovný výkon </t>
  </si>
  <si>
    <t>13.</t>
  </si>
  <si>
    <t>Ohrozenie zvieratami a prírodnými živlami</t>
  </si>
  <si>
    <t>14.</t>
  </si>
  <si>
    <t>Nezistené príčiny</t>
  </si>
  <si>
    <r>
      <t xml:space="preserve">Zdrojová skupina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</si>
  <si>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Počet</t>
  </si>
  <si>
    <t>Percentuálny podiel</t>
  </si>
  <si>
    <t>Pracovné, príp. cestné dopravné priestory ako zdroje pádov osôb</t>
  </si>
  <si>
    <t>Priemyselné škodliviny, horúce látky a predmety, oheň a výbušniny</t>
  </si>
  <si>
    <r>
      <t xml:space="preserve">Skupina príčin </t>
    </r>
    <r>
      <rPr>
        <sz val="10"/>
        <color indexed="8"/>
        <rFont val="Times New Roman"/>
        <family val="1"/>
      </rPr>
      <t xml:space="preserve">(vyhl. SÚBP a SBÚ č.111/1975 Zb./vyhl. MPSVR SR č. 500/2006 Z. z.) </t>
    </r>
  </si>
  <si>
    <t>Zamestnanci ZVJS</t>
  </si>
  <si>
    <t>Obvinení / odsúdení</t>
  </si>
  <si>
    <t xml:space="preserve"> </t>
  </si>
  <si>
    <t>GR ZVJS v Bratislave</t>
  </si>
  <si>
    <t>ÚVTOS v Banskej Bystrici - Kráľovej</t>
  </si>
  <si>
    <t>ÚVTOS v Dubnici nad Váhom</t>
  </si>
  <si>
    <t>ÚVTOS v Hrnčiarovciach nad Parnou</t>
  </si>
  <si>
    <t>ÚVTOS a ÚVV v Ilave</t>
  </si>
  <si>
    <t>ÚVV a ÚVTOS v Košiciach</t>
  </si>
  <si>
    <t>ÚVTOS v Košiciach - Šaci</t>
  </si>
  <si>
    <t>ÚVTOS a ÚVV v Leopoldove</t>
  </si>
  <si>
    <t>ÚVTOS v Nitre – Chrenovej</t>
  </si>
  <si>
    <t>ÚVTOS v Ružomberku</t>
  </si>
  <si>
    <t>ÚVTOS pre mladistvých v Sučanoch</t>
  </si>
  <si>
    <t>Nemocnica pre obvinených a odsúdených a ÚVTOS v Trenčíne</t>
  </si>
  <si>
    <t>ÚVTOS v Želiezovciach</t>
  </si>
  <si>
    <t>CELKOM ZPÚ v ZVJS</t>
  </si>
  <si>
    <t>Tabuľka č. 4</t>
  </si>
  <si>
    <t>Tabuľka č. 2</t>
  </si>
  <si>
    <t xml:space="preserve">       Spolu</t>
  </si>
  <si>
    <t>2011**</t>
  </si>
  <si>
    <t>Zamestnávateľ</t>
  </si>
  <si>
    <t>ÚVV a ÚVTOS v Prešove</t>
  </si>
  <si>
    <t>Nepoužívanie (nesprávne používanie) predpísaných a pridelených OOPP (prístrojov)</t>
  </si>
  <si>
    <r>
      <t xml:space="preserve"> </t>
    </r>
    <r>
      <rPr>
        <sz val="12"/>
        <rFont val="Times New Roman"/>
        <family val="1"/>
      </rPr>
      <t>Od roku 2011 ostatné registrované pracovné úrazy obvinených, odsúdených a zamestnancov ZVJS okrem príslušníkov ZVJS.</t>
    </r>
  </si>
  <si>
    <t>Poznámka:</t>
  </si>
  <si>
    <t>Len SPÚ (pracovné úrazy s následkom smrti) obvinených, odsúdených a zamestnancov ZVJS okrem príslušníkov ZVJS.</t>
  </si>
  <si>
    <t>ÚVV a ÚVTOS v Banskej Bystrici</t>
  </si>
  <si>
    <t>ÚVV a ÚVTOS v Bratislave</t>
  </si>
  <si>
    <t>ÚVV a ÚVTOS v Nitre</t>
  </si>
  <si>
    <t>ÚVTOS v Levoči</t>
  </si>
  <si>
    <t>Príslušníci ZVJS</t>
  </si>
  <si>
    <t>Tabuľka č. 12a)</t>
  </si>
  <si>
    <r>
      <t xml:space="preserve">Skupina príčin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</si>
  <si>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Zdrojová skupina </t>
    </r>
    <r>
      <rPr>
        <sz val="10"/>
        <color indexed="8"/>
        <rFont val="Times New Roman"/>
        <family val="1"/>
      </rPr>
      <t xml:space="preserve">(vyhl. MPSVR SR č. 500/2006 Z. z.) </t>
    </r>
  </si>
  <si>
    <r>
      <t xml:space="preserve">Podiely hlavných skupín zdrojov na celkovom počte ostatných registrovaných služobných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2013 – 2020</t>
    </r>
  </si>
  <si>
    <t xml:space="preserve">Navrhnuté pokuty uložené organizáciám </t>
  </si>
  <si>
    <t xml:space="preserve">Navrhnuté pokuty uložené jednotlivcom </t>
  </si>
  <si>
    <t xml:space="preserve">Rozdelenie navrhnutých pokút podľa druhu výkonu </t>
  </si>
  <si>
    <t>Jadrový dozor</t>
  </si>
  <si>
    <t>SLvD</t>
  </si>
  <si>
    <t xml:space="preserve">Družstvá                 </t>
  </si>
  <si>
    <t>Sociálna poisťovňa a zdravotné poisťovne</t>
  </si>
  <si>
    <t>22/K1, 2</t>
  </si>
  <si>
    <t>Závažné priemyselné havárie - posudzovanie BS, prevencia</t>
  </si>
  <si>
    <t>22/K 3, 4</t>
  </si>
  <si>
    <t>Závažné priemyselné havárie - vyšetrovanie ZPH a ohrozenia</t>
  </si>
  <si>
    <t>Pracovnoprávne vzťahy (PPV)</t>
  </si>
  <si>
    <t>Kontrola nelegálneho zamestnania (KNZ)</t>
  </si>
  <si>
    <t>Zákaz prevádzky VTZ plynových</t>
  </si>
  <si>
    <t>Zákaz nočnej práce mladistvých</t>
  </si>
  <si>
    <t>Zákaz ostatných prác mladistvých a žien</t>
  </si>
  <si>
    <t>Uloženie blokových pokút v €</t>
  </si>
  <si>
    <t>Právoplatné pokuty organizáciám v €</t>
  </si>
  <si>
    <t>Právoplatné pokuty jednotlivcom v €</t>
  </si>
  <si>
    <t xml:space="preserve">Podiely hlavných skupín zdrojov na celkovom počte smrteľných pracovných úrazov v organizáciách </t>
  </si>
  <si>
    <t>Od roku 2011 len u obvinených, odsúdených a zamestnancov ZVJS okrem príslušníkov ZVJS.</t>
  </si>
  <si>
    <r>
      <t xml:space="preserve"> </t>
    </r>
    <r>
      <rPr>
        <sz val="12"/>
        <rFont val="Times New Roman"/>
        <family val="1"/>
      </rPr>
      <t>Od roku 2011 iba pracovné úrazy obvinených, odsúdených a zamestnancov ZVJS okrem príslušníkov ZVJS.</t>
    </r>
  </si>
  <si>
    <r>
      <t xml:space="preserve">Podiely jednotlivých skupín príčin na celkovom počte služobných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2013 - 2020</t>
    </r>
  </si>
  <si>
    <t>Tabuľka č. 11</t>
  </si>
  <si>
    <t>Rok</t>
  </si>
  <si>
    <t>Počet dní PN pre PÚ</t>
  </si>
  <si>
    <t>Priemerné percento PN pre PÚ</t>
  </si>
  <si>
    <t>Počet dní PN na jeden PÚ</t>
  </si>
  <si>
    <t>Priemerný denný stav PN pre PÚ</t>
  </si>
  <si>
    <t>Počet chorôb z povolania</t>
  </si>
  <si>
    <t>Tabuľka č. 13a)</t>
  </si>
  <si>
    <t>rok 2016</t>
  </si>
  <si>
    <t>Priemerný počet nem. poistených príslušníkov ZVJS</t>
  </si>
  <si>
    <t>Počet novohlásených prípadov PN pre služobné úrazy (PÚ)</t>
  </si>
  <si>
    <t>Početnosť PÚ na 100 príslušníkov ZVJS</t>
  </si>
  <si>
    <t>Počet smrtel. PÚ (SPÚ)</t>
  </si>
  <si>
    <t>Početnosť SPÚ na 100 000 príslušníkov ZVJS</t>
  </si>
  <si>
    <t>Počet subjektov kontrolovaných orgánom dozoru ZVJS v roku 2017</t>
  </si>
  <si>
    <t>Prehľad výkonov orgánu dozoru ZVJS za rok 2017</t>
  </si>
  <si>
    <t>rok 2017</t>
  </si>
  <si>
    <t>rok 2017/2016</t>
  </si>
  <si>
    <t>podliehajúcich orgánu dozoru ZVJS v rokoch 2004 - 2017</t>
  </si>
  <si>
    <t xml:space="preserve">Podiely hlavných skupín zdrojov na celkovom počte ťažkých pracovných úrazov/úrazov s ťažkou ujmou na zdraví                                        v organizáciach podliehajúcich orgánu dozoru ZVJS v rokoch 2004 - 2017 </t>
  </si>
  <si>
    <t>V roku 2011 aj ZPÚ s PN najmenej 42 dní u obvinených, odsúdených a zamestnancov ZVJS okrem príslušníkov ZVJS</t>
  </si>
  <si>
    <t>Vývoj pracovnej úrazovosti a chorôb z povolania u príslušníkov ZVJS v rokoch 2013 - 2017</t>
  </si>
  <si>
    <r>
      <t xml:space="preserve">Podiely hlavných skupín zdrojov na celkovom počte ostatných pracovných úrazov/registrovaných pracovných úrazov v organizáciách </t>
    </r>
    <r>
      <rPr>
        <b/>
        <sz val="12"/>
        <rFont val="Times New Roman"/>
        <family val="1"/>
      </rPr>
      <t xml:space="preserve">podliehajúcich orgánu dozoru ZVJS </t>
    </r>
    <r>
      <rPr>
        <b/>
        <sz val="12"/>
        <color indexed="8"/>
        <rFont val="Times New Roman"/>
        <family val="1"/>
      </rPr>
      <t>v rokoch 2004 – 2017</t>
    </r>
  </si>
  <si>
    <r>
      <t xml:space="preserve">Podiely jednotlivých skupín príčin na celkovom počte registrovaných pracovných úrazov v organizáciách </t>
    </r>
    <r>
      <rPr>
        <b/>
        <sz val="12"/>
        <rFont val="Times New Roman"/>
        <family val="1"/>
      </rPr>
      <t>podliehajúcich orgánu dozoru ZVJS</t>
    </r>
    <r>
      <rPr>
        <b/>
        <sz val="12"/>
        <color indexed="8"/>
        <rFont val="Times New Roman"/>
        <family val="1"/>
      </rPr>
      <t xml:space="preserve"> v rokoch 2004 - 2017</t>
    </r>
  </si>
  <si>
    <t>ÚVV a ÚVTOS v Žiline</t>
  </si>
  <si>
    <r>
      <t>a)</t>
    </r>
    <r>
      <rPr>
        <b/>
        <sz val="7"/>
        <rFont val="Times New Roman"/>
        <family val="1"/>
      </rPr>
      <t xml:space="preserve">      </t>
    </r>
    <r>
      <rPr>
        <b/>
        <sz val="11"/>
        <rFont val="Times New Roman"/>
        <family val="1"/>
      </rPr>
      <t>Závažné pracovné (služobné) úrazy (ZPÚ): s následkom smrti alebo s ťažkou ujmou na zdraví v roku 2017</t>
    </r>
  </si>
  <si>
    <t>b)  Ostatné registrované pracovné úrazy (ORPÚ) v roku 2017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</si>
  <si>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Tabuľka č. 9</t>
    </r>
  </si>
  <si>
    <r>
      <t xml:space="preserve">Spolu príčiny, za ktoré nesie zodpovednosť zamestnávateľ     </t>
    </r>
    <r>
      <rPr>
        <sz val="10"/>
        <color indexed="9"/>
        <rFont val="Times New Roman"/>
        <family val="1"/>
      </rPr>
      <t xml:space="preserve"> (kódy 1 až 7)</t>
    </r>
  </si>
  <si>
    <r>
      <t xml:space="preserve">Spolu príčiny spočívajúce v konaní samotného postihnutého        </t>
    </r>
    <r>
      <rPr>
        <sz val="10"/>
        <color indexed="9"/>
        <rFont val="Times New Roman"/>
        <family val="1"/>
      </rPr>
      <t xml:space="preserve"> (kódy 8 až 10)</t>
    </r>
  </si>
  <si>
    <r>
      <t>Spolu iné príčiny</t>
    </r>
    <r>
      <rPr>
        <sz val="10"/>
        <color indexed="9"/>
        <rFont val="Times New Roman"/>
        <family val="1"/>
      </rPr>
      <t xml:space="preserve"> (kódy 11 až 14)</t>
    </r>
  </si>
  <si>
    <r>
      <t xml:space="preserve">Spolu príčiny, za ktoré nesie zodpovednosť zamestnávateľ           </t>
    </r>
    <r>
      <rPr>
        <sz val="10"/>
        <color indexed="9"/>
        <rFont val="Times New Roman"/>
        <family val="1"/>
      </rPr>
      <t xml:space="preserve"> (kódy 1 až 7)</t>
    </r>
  </si>
  <si>
    <r>
      <t xml:space="preserve">Spolu príčiny spočívajúce v konaní samotného postihnutého             </t>
    </r>
    <r>
      <rPr>
        <sz val="10"/>
        <color indexed="9"/>
        <rFont val="Times New Roman"/>
        <family val="1"/>
      </rPr>
      <t xml:space="preserve"> (kódy 8 až 10)</t>
    </r>
  </si>
  <si>
    <t xml:space="preserve">   Tabuľka č. 12</t>
  </si>
  <si>
    <r>
      <t xml:space="preserve">Spolu príčiny, za ktoré nesie zodpovednosť zamestnávateľ </t>
    </r>
    <r>
      <rPr>
        <sz val="10"/>
        <color indexed="9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</si>
  <si>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9"/>
        <rFont val="Times New Roman"/>
        <family val="1"/>
      </rPr>
      <t>(kódy 8 až 10)</t>
    </r>
  </si>
  <si>
    <r>
      <t xml:space="preserve">Spolu iné príčiny </t>
    </r>
    <r>
      <rPr>
        <sz val="10"/>
        <color indexed="9"/>
        <rFont val="Times New Roman"/>
        <family val="1"/>
      </rPr>
      <t>(kódy 11 až 14)</t>
    </r>
  </si>
  <si>
    <t xml:space="preserve">    Tabuľka č. 13</t>
  </si>
  <si>
    <r>
      <t xml:space="preserve">Spolu príčiny, za ktoré nesie zodpovednosť zamestnávateľ </t>
    </r>
    <r>
      <rPr>
        <sz val="10"/>
        <color indexed="9"/>
        <rFont val="Times New Roman"/>
        <family val="1"/>
      </rPr>
      <t>(kódy 1 až 7)</t>
    </r>
  </si>
  <si>
    <r>
      <t xml:space="preserve">Spolu príčiny spočívajúce v konaní samotného postihnutého </t>
    </r>
    <r>
      <rPr>
        <sz val="10"/>
        <color indexed="9"/>
        <rFont val="Times New Roman"/>
        <family val="1"/>
      </rPr>
      <t>(kódy 8 až 10)</t>
    </r>
  </si>
  <si>
    <r>
      <t xml:space="preserve">Spolu iné príčiny </t>
    </r>
    <r>
      <rPr>
        <sz val="10"/>
        <color indexed="9"/>
        <rFont val="Times New Roman"/>
        <family val="1"/>
      </rPr>
      <t>(kódy 11 až 14)</t>
    </r>
  </si>
  <si>
    <t xml:space="preserve"> Tabuľka č. 14</t>
  </si>
  <si>
    <r>
      <t>Prehľad o počte registrovaných pracovných úrazoch v ZVJS v roku 2017 podľa služobných úradov</t>
    </r>
    <r>
      <rPr>
        <sz val="12"/>
        <rFont val="Times New Roman"/>
        <family val="1"/>
      </rPr>
      <t xml:space="preserve">
</t>
    </r>
  </si>
  <si>
    <t>ÚVV a ÚVTOS v Prešove</t>
  </si>
  <si>
    <t>ÚVTOS  v Ružomberku</t>
  </si>
  <si>
    <t>Podiely jednotlivých skupín príčin na celkovom počte ťažkých pracovných úrazov/ úrazov s ťažkou ujmou na zdraví v organizáciach podliehajúcich orgánu dozoru ZVJS v rokoch 2004 - 2017</t>
  </si>
  <si>
    <t xml:space="preserve">   Tabuľka č. 10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</si>
</sst>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00"/>
    <numFmt numFmtId="189" formatCode="_-* #\ ##0"/>
    <numFmt numFmtId="190" formatCode="_-* #\ ###\ ##0"/>
    <numFmt numFmtId="191" formatCode="0.000"/>
    <numFmt numFmtId="192" formatCode="0.0"/>
    <numFmt numFmtId="193" formatCode="&quot;Áno&quot;;&quot;Áno&quot;;&quot;Nie&quot;"/>
    <numFmt numFmtId="194" formatCode="&quot;Pravda&quot;;&quot;Pravda&quot;;&quot;Nepravda&quot;"/>
    <numFmt numFmtId="195" formatCode="&quot;Zapnuté&quot;;&quot;Zapnuté&quot;;&quot;Vypnuté&quot;"/>
    <numFmt numFmtId="196" formatCode="[$€-2]\ #\ ##,000_);[Red]\([$€-2]\ #\ ##,000\)"/>
    <numFmt numFmtId="197" formatCode="0.0000"/>
    <numFmt numFmtId="198" formatCode="0.00;[Red]0.00"/>
  </numFmts>
  <fonts count="78"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9"/>
      <name val="Times New Roman"/>
      <family val="1"/>
    </font>
    <font>
      <vertAlign val="superscript"/>
      <sz val="11"/>
      <name val="Times New Roman CE"/>
      <family val="0"/>
    </font>
    <font>
      <vertAlign val="superscript"/>
      <sz val="10"/>
      <name val="Times New Roman CE"/>
      <family val="1"/>
    </font>
    <font>
      <sz val="10"/>
      <name val="Times New Roman CE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"/>
      <family val="1"/>
    </font>
    <font>
      <b/>
      <u val="single"/>
      <sz val="12"/>
      <name val="Times New Roman CE"/>
      <family val="1"/>
    </font>
    <font>
      <b/>
      <u val="single"/>
      <sz val="11"/>
      <name val="Times New Roman CE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name val="Arial CE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Arial CE"/>
      <family val="0"/>
    </font>
    <font>
      <sz val="10"/>
      <color indexed="9"/>
      <name val="Times New Roman"/>
      <family val="1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indexed="22"/>
      </patternFill>
    </fill>
    <fill>
      <patternFill patternType="gray125">
        <bgColor theme="0" tint="-0.349979996681213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0" fillId="0" borderId="0">
      <alignment/>
      <protection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2" fontId="11" fillId="0" borderId="25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188" fontId="8" fillId="0" borderId="27" xfId="0" applyNumberFormat="1" applyFont="1" applyBorder="1" applyAlignment="1">
      <alignment horizontal="centerContinuous"/>
    </xf>
    <xf numFmtId="0" fontId="8" fillId="0" borderId="16" xfId="0" applyFont="1" applyBorder="1" applyAlignment="1">
      <alignment horizontal="left" indent="1"/>
    </xf>
    <xf numFmtId="3" fontId="8" fillId="0" borderId="28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0" fontId="8" fillId="0" borderId="14" xfId="0" applyFont="1" applyBorder="1" applyAlignment="1">
      <alignment horizontal="left" indent="1"/>
    </xf>
    <xf numFmtId="3" fontId="10" fillId="0" borderId="3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1" xfId="0" applyFont="1" applyBorder="1" applyAlignment="1">
      <alignment horizontal="left" indent="1"/>
    </xf>
    <xf numFmtId="3" fontId="10" fillId="0" borderId="14" xfId="0" applyNumberFormat="1" applyFont="1" applyBorder="1" applyAlignment="1">
      <alignment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188" fontId="8" fillId="0" borderId="13" xfId="0" applyNumberFormat="1" applyFont="1" applyBorder="1" applyAlignment="1">
      <alignment horizontal="centerContinuous"/>
    </xf>
    <xf numFmtId="188" fontId="8" fillId="0" borderId="33" xfId="0" applyNumberFormat="1" applyFont="1" applyBorder="1" applyAlignment="1">
      <alignment horizontal="centerContinuous"/>
    </xf>
    <xf numFmtId="188" fontId="8" fillId="0" borderId="34" xfId="0" applyNumberFormat="1" applyFont="1" applyBorder="1" applyAlignment="1">
      <alignment horizontal="centerContinuous"/>
    </xf>
    <xf numFmtId="0" fontId="8" fillId="0" borderId="35" xfId="0" applyFont="1" applyBorder="1" applyAlignment="1">
      <alignment horizontal="left" indent="1"/>
    </xf>
    <xf numFmtId="3" fontId="10" fillId="0" borderId="36" xfId="0" applyNumberFormat="1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8" xfId="0" applyFont="1" applyBorder="1" applyAlignment="1">
      <alignment horizontal="centerContinuous"/>
    </xf>
    <xf numFmtId="0" fontId="11" fillId="0" borderId="39" xfId="0" applyFont="1" applyBorder="1" applyAlignment="1">
      <alignment/>
    </xf>
    <xf numFmtId="3" fontId="13" fillId="0" borderId="40" xfId="0" applyNumberFormat="1" applyFont="1" applyBorder="1" applyAlignment="1">
      <alignment/>
    </xf>
    <xf numFmtId="189" fontId="11" fillId="0" borderId="41" xfId="0" applyNumberFormat="1" applyFont="1" applyBorder="1" applyAlignment="1">
      <alignment/>
    </xf>
    <xf numFmtId="2" fontId="11" fillId="0" borderId="41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189" fontId="8" fillId="0" borderId="14" xfId="0" applyNumberFormat="1" applyFont="1" applyBorder="1" applyAlignment="1">
      <alignment/>
    </xf>
    <xf numFmtId="0" fontId="8" fillId="0" borderId="30" xfId="0" applyFont="1" applyBorder="1" applyAlignment="1">
      <alignment horizontal="left" indent="1"/>
    </xf>
    <xf numFmtId="0" fontId="10" fillId="0" borderId="14" xfId="0" applyFont="1" applyBorder="1" applyAlignment="1">
      <alignment/>
    </xf>
    <xf numFmtId="188" fontId="8" fillId="0" borderId="42" xfId="0" applyNumberFormat="1" applyFont="1" applyBorder="1" applyAlignment="1">
      <alignment horizontal="centerContinuous"/>
    </xf>
    <xf numFmtId="0" fontId="8" fillId="0" borderId="36" xfId="0" applyFont="1" applyBorder="1" applyAlignment="1">
      <alignment horizontal="left" indent="1"/>
    </xf>
    <xf numFmtId="189" fontId="8" fillId="0" borderId="36" xfId="0" applyNumberFormat="1" applyFont="1" applyBorder="1" applyAlignment="1">
      <alignment/>
    </xf>
    <xf numFmtId="189" fontId="11" fillId="0" borderId="40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189" fontId="8" fillId="0" borderId="31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Alignment="1">
      <alignment horizontal="left" indent="1"/>
    </xf>
    <xf numFmtId="189" fontId="8" fillId="0" borderId="44" xfId="0" applyNumberFormat="1" applyFont="1" applyBorder="1" applyAlignment="1">
      <alignment/>
    </xf>
    <xf numFmtId="0" fontId="8" fillId="0" borderId="45" xfId="0" applyFont="1" applyBorder="1" applyAlignment="1">
      <alignment horizontal="left" indent="1"/>
    </xf>
    <xf numFmtId="0" fontId="11" fillId="0" borderId="46" xfId="0" applyFont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41" xfId="0" applyFont="1" applyBorder="1" applyAlignment="1">
      <alignment horizontal="centerContinuous"/>
    </xf>
    <xf numFmtId="0" fontId="11" fillId="0" borderId="41" xfId="0" applyFont="1" applyBorder="1" applyAlignment="1">
      <alignment/>
    </xf>
    <xf numFmtId="0" fontId="8" fillId="0" borderId="38" xfId="0" applyFont="1" applyBorder="1" applyAlignment="1">
      <alignment/>
    </xf>
    <xf numFmtId="189" fontId="11" fillId="0" borderId="47" xfId="0" applyNumberFormat="1" applyFont="1" applyBorder="1" applyAlignment="1">
      <alignment/>
    </xf>
    <xf numFmtId="2" fontId="11" fillId="0" borderId="43" xfId="0" applyNumberFormat="1" applyFont="1" applyBorder="1" applyAlignment="1">
      <alignment/>
    </xf>
    <xf numFmtId="0" fontId="1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2" fontId="1" fillId="0" borderId="0" xfId="0" applyNumberFormat="1" applyFont="1" applyAlignment="1">
      <alignment horizontal="centerContinuous"/>
    </xf>
    <xf numFmtId="0" fontId="4" fillId="0" borderId="48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indent="1"/>
    </xf>
    <xf numFmtId="189" fontId="3" fillId="0" borderId="50" xfId="0" applyNumberFormat="1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indent="1"/>
    </xf>
    <xf numFmtId="189" fontId="3" fillId="0" borderId="50" xfId="0" applyNumberFormat="1" applyFont="1" applyBorder="1" applyAlignment="1">
      <alignment horizontal="right"/>
    </xf>
    <xf numFmtId="49" fontId="3" fillId="0" borderId="42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indent="1"/>
    </xf>
    <xf numFmtId="189" fontId="3" fillId="0" borderId="36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9" xfId="0" applyFont="1" applyBorder="1" applyAlignment="1">
      <alignment horizontal="left" indent="1"/>
    </xf>
    <xf numFmtId="189" fontId="4" fillId="0" borderId="47" xfId="0" applyNumberFormat="1" applyFont="1" applyBorder="1" applyAlignment="1">
      <alignment/>
    </xf>
    <xf numFmtId="4" fontId="4" fillId="0" borderId="43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4" fillId="0" borderId="51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left" indent="1"/>
    </xf>
    <xf numFmtId="0" fontId="3" fillId="0" borderId="50" xfId="0" applyFont="1" applyBorder="1" applyAlignment="1">
      <alignment horizontal="left" indent="1"/>
    </xf>
    <xf numFmtId="3" fontId="3" fillId="0" borderId="27" xfId="0" applyNumberFormat="1" applyFont="1" applyBorder="1" applyAlignment="1">
      <alignment/>
    </xf>
    <xf numFmtId="3" fontId="3" fillId="0" borderId="53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46" xfId="0" applyFont="1" applyBorder="1" applyAlignment="1">
      <alignment horizontal="left" indent="1"/>
    </xf>
    <xf numFmtId="3" fontId="4" fillId="0" borderId="54" xfId="0" applyNumberFormat="1" applyFont="1" applyBorder="1" applyAlignment="1">
      <alignment/>
    </xf>
    <xf numFmtId="0" fontId="15" fillId="0" borderId="55" xfId="0" applyFont="1" applyBorder="1" applyAlignment="1">
      <alignment horizontal="centerContinuous"/>
    </xf>
    <xf numFmtId="0" fontId="8" fillId="0" borderId="56" xfId="0" applyFont="1" applyBorder="1" applyAlignment="1">
      <alignment horizontal="centerContinuous"/>
    </xf>
    <xf numFmtId="0" fontId="8" fillId="0" borderId="5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4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center"/>
    </xf>
    <xf numFmtId="3" fontId="3" fillId="0" borderId="60" xfId="0" applyNumberFormat="1" applyFont="1" applyBorder="1" applyAlignment="1">
      <alignment horizontal="center"/>
    </xf>
    <xf numFmtId="190" fontId="3" fillId="0" borderId="60" xfId="0" applyNumberFormat="1" applyFont="1" applyBorder="1" applyAlignment="1">
      <alignment horizontal="right"/>
    </xf>
    <xf numFmtId="190" fontId="3" fillId="0" borderId="61" xfId="0" applyNumberFormat="1" applyFont="1" applyBorder="1" applyAlignment="1">
      <alignment horizontal="right"/>
    </xf>
    <xf numFmtId="190" fontId="3" fillId="0" borderId="29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4" fillId="0" borderId="62" xfId="0" applyFont="1" applyBorder="1" applyAlignment="1">
      <alignment horizontal="left" indent="1"/>
    </xf>
    <xf numFmtId="3" fontId="4" fillId="0" borderId="63" xfId="0" applyNumberFormat="1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3" fontId="4" fillId="0" borderId="64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 horizontal="center"/>
    </xf>
    <xf numFmtId="190" fontId="4" fillId="0" borderId="63" xfId="0" applyNumberFormat="1" applyFont="1" applyBorder="1" applyAlignment="1">
      <alignment/>
    </xf>
    <xf numFmtId="190" fontId="4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67" xfId="0" applyFont="1" applyBorder="1" applyAlignment="1">
      <alignment/>
    </xf>
    <xf numFmtId="0" fontId="3" fillId="0" borderId="56" xfId="0" applyFont="1" applyBorder="1" applyAlignment="1">
      <alignment horizontal="centerContinuous"/>
    </xf>
    <xf numFmtId="0" fontId="3" fillId="0" borderId="57" xfId="0" applyFont="1" applyBorder="1" applyAlignment="1">
      <alignment horizontal="centerContinuous"/>
    </xf>
    <xf numFmtId="189" fontId="3" fillId="0" borderId="60" xfId="0" applyNumberFormat="1" applyFont="1" applyBorder="1" applyAlignment="1">
      <alignment horizontal="right"/>
    </xf>
    <xf numFmtId="189" fontId="3" fillId="0" borderId="61" xfId="0" applyNumberFormat="1" applyFont="1" applyBorder="1" applyAlignment="1">
      <alignment horizontal="right"/>
    </xf>
    <xf numFmtId="0" fontId="4" fillId="0" borderId="68" xfId="0" applyFont="1" applyBorder="1" applyAlignment="1">
      <alignment horizontal="left" indent="1"/>
    </xf>
    <xf numFmtId="0" fontId="4" fillId="0" borderId="69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189" fontId="4" fillId="0" borderId="69" xfId="0" applyNumberFormat="1" applyFont="1" applyBorder="1" applyAlignment="1">
      <alignment horizontal="right"/>
    </xf>
    <xf numFmtId="190" fontId="4" fillId="0" borderId="24" xfId="0" applyNumberFormat="1" applyFont="1" applyBorder="1" applyAlignment="1">
      <alignment horizontal="center"/>
    </xf>
    <xf numFmtId="189" fontId="4" fillId="0" borderId="63" xfId="0" applyNumberFormat="1" applyFont="1" applyBorder="1" applyAlignment="1">
      <alignment horizontal="right"/>
    </xf>
    <xf numFmtId="0" fontId="3" fillId="0" borderId="33" xfId="0" applyFont="1" applyBorder="1" applyAlignment="1">
      <alignment/>
    </xf>
    <xf numFmtId="0" fontId="4" fillId="0" borderId="70" xfId="0" applyFont="1" applyBorder="1" applyAlignment="1">
      <alignment horizontal="center"/>
    </xf>
    <xf numFmtId="0" fontId="4" fillId="0" borderId="51" xfId="0" applyFont="1" applyBorder="1" applyAlignment="1">
      <alignment/>
    </xf>
    <xf numFmtId="0" fontId="3" fillId="0" borderId="71" xfId="0" applyFont="1" applyBorder="1" applyAlignment="1">
      <alignment horizontal="center"/>
    </xf>
    <xf numFmtId="190" fontId="3" fillId="0" borderId="71" xfId="0" applyNumberFormat="1" applyFont="1" applyBorder="1" applyAlignment="1">
      <alignment horizontal="right"/>
    </xf>
    <xf numFmtId="0" fontId="4" fillId="0" borderId="72" xfId="0" applyFont="1" applyBorder="1" applyAlignment="1">
      <alignment horizontal="left" indent="1"/>
    </xf>
    <xf numFmtId="0" fontId="4" fillId="0" borderId="7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3" xfId="0" applyNumberFormat="1" applyFont="1" applyBorder="1" applyAlignment="1">
      <alignment horizontal="right"/>
    </xf>
    <xf numFmtId="190" fontId="4" fillId="0" borderId="1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4" fillId="0" borderId="54" xfId="0" applyFont="1" applyBorder="1" applyAlignment="1">
      <alignment horizontal="centerContinuous"/>
    </xf>
    <xf numFmtId="0" fontId="4" fillId="0" borderId="47" xfId="0" applyFont="1" applyBorder="1" applyAlignment="1">
      <alignment horizontal="centerContinuous"/>
    </xf>
    <xf numFmtId="2" fontId="4" fillId="0" borderId="74" xfId="0" applyNumberFormat="1" applyFont="1" applyBorder="1" applyAlignment="1">
      <alignment horizontal="center"/>
    </xf>
    <xf numFmtId="3" fontId="3" fillId="0" borderId="75" xfId="0" applyNumberFormat="1" applyFont="1" applyBorder="1" applyAlignment="1">
      <alignment horizontal="right"/>
    </xf>
    <xf numFmtId="189" fontId="4" fillId="0" borderId="74" xfId="0" applyNumberFormat="1" applyFont="1" applyBorder="1" applyAlignment="1">
      <alignment/>
    </xf>
    <xf numFmtId="3" fontId="3" fillId="0" borderId="74" xfId="0" applyNumberFormat="1" applyFont="1" applyBorder="1" applyAlignment="1">
      <alignment/>
    </xf>
    <xf numFmtId="3" fontId="8" fillId="0" borderId="74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18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left" vertical="top" wrapText="1"/>
    </xf>
    <xf numFmtId="0" fontId="19" fillId="0" borderId="1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top" wrapText="1"/>
    </xf>
    <xf numFmtId="0" fontId="19" fillId="0" borderId="44" xfId="0" applyFont="1" applyBorder="1" applyAlignment="1">
      <alignment horizontal="left" vertical="top" wrapText="1"/>
    </xf>
    <xf numFmtId="0" fontId="18" fillId="33" borderId="16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18" fillId="33" borderId="14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8" fillId="0" borderId="35" xfId="0" applyFont="1" applyBorder="1" applyAlignment="1">
      <alignment horizontal="center" vertical="top" wrapText="1"/>
    </xf>
    <xf numFmtId="1" fontId="8" fillId="0" borderId="16" xfId="0" applyNumberFormat="1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8" fillId="33" borderId="44" xfId="0" applyFont="1" applyFill="1" applyBorder="1" applyAlignment="1">
      <alignment horizontal="left" vertical="top" wrapText="1"/>
    </xf>
    <xf numFmtId="0" fontId="19" fillId="0" borderId="35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left" vertical="top" wrapText="1"/>
    </xf>
    <xf numFmtId="3" fontId="19" fillId="0" borderId="76" xfId="0" applyNumberFormat="1" applyFont="1" applyBorder="1" applyAlignment="1">
      <alignment horizontal="center" wrapText="1"/>
    </xf>
    <xf numFmtId="0" fontId="19" fillId="0" borderId="31" xfId="0" applyFont="1" applyBorder="1" applyAlignment="1">
      <alignment horizontal="left" vertical="top" wrapText="1"/>
    </xf>
    <xf numFmtId="2" fontId="8" fillId="0" borderId="14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0" fontId="19" fillId="0" borderId="50" xfId="0" applyFont="1" applyBorder="1" applyAlignment="1">
      <alignment horizontal="left" vertical="top" wrapText="1"/>
    </xf>
    <xf numFmtId="3" fontId="19" fillId="0" borderId="18" xfId="0" applyNumberFormat="1" applyFont="1" applyBorder="1" applyAlignment="1">
      <alignment horizontal="center" wrapText="1"/>
    </xf>
    <xf numFmtId="0" fontId="19" fillId="0" borderId="18" xfId="0" applyFont="1" applyBorder="1" applyAlignment="1">
      <alignment horizontal="center" vertical="top" wrapText="1"/>
    </xf>
    <xf numFmtId="3" fontId="19" fillId="0" borderId="77" xfId="0" applyNumberFormat="1" applyFont="1" applyBorder="1" applyAlignment="1">
      <alignment horizontal="center" wrapText="1"/>
    </xf>
    <xf numFmtId="2" fontId="8" fillId="0" borderId="18" xfId="0" applyNumberFormat="1" applyFont="1" applyBorder="1" applyAlignment="1">
      <alignment horizontal="center"/>
    </xf>
    <xf numFmtId="0" fontId="18" fillId="34" borderId="16" xfId="0" applyFont="1" applyFill="1" applyBorder="1" applyAlignment="1">
      <alignment horizontal="right" vertical="top" wrapText="1"/>
    </xf>
    <xf numFmtId="0" fontId="18" fillId="34" borderId="16" xfId="0" applyFont="1" applyFill="1" applyBorder="1" applyAlignment="1">
      <alignment horizontal="left" vertical="top" wrapText="1"/>
    </xf>
    <xf numFmtId="3" fontId="18" fillId="34" borderId="35" xfId="0" applyNumberFormat="1" applyFont="1" applyFill="1" applyBorder="1" applyAlignment="1">
      <alignment horizontal="center" wrapText="1"/>
    </xf>
    <xf numFmtId="3" fontId="18" fillId="34" borderId="16" xfId="0" applyNumberFormat="1" applyFont="1" applyFill="1" applyBorder="1" applyAlignment="1">
      <alignment horizontal="center" wrapText="1"/>
    </xf>
    <xf numFmtId="192" fontId="18" fillId="34" borderId="16" xfId="0" applyNumberFormat="1" applyFont="1" applyFill="1" applyBorder="1" applyAlignment="1">
      <alignment horizontal="center" wrapText="1"/>
    </xf>
    <xf numFmtId="3" fontId="19" fillId="0" borderId="76" xfId="0" applyNumberFormat="1" applyFont="1" applyBorder="1" applyAlignment="1">
      <alignment horizontal="center" vertical="center"/>
    </xf>
    <xf numFmtId="2" fontId="8" fillId="0" borderId="35" xfId="0" applyNumberFormat="1" applyFont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8" fillId="0" borderId="78" xfId="0" applyFont="1" applyBorder="1" applyAlignment="1">
      <alignment/>
    </xf>
    <xf numFmtId="0" fontId="27" fillId="0" borderId="79" xfId="0" applyFont="1" applyBorder="1" applyAlignment="1">
      <alignment horizontal="center" vertical="top" wrapText="1"/>
    </xf>
    <xf numFmtId="0" fontId="0" fillId="0" borderId="80" xfId="0" applyBorder="1" applyAlignment="1">
      <alignment vertical="top" wrapText="1"/>
    </xf>
    <xf numFmtId="0" fontId="27" fillId="0" borderId="81" xfId="0" applyFont="1" applyBorder="1" applyAlignment="1">
      <alignment horizontal="center" vertical="top" wrapText="1"/>
    </xf>
    <xf numFmtId="0" fontId="0" fillId="0" borderId="57" xfId="0" applyBorder="1" applyAlignment="1">
      <alignment vertical="top" wrapText="1"/>
    </xf>
    <xf numFmtId="0" fontId="27" fillId="0" borderId="57" xfId="0" applyFont="1" applyBorder="1" applyAlignment="1">
      <alignment horizontal="center" vertical="top" wrapText="1"/>
    </xf>
    <xf numFmtId="0" fontId="29" fillId="0" borderId="80" xfId="0" applyFont="1" applyBorder="1" applyAlignment="1">
      <alignment vertical="top" wrapText="1"/>
    </xf>
    <xf numFmtId="0" fontId="29" fillId="0" borderId="57" xfId="0" applyFont="1" applyBorder="1" applyAlignment="1">
      <alignment horizontal="right" vertical="top" wrapText="1"/>
    </xf>
    <xf numFmtId="0" fontId="27" fillId="0" borderId="57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2" fontId="8" fillId="0" borderId="35" xfId="0" applyNumberFormat="1" applyFont="1" applyBorder="1" applyAlignment="1">
      <alignment horizontal="center"/>
    </xf>
    <xf numFmtId="189" fontId="3" fillId="0" borderId="13" xfId="0" applyNumberFormat="1" applyFont="1" applyBorder="1" applyAlignment="1">
      <alignment/>
    </xf>
    <xf numFmtId="189" fontId="3" fillId="0" borderId="82" xfId="0" applyNumberFormat="1" applyFont="1" applyBorder="1" applyAlignment="1">
      <alignment/>
    </xf>
    <xf numFmtId="0" fontId="3" fillId="0" borderId="59" xfId="0" applyFont="1" applyBorder="1" applyAlignment="1">
      <alignment horizontal="center"/>
    </xf>
    <xf numFmtId="0" fontId="3" fillId="0" borderId="83" xfId="0" applyFont="1" applyBorder="1" applyAlignment="1">
      <alignment horizontal="left" indent="1"/>
    </xf>
    <xf numFmtId="0" fontId="3" fillId="0" borderId="27" xfId="0" applyFont="1" applyBorder="1" applyAlignment="1">
      <alignment horizontal="center"/>
    </xf>
    <xf numFmtId="0" fontId="3" fillId="0" borderId="75" xfId="0" applyFont="1" applyBorder="1" applyAlignment="1">
      <alignment horizontal="left" indent="1"/>
    </xf>
    <xf numFmtId="0" fontId="3" fillId="0" borderId="84" xfId="0" applyFont="1" applyBorder="1" applyAlignment="1">
      <alignment horizontal="left" indent="1"/>
    </xf>
    <xf numFmtId="0" fontId="3" fillId="0" borderId="7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85" xfId="0" applyFont="1" applyBorder="1" applyAlignment="1">
      <alignment horizontal="left" indent="1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4" fontId="3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4" fontId="13" fillId="0" borderId="40" xfId="0" applyNumberFormat="1" applyFont="1" applyBorder="1" applyAlignment="1">
      <alignment/>
    </xf>
    <xf numFmtId="0" fontId="4" fillId="0" borderId="86" xfId="0" applyFont="1" applyBorder="1" applyAlignment="1">
      <alignment horizontal="left" indent="1"/>
    </xf>
    <xf numFmtId="0" fontId="3" fillId="0" borderId="87" xfId="0" applyFont="1" applyBorder="1" applyAlignment="1">
      <alignment horizontal="left" indent="1"/>
    </xf>
    <xf numFmtId="0" fontId="3" fillId="0" borderId="18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3" fontId="4" fillId="0" borderId="8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90" fontId="4" fillId="0" borderId="90" xfId="0" applyNumberFormat="1" applyFont="1" applyBorder="1" applyAlignment="1">
      <alignment horizontal="right"/>
    </xf>
    <xf numFmtId="190" fontId="4" fillId="0" borderId="32" xfId="0" applyNumberFormat="1" applyFont="1" applyBorder="1" applyAlignment="1">
      <alignment horizontal="center"/>
    </xf>
    <xf numFmtId="190" fontId="3" fillId="0" borderId="19" xfId="0" applyNumberFormat="1" applyFont="1" applyBorder="1" applyAlignment="1">
      <alignment horizontal="center"/>
    </xf>
    <xf numFmtId="188" fontId="8" fillId="0" borderId="49" xfId="0" applyNumberFormat="1" applyFont="1" applyBorder="1" applyAlignment="1">
      <alignment horizontal="centerContinuous"/>
    </xf>
    <xf numFmtId="0" fontId="8" fillId="0" borderId="44" xfId="0" applyFont="1" applyBorder="1" applyAlignment="1">
      <alignment horizontal="left" indent="1"/>
    </xf>
    <xf numFmtId="0" fontId="10" fillId="0" borderId="44" xfId="0" applyFont="1" applyBorder="1" applyAlignment="1">
      <alignment/>
    </xf>
    <xf numFmtId="0" fontId="32" fillId="0" borderId="82" xfId="45" applyFont="1" applyBorder="1" applyAlignment="1">
      <alignment horizontal="center" vertical="center" wrapText="1"/>
      <protection/>
    </xf>
    <xf numFmtId="0" fontId="33" fillId="0" borderId="91" xfId="45" applyFont="1" applyBorder="1" applyAlignment="1">
      <alignment horizontal="center" vertical="center" wrapText="1"/>
      <protection/>
    </xf>
    <xf numFmtId="0" fontId="33" fillId="0" borderId="91" xfId="45" applyFont="1" applyFill="1" applyBorder="1" applyAlignment="1">
      <alignment horizontal="center" vertical="center" wrapText="1"/>
      <protection/>
    </xf>
    <xf numFmtId="0" fontId="32" fillId="0" borderId="92" xfId="45" applyFont="1" applyBorder="1" applyAlignment="1">
      <alignment horizontal="center" vertical="center" wrapText="1"/>
      <protection/>
    </xf>
    <xf numFmtId="0" fontId="13" fillId="0" borderId="13" xfId="45" applyFont="1" applyBorder="1" applyAlignment="1">
      <alignment horizontal="center" wrapText="1"/>
      <protection/>
    </xf>
    <xf numFmtId="3" fontId="10" fillId="0" borderId="14" xfId="45" applyNumberFormat="1" applyFont="1" applyBorder="1" applyAlignment="1">
      <alignment horizontal="center" wrapText="1"/>
      <protection/>
    </xf>
    <xf numFmtId="2" fontId="10" fillId="0" borderId="14" xfId="45" applyNumberFormat="1" applyFont="1" applyBorder="1" applyAlignment="1">
      <alignment horizontal="center" wrapText="1"/>
      <protection/>
    </xf>
    <xf numFmtId="0" fontId="10" fillId="0" borderId="14" xfId="45" applyFont="1" applyBorder="1" applyAlignment="1">
      <alignment horizontal="center" wrapText="1"/>
      <protection/>
    </xf>
    <xf numFmtId="3" fontId="10" fillId="0" borderId="21" xfId="45" applyNumberFormat="1" applyFont="1" applyBorder="1" applyAlignment="1">
      <alignment horizontal="center" wrapText="1"/>
      <protection/>
    </xf>
    <xf numFmtId="0" fontId="9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1" fillId="35" borderId="0" xfId="0" applyFont="1" applyFill="1" applyBorder="1" applyAlignment="1">
      <alignment horizontal="center" vertical="top" wrapText="1"/>
    </xf>
    <xf numFmtId="2" fontId="8" fillId="36" borderId="35" xfId="0" applyNumberFormat="1" applyFont="1" applyFill="1" applyBorder="1" applyAlignment="1">
      <alignment horizontal="center"/>
    </xf>
    <xf numFmtId="2" fontId="8" fillId="36" borderId="14" xfId="0" applyNumberFormat="1" applyFont="1" applyFill="1" applyBorder="1" applyAlignment="1">
      <alignment horizontal="center" vertical="center"/>
    </xf>
    <xf numFmtId="3" fontId="19" fillId="36" borderId="76" xfId="0" applyNumberFormat="1" applyFont="1" applyFill="1" applyBorder="1" applyAlignment="1">
      <alignment horizontal="center" wrapText="1"/>
    </xf>
    <xf numFmtId="0" fontId="19" fillId="36" borderId="14" xfId="0" applyFont="1" applyFill="1" applyBorder="1" applyAlignment="1">
      <alignment horizontal="center" vertical="center" wrapText="1"/>
    </xf>
    <xf numFmtId="0" fontId="19" fillId="36" borderId="14" xfId="0" applyFont="1" applyFill="1" applyBorder="1" applyAlignment="1">
      <alignment horizontal="center" vertical="center"/>
    </xf>
    <xf numFmtId="3" fontId="19" fillId="36" borderId="30" xfId="0" applyNumberFormat="1" applyFont="1" applyFill="1" applyBorder="1" applyAlignment="1">
      <alignment horizontal="center" wrapText="1"/>
    </xf>
    <xf numFmtId="3" fontId="19" fillId="36" borderId="77" xfId="0" applyNumberFormat="1" applyFont="1" applyFill="1" applyBorder="1" applyAlignment="1">
      <alignment horizontal="center" wrapText="1"/>
    </xf>
    <xf numFmtId="3" fontId="3" fillId="0" borderId="85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2" fontId="10" fillId="36" borderId="14" xfId="45" applyNumberFormat="1" applyFont="1" applyFill="1" applyBorder="1" applyAlignment="1">
      <alignment horizontal="center" wrapText="1"/>
      <protection/>
    </xf>
    <xf numFmtId="4" fontId="10" fillId="36" borderId="14" xfId="45" applyNumberFormat="1" applyFont="1" applyFill="1" applyBorder="1" applyAlignment="1">
      <alignment horizontal="center" wrapText="1"/>
      <protection/>
    </xf>
    <xf numFmtId="2" fontId="3" fillId="0" borderId="23" xfId="0" applyNumberFormat="1" applyFont="1" applyBorder="1" applyAlignment="1">
      <alignment horizontal="right"/>
    </xf>
    <xf numFmtId="3" fontId="10" fillId="36" borderId="3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8" fillId="0" borderId="18" xfId="0" applyFont="1" applyBorder="1" applyAlignment="1">
      <alignment horizontal="center" vertical="top" wrapText="1"/>
    </xf>
    <xf numFmtId="0" fontId="76" fillId="33" borderId="14" xfId="0" applyFont="1" applyFill="1" applyBorder="1" applyAlignment="1">
      <alignment horizontal="left" vertical="top" wrapText="1"/>
    </xf>
    <xf numFmtId="1" fontId="76" fillId="33" borderId="14" xfId="0" applyNumberFormat="1" applyFont="1" applyFill="1" applyBorder="1" applyAlignment="1">
      <alignment horizontal="center" vertical="center"/>
    </xf>
    <xf numFmtId="0" fontId="76" fillId="33" borderId="44" xfId="0" applyFont="1" applyFill="1" applyBorder="1" applyAlignment="1">
      <alignment horizontal="left" vertical="top" wrapText="1"/>
    </xf>
    <xf numFmtId="1" fontId="76" fillId="33" borderId="44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left" vertical="top" wrapText="1"/>
    </xf>
    <xf numFmtId="1" fontId="76" fillId="33" borderId="16" xfId="0" applyNumberFormat="1" applyFont="1" applyFill="1" applyBorder="1" applyAlignment="1">
      <alignment horizontal="center" vertical="center"/>
    </xf>
    <xf numFmtId="1" fontId="76" fillId="33" borderId="89" xfId="0" applyNumberFormat="1" applyFont="1" applyFill="1" applyBorder="1" applyAlignment="1">
      <alignment horizontal="center" vertical="center" wrapText="1"/>
    </xf>
    <xf numFmtId="1" fontId="76" fillId="33" borderId="14" xfId="0" applyNumberFormat="1" applyFont="1" applyFill="1" applyBorder="1" applyAlignment="1">
      <alignment horizontal="center" vertical="center" wrapText="1"/>
    </xf>
    <xf numFmtId="1" fontId="76" fillId="33" borderId="44" xfId="0" applyNumberFormat="1" applyFont="1" applyFill="1" applyBorder="1" applyAlignment="1">
      <alignment horizontal="center" vertical="center" wrapText="1"/>
    </xf>
    <xf numFmtId="1" fontId="76" fillId="33" borderId="16" xfId="0" applyNumberFormat="1" applyFont="1" applyFill="1" applyBorder="1" applyAlignment="1">
      <alignment horizontal="center" vertical="center" wrapText="1"/>
    </xf>
    <xf numFmtId="0" fontId="76" fillId="37" borderId="13" xfId="45" applyFont="1" applyFill="1" applyBorder="1" applyAlignment="1">
      <alignment horizontal="center" wrapText="1"/>
      <protection/>
    </xf>
    <xf numFmtId="3" fontId="77" fillId="37" borderId="14" xfId="45" applyNumberFormat="1" applyFont="1" applyFill="1" applyBorder="1" applyAlignment="1">
      <alignment horizontal="center" wrapText="1"/>
      <protection/>
    </xf>
    <xf numFmtId="2" fontId="77" fillId="37" borderId="14" xfId="45" applyNumberFormat="1" applyFont="1" applyFill="1" applyBorder="1" applyAlignment="1">
      <alignment horizontal="center" wrapText="1"/>
      <protection/>
    </xf>
    <xf numFmtId="0" fontId="77" fillId="37" borderId="14" xfId="45" applyFont="1" applyFill="1" applyBorder="1" applyAlignment="1">
      <alignment horizontal="center" wrapText="1"/>
      <protection/>
    </xf>
    <xf numFmtId="3" fontId="77" fillId="37" borderId="21" xfId="45" applyNumberFormat="1" applyFont="1" applyFill="1" applyBorder="1" applyAlignment="1">
      <alignment horizontal="center" wrapText="1"/>
      <protection/>
    </xf>
    <xf numFmtId="3" fontId="76" fillId="33" borderId="89" xfId="0" applyNumberFormat="1" applyFont="1" applyFill="1" applyBorder="1" applyAlignment="1">
      <alignment horizontal="center" vertical="center"/>
    </xf>
    <xf numFmtId="3" fontId="76" fillId="33" borderId="14" xfId="0" applyNumberFormat="1" applyFont="1" applyFill="1" applyBorder="1" applyAlignment="1">
      <alignment horizontal="center" vertical="center"/>
    </xf>
    <xf numFmtId="2" fontId="76" fillId="33" borderId="14" xfId="0" applyNumberFormat="1" applyFont="1" applyFill="1" applyBorder="1" applyAlignment="1">
      <alignment horizontal="center" vertical="center"/>
    </xf>
    <xf numFmtId="3" fontId="76" fillId="33" borderId="44" xfId="0" applyNumberFormat="1" applyFont="1" applyFill="1" applyBorder="1" applyAlignment="1">
      <alignment horizontal="center" vertical="center"/>
    </xf>
    <xf numFmtId="2" fontId="76" fillId="33" borderId="44" xfId="0" applyNumberFormat="1" applyFont="1" applyFill="1" applyBorder="1" applyAlignment="1">
      <alignment horizontal="center" vertical="center"/>
    </xf>
    <xf numFmtId="3" fontId="76" fillId="33" borderId="16" xfId="0" applyNumberFormat="1" applyFont="1" applyFill="1" applyBorder="1" applyAlignment="1">
      <alignment horizontal="center" vertical="center"/>
    </xf>
    <xf numFmtId="192" fontId="76" fillId="33" borderId="16" xfId="0" applyNumberFormat="1" applyFont="1" applyFill="1" applyBorder="1" applyAlignment="1">
      <alignment horizontal="center" vertical="center"/>
    </xf>
    <xf numFmtId="0" fontId="18" fillId="36" borderId="14" xfId="0" applyFont="1" applyFill="1" applyBorder="1" applyAlignment="1">
      <alignment horizontal="center" vertical="top" wrapText="1"/>
    </xf>
    <xf numFmtId="0" fontId="19" fillId="36" borderId="31" xfId="0" applyFont="1" applyFill="1" applyBorder="1" applyAlignment="1">
      <alignment horizontal="left" vertical="top" wrapText="1"/>
    </xf>
    <xf numFmtId="0" fontId="19" fillId="36" borderId="44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3" fontId="19" fillId="36" borderId="30" xfId="0" applyNumberFormat="1" applyFont="1" applyFill="1" applyBorder="1" applyAlignment="1">
      <alignment horizontal="center" vertical="center"/>
    </xf>
    <xf numFmtId="0" fontId="76" fillId="38" borderId="44" xfId="0" applyFont="1" applyFill="1" applyBorder="1" applyAlignment="1">
      <alignment horizontal="left" vertical="top" wrapText="1"/>
    </xf>
    <xf numFmtId="3" fontId="76" fillId="38" borderId="89" xfId="0" applyNumberFormat="1" applyFont="1" applyFill="1" applyBorder="1" applyAlignment="1">
      <alignment horizontal="center" vertical="center"/>
    </xf>
    <xf numFmtId="3" fontId="76" fillId="38" borderId="44" xfId="0" applyNumberFormat="1" applyFont="1" applyFill="1" applyBorder="1" applyAlignment="1">
      <alignment horizontal="center" vertical="center"/>
    </xf>
    <xf numFmtId="2" fontId="76" fillId="38" borderId="44" xfId="0" applyNumberFormat="1" applyFont="1" applyFill="1" applyBorder="1" applyAlignment="1">
      <alignment horizontal="center" vertical="center"/>
    </xf>
    <xf numFmtId="0" fontId="76" fillId="38" borderId="16" xfId="0" applyFont="1" applyFill="1" applyBorder="1" applyAlignment="1">
      <alignment horizontal="left" vertical="top" wrapText="1"/>
    </xf>
    <xf numFmtId="3" fontId="76" fillId="38" borderId="16" xfId="0" applyNumberFormat="1" applyFont="1" applyFill="1" applyBorder="1" applyAlignment="1">
      <alignment horizontal="center" vertical="center"/>
    </xf>
    <xf numFmtId="192" fontId="76" fillId="38" borderId="16" xfId="0" applyNumberFormat="1" applyFont="1" applyFill="1" applyBorder="1" applyAlignment="1">
      <alignment horizontal="center" vertical="center"/>
    </xf>
    <xf numFmtId="0" fontId="76" fillId="38" borderId="14" xfId="0" applyFont="1" applyFill="1" applyBorder="1" applyAlignment="1">
      <alignment horizontal="left" vertical="top" wrapText="1"/>
    </xf>
    <xf numFmtId="1" fontId="76" fillId="38" borderId="14" xfId="0" applyNumberFormat="1" applyFont="1" applyFill="1" applyBorder="1" applyAlignment="1">
      <alignment horizontal="center" vertical="center"/>
    </xf>
    <xf numFmtId="2" fontId="76" fillId="38" borderId="14" xfId="0" applyNumberFormat="1" applyFont="1" applyFill="1" applyBorder="1" applyAlignment="1">
      <alignment horizontal="center" vertical="center"/>
    </xf>
    <xf numFmtId="3" fontId="76" fillId="38" borderId="14" xfId="0" applyNumberFormat="1" applyFont="1" applyFill="1" applyBorder="1" applyAlignment="1">
      <alignment horizontal="center" vertical="center"/>
    </xf>
    <xf numFmtId="2" fontId="18" fillId="38" borderId="14" xfId="0" applyNumberFormat="1" applyFont="1" applyFill="1" applyBorder="1" applyAlignment="1">
      <alignment horizontal="center" vertical="center"/>
    </xf>
    <xf numFmtId="2" fontId="18" fillId="38" borderId="44" xfId="0" applyNumberFormat="1" applyFont="1" applyFill="1" applyBorder="1" applyAlignment="1">
      <alignment horizontal="center" vertical="center"/>
    </xf>
    <xf numFmtId="192" fontId="18" fillId="38" borderId="16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right" vertical="top" wrapText="1"/>
    </xf>
    <xf numFmtId="0" fontId="27" fillId="0" borderId="80" xfId="0" applyFont="1" applyBorder="1" applyAlignment="1">
      <alignment vertical="top"/>
    </xf>
    <xf numFmtId="0" fontId="76" fillId="38" borderId="16" xfId="0" applyFont="1" applyFill="1" applyBorder="1" applyAlignment="1">
      <alignment horizontal="right" vertical="top" wrapText="1"/>
    </xf>
    <xf numFmtId="0" fontId="76" fillId="38" borderId="16" xfId="0" applyFont="1" applyFill="1" applyBorder="1" applyAlignment="1">
      <alignment horizontal="center" vertical="center"/>
    </xf>
    <xf numFmtId="0" fontId="76" fillId="33" borderId="14" xfId="0" applyFont="1" applyFill="1" applyBorder="1" applyAlignment="1">
      <alignment horizontal="right" vertical="top" wrapText="1"/>
    </xf>
    <xf numFmtId="0" fontId="76" fillId="33" borderId="14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36" fillId="0" borderId="0" xfId="0" applyFont="1" applyAlignment="1">
      <alignment/>
    </xf>
    <xf numFmtId="0" fontId="29" fillId="0" borderId="14" xfId="0" applyFont="1" applyBorder="1" applyAlignment="1">
      <alignment vertical="top" wrapText="1"/>
    </xf>
    <xf numFmtId="0" fontId="29" fillId="0" borderId="14" xfId="0" applyFont="1" applyBorder="1" applyAlignment="1">
      <alignment horizontal="right" vertical="top" wrapText="1"/>
    </xf>
    <xf numFmtId="0" fontId="29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29" fillId="0" borderId="55" xfId="0" applyFont="1" applyBorder="1" applyAlignment="1">
      <alignment vertical="top" wrapText="1"/>
    </xf>
    <xf numFmtId="0" fontId="7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91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49" fontId="4" fillId="0" borderId="94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49" fontId="4" fillId="0" borderId="9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96" xfId="0" applyFont="1" applyBorder="1" applyAlignment="1">
      <alignment horizontal="center" vertical="center"/>
    </xf>
    <xf numFmtId="0" fontId="11" fillId="0" borderId="97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 wrapText="1"/>
    </xf>
    <xf numFmtId="0" fontId="11" fillId="0" borderId="9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94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2" fontId="4" fillId="0" borderId="103" xfId="0" applyNumberFormat="1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4" fillId="0" borderId="26" xfId="0" applyFont="1" applyBorder="1" applyAlignment="1">
      <alignment horizontal="center" textRotation="90"/>
    </xf>
    <xf numFmtId="0" fontId="4" fillId="0" borderId="89" xfId="0" applyFont="1" applyBorder="1" applyAlignment="1">
      <alignment horizontal="center" textRotation="90"/>
    </xf>
    <xf numFmtId="0" fontId="4" fillId="0" borderId="99" xfId="0" applyFont="1" applyBorder="1" applyAlignment="1">
      <alignment horizontal="center" textRotation="90"/>
    </xf>
    <xf numFmtId="0" fontId="4" fillId="0" borderId="60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70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49" fontId="4" fillId="0" borderId="105" xfId="0" applyNumberFormat="1" applyFont="1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3" fillId="0" borderId="38" xfId="0" applyFont="1" applyBorder="1" applyAlignment="1">
      <alignment horizontal="left"/>
    </xf>
    <xf numFmtId="0" fontId="0" fillId="0" borderId="106" xfId="0" applyBorder="1" applyAlignment="1">
      <alignment/>
    </xf>
    <xf numFmtId="0" fontId="3" fillId="0" borderId="54" xfId="0" applyFont="1" applyBorder="1" applyAlignment="1">
      <alignment horizontal="left" vertical="center" indent="2"/>
    </xf>
    <xf numFmtId="0" fontId="0" fillId="0" borderId="43" xfId="0" applyBorder="1" applyAlignment="1">
      <alignment horizontal="left" indent="2"/>
    </xf>
    <xf numFmtId="0" fontId="3" fillId="0" borderId="107" xfId="0" applyFont="1" applyBorder="1" applyAlignment="1">
      <alignment horizontal="left" vertical="center" indent="2"/>
    </xf>
    <xf numFmtId="0" fontId="0" fillId="0" borderId="108" xfId="0" applyBorder="1" applyAlignment="1">
      <alignment horizontal="left" indent="2"/>
    </xf>
    <xf numFmtId="0" fontId="4" fillId="0" borderId="8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wrapText="1"/>
    </xf>
    <xf numFmtId="0" fontId="0" fillId="0" borderId="42" xfId="0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109" xfId="0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vertical="top" wrapText="1"/>
    </xf>
    <xf numFmtId="0" fontId="18" fillId="0" borderId="14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4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2" fillId="0" borderId="4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3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99" xfId="0" applyFont="1" applyBorder="1" applyAlignment="1">
      <alignment horizontal="center" vertical="center" wrapText="1"/>
    </xf>
    <xf numFmtId="0" fontId="10" fillId="0" borderId="110" xfId="0" applyFont="1" applyBorder="1" applyAlignment="1">
      <alignment/>
    </xf>
    <xf numFmtId="0" fontId="30" fillId="0" borderId="110" xfId="0" applyFont="1" applyBorder="1" applyAlignment="1">
      <alignment/>
    </xf>
    <xf numFmtId="0" fontId="9" fillId="0" borderId="110" xfId="0" applyFont="1" applyBorder="1" applyAlignment="1">
      <alignment/>
    </xf>
    <xf numFmtId="0" fontId="0" fillId="0" borderId="99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5" fillId="0" borderId="0" xfId="45" applyFont="1" applyAlignment="1">
      <alignment horizontal="right"/>
      <protection/>
    </xf>
    <xf numFmtId="0" fontId="17" fillId="0" borderId="0" xfId="45" applyFont="1" applyAlignment="1">
      <alignment horizontal="center" wrapText="1"/>
      <protection/>
    </xf>
    <xf numFmtId="0" fontId="17" fillId="0" borderId="56" xfId="45" applyFont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justify" vertical="center" wrapText="1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10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18" fillId="0" borderId="35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89" xfId="0" applyFont="1" applyBorder="1" applyAlignment="1">
      <alignment horizontal="justify" vertical="center" wrapText="1"/>
    </xf>
    <xf numFmtId="0" fontId="18" fillId="0" borderId="35" xfId="0" applyFont="1" applyBorder="1" applyAlignment="1">
      <alignment horizontal="justify" vertical="center" wrapText="1"/>
    </xf>
    <xf numFmtId="0" fontId="21" fillId="35" borderId="109" xfId="0" applyFont="1" applyFill="1" applyBorder="1" applyAlignment="1">
      <alignment horizontal="center" vertical="top" wrapText="1"/>
    </xf>
    <xf numFmtId="0" fontId="18" fillId="0" borderId="44" xfId="0" applyFont="1" applyBorder="1" applyAlignment="1">
      <alignment horizontal="center" vertical="center" textRotation="90" wrapText="1"/>
    </xf>
    <xf numFmtId="0" fontId="18" fillId="0" borderId="89" xfId="0" applyFont="1" applyBorder="1" applyAlignment="1">
      <alignment horizontal="center" vertical="center" textRotation="90" wrapText="1"/>
    </xf>
    <xf numFmtId="0" fontId="18" fillId="0" borderId="99" xfId="0" applyFont="1" applyBorder="1" applyAlignment="1">
      <alignment horizontal="center" vertical="center" textRotation="90" wrapText="1"/>
    </xf>
    <xf numFmtId="0" fontId="0" fillId="0" borderId="84" xfId="0" applyBorder="1" applyAlignment="1">
      <alignment horizontal="center" vertical="center" wrapText="1"/>
    </xf>
    <xf numFmtId="0" fontId="26" fillId="36" borderId="11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0" fontId="26" fillId="36" borderId="0" xfId="0" applyFont="1" applyFill="1" applyBorder="1" applyAlignment="1">
      <alignment/>
    </xf>
    <xf numFmtId="0" fontId="17" fillId="0" borderId="60" xfId="0" applyFont="1" applyBorder="1" applyAlignment="1">
      <alignment horizontal="center" wrapText="1"/>
    </xf>
    <xf numFmtId="0" fontId="17" fillId="0" borderId="109" xfId="0" applyFont="1" applyBorder="1" applyAlignment="1">
      <alignment horizontal="center" wrapText="1"/>
    </xf>
    <xf numFmtId="0" fontId="29" fillId="0" borderId="14" xfId="0" applyFont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29" fillId="0" borderId="14" xfId="0" applyFont="1" applyBorder="1" applyAlignment="1">
      <alignment horizontal="right" vertical="top" wrapText="1"/>
    </xf>
    <xf numFmtId="0" fontId="29" fillId="0" borderId="36" xfId="0" applyFont="1" applyBorder="1" applyAlignment="1">
      <alignment horizontal="right" vertical="top" wrapText="1"/>
    </xf>
    <xf numFmtId="0" fontId="29" fillId="0" borderId="35" xfId="0" applyFont="1" applyBorder="1" applyAlignment="1">
      <alignment vertical="top" wrapText="1"/>
    </xf>
    <xf numFmtId="0" fontId="29" fillId="0" borderId="35" xfId="0" applyFont="1" applyBorder="1" applyAlignment="1">
      <alignment horizontal="right" vertical="top" wrapText="1"/>
    </xf>
    <xf numFmtId="0" fontId="27" fillId="0" borderId="111" xfId="0" applyFont="1" applyBorder="1" applyAlignment="1">
      <alignment horizontal="left" vertical="top" wrapText="1" indent="2"/>
    </xf>
    <xf numFmtId="0" fontId="27" fillId="0" borderId="112" xfId="0" applyFont="1" applyBorder="1" applyAlignment="1">
      <alignment horizontal="left" vertical="top" wrapText="1" indent="2"/>
    </xf>
    <xf numFmtId="0" fontId="27" fillId="0" borderId="113" xfId="0" applyFont="1" applyBorder="1" applyAlignment="1">
      <alignment horizontal="left" vertical="top" wrapText="1" indent="2"/>
    </xf>
    <xf numFmtId="0" fontId="29" fillId="0" borderId="66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14" xfId="0" applyFont="1" applyBorder="1" applyAlignment="1">
      <alignment vertical="top"/>
    </xf>
    <xf numFmtId="0" fontId="29" fillId="0" borderId="55" xfId="0" applyFont="1" applyBorder="1" applyAlignment="1">
      <alignment vertical="top" wrapText="1"/>
    </xf>
    <xf numFmtId="0" fontId="27" fillId="0" borderId="55" xfId="0" applyFont="1" applyBorder="1" applyAlignment="1">
      <alignment horizontal="left" vertical="top" wrapText="1" indent="2"/>
    </xf>
    <xf numFmtId="0" fontId="27" fillId="0" borderId="56" xfId="0" applyFont="1" applyBorder="1" applyAlignment="1">
      <alignment horizontal="left" vertical="top" wrapText="1" indent="2"/>
    </xf>
    <xf numFmtId="0" fontId="27" fillId="0" borderId="57" xfId="0" applyFont="1" applyBorder="1" applyAlignment="1">
      <alignment horizontal="left" vertical="top" wrapText="1" indent="2"/>
    </xf>
    <xf numFmtId="0" fontId="29" fillId="0" borderId="33" xfId="0" applyFont="1" applyBorder="1" applyAlignment="1">
      <alignment vertical="top"/>
    </xf>
    <xf numFmtId="0" fontId="29" fillId="0" borderId="55" xfId="0" applyFont="1" applyBorder="1" applyAlignment="1">
      <alignment vertical="top"/>
    </xf>
    <xf numFmtId="0" fontId="0" fillId="0" borderId="0" xfId="0" applyAlignment="1">
      <alignment horizontal="right"/>
    </xf>
    <xf numFmtId="0" fontId="26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5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10" sqref="I10"/>
    </sheetView>
  </sheetViews>
  <sheetFormatPr defaultColWidth="8.796875" defaultRowHeight="15"/>
  <cols>
    <col min="1" max="1" width="32.69921875" style="1" customWidth="1"/>
    <col min="2" max="2" width="6.19921875" style="1" customWidth="1"/>
    <col min="3" max="3" width="6.3984375" style="1" customWidth="1"/>
    <col min="4" max="6" width="7.3984375" style="1" customWidth="1"/>
    <col min="7" max="7" width="7.59765625" style="1" customWidth="1"/>
    <col min="8" max="16384" width="8.8984375" style="1" customWidth="1"/>
  </cols>
  <sheetData>
    <row r="1" spans="1:7" ht="15.75">
      <c r="A1" s="320"/>
      <c r="B1" s="320"/>
      <c r="C1" s="320"/>
      <c r="D1" s="320"/>
      <c r="E1" s="320"/>
      <c r="F1" s="320"/>
      <c r="G1" s="320"/>
    </row>
    <row r="2" spans="1:7" ht="15.75">
      <c r="A2" s="320"/>
      <c r="B2" s="320"/>
      <c r="C2" s="320"/>
      <c r="D2" s="320"/>
      <c r="E2" s="320"/>
      <c r="F2" s="320"/>
      <c r="G2" s="320"/>
    </row>
    <row r="3" spans="1:7" ht="15.75">
      <c r="A3" s="332"/>
      <c r="B3" s="332"/>
      <c r="C3" s="332"/>
      <c r="D3" s="332"/>
      <c r="E3" s="332"/>
      <c r="F3" s="332"/>
      <c r="G3" s="332"/>
    </row>
    <row r="4" spans="1:7" ht="15.75">
      <c r="A4" s="321" t="s">
        <v>29</v>
      </c>
      <c r="B4" s="322"/>
      <c r="C4" s="322"/>
      <c r="D4" s="322"/>
      <c r="E4" s="322"/>
      <c r="F4" s="322"/>
      <c r="G4" s="322"/>
    </row>
    <row r="5" spans="1:7" ht="38.25" customHeight="1" thickBot="1">
      <c r="A5" s="325" t="s">
        <v>322</v>
      </c>
      <c r="B5" s="325"/>
      <c r="C5" s="325"/>
      <c r="D5" s="325"/>
      <c r="E5" s="325"/>
      <c r="F5" s="325"/>
      <c r="G5" s="325"/>
    </row>
    <row r="6" spans="1:7" s="5" customFormat="1" ht="15.75" customHeight="1">
      <c r="A6" s="329" t="s">
        <v>19</v>
      </c>
      <c r="B6" s="323" t="s">
        <v>18</v>
      </c>
      <c r="C6" s="323"/>
      <c r="D6" s="323"/>
      <c r="E6" s="323"/>
      <c r="F6" s="323"/>
      <c r="G6" s="324"/>
    </row>
    <row r="7" spans="1:9" s="5" customFormat="1" ht="15.75" customHeight="1">
      <c r="A7" s="330"/>
      <c r="B7" s="326" t="s">
        <v>30</v>
      </c>
      <c r="C7" s="327"/>
      <c r="D7" s="327"/>
      <c r="E7" s="327"/>
      <c r="F7" s="327"/>
      <c r="G7" s="328"/>
      <c r="I7" s="261"/>
    </row>
    <row r="8" spans="1:8" s="14" customFormat="1" ht="15.75" customHeight="1" thickBot="1">
      <c r="A8" s="331"/>
      <c r="B8" s="11">
        <f>0</f>
        <v>0</v>
      </c>
      <c r="C8" s="11" t="s">
        <v>9</v>
      </c>
      <c r="D8" s="11" t="s">
        <v>10</v>
      </c>
      <c r="E8" s="11" t="s">
        <v>11</v>
      </c>
      <c r="F8" s="11" t="s">
        <v>12</v>
      </c>
      <c r="G8" s="12" t="s">
        <v>28</v>
      </c>
      <c r="H8" s="13"/>
    </row>
    <row r="9" spans="1:7" s="5" customFormat="1" ht="18" customHeight="1" thickTop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15">
        <f aca="true" t="shared" si="0" ref="G9:G27">SUM(B9:F9)</f>
        <v>0</v>
      </c>
    </row>
    <row r="10" spans="1:7" s="5" customFormat="1" ht="18" customHeight="1">
      <c r="A10" s="6" t="s">
        <v>14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16">
        <f t="shared" si="0"/>
        <v>0</v>
      </c>
    </row>
    <row r="11" spans="1:7" s="5" customFormat="1" ht="18" customHeight="1">
      <c r="A11" s="6" t="s">
        <v>13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16">
        <f t="shared" si="0"/>
        <v>0</v>
      </c>
    </row>
    <row r="12" spans="1:7" s="5" customFormat="1" ht="18" customHeight="1">
      <c r="A12" s="6" t="s">
        <v>25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16">
        <f t="shared" si="0"/>
        <v>0</v>
      </c>
    </row>
    <row r="13" spans="1:7" s="5" customFormat="1" ht="18" customHeight="1">
      <c r="A13" s="6" t="s">
        <v>20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16">
        <f t="shared" si="0"/>
        <v>0</v>
      </c>
    </row>
    <row r="14" spans="1:7" s="5" customFormat="1" ht="18" customHeight="1">
      <c r="A14" s="6" t="s">
        <v>3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16">
        <f t="shared" si="0"/>
        <v>0</v>
      </c>
    </row>
    <row r="15" spans="1:7" s="5" customFormat="1" ht="18" customHeight="1">
      <c r="A15" s="6" t="s">
        <v>290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16">
        <f t="shared" si="0"/>
        <v>0</v>
      </c>
    </row>
    <row r="16" spans="1:7" s="5" customFormat="1" ht="18" customHeight="1">
      <c r="A16" s="6" t="s">
        <v>22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16">
        <f t="shared" si="0"/>
        <v>0</v>
      </c>
    </row>
    <row r="17" spans="1:7" s="5" customFormat="1" ht="18" customHeight="1">
      <c r="A17" s="6" t="s">
        <v>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16">
        <f t="shared" si="0"/>
        <v>0</v>
      </c>
    </row>
    <row r="18" spans="1:7" s="5" customFormat="1" ht="18" customHeight="1">
      <c r="A18" s="6" t="s">
        <v>5</v>
      </c>
      <c r="B18" s="7">
        <v>0</v>
      </c>
      <c r="C18" s="7">
        <v>0</v>
      </c>
      <c r="D18" s="7">
        <v>0</v>
      </c>
      <c r="E18" s="7">
        <v>2</v>
      </c>
      <c r="F18" s="7">
        <v>9</v>
      </c>
      <c r="G18" s="16">
        <f t="shared" si="0"/>
        <v>11</v>
      </c>
    </row>
    <row r="19" spans="1:7" s="5" customFormat="1" ht="18" customHeight="1">
      <c r="A19" s="6" t="s">
        <v>6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16">
        <f t="shared" si="0"/>
        <v>0</v>
      </c>
    </row>
    <row r="20" spans="1:7" s="5" customFormat="1" ht="18" customHeight="1">
      <c r="A20" s="6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16">
        <f t="shared" si="0"/>
        <v>0</v>
      </c>
    </row>
    <row r="21" spans="1:7" s="5" customFormat="1" ht="18" customHeight="1">
      <c r="A21" s="6" t="s">
        <v>7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16">
        <f t="shared" si="0"/>
        <v>0</v>
      </c>
    </row>
    <row r="22" spans="1:7" s="5" customFormat="1" ht="18" customHeight="1">
      <c r="A22" s="6" t="s">
        <v>291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16">
        <f t="shared" si="0"/>
        <v>0</v>
      </c>
    </row>
    <row r="23" spans="1:7" s="5" customFormat="1" ht="18" customHeight="1">
      <c r="A23" s="6" t="s">
        <v>15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16">
        <f t="shared" si="0"/>
        <v>0</v>
      </c>
    </row>
    <row r="24" spans="1:7" s="5" customFormat="1" ht="18" customHeight="1">
      <c r="A24" s="6" t="s">
        <v>8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16">
        <f t="shared" si="0"/>
        <v>0</v>
      </c>
    </row>
    <row r="25" spans="1:7" s="5" customFormat="1" ht="18" customHeight="1">
      <c r="A25" s="6" t="s">
        <v>16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16">
        <f t="shared" si="0"/>
        <v>0</v>
      </c>
    </row>
    <row r="26" spans="1:7" s="5" customFormat="1" ht="18" customHeight="1">
      <c r="A26" s="6" t="s">
        <v>23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16">
        <f t="shared" si="0"/>
        <v>0</v>
      </c>
    </row>
    <row r="27" spans="1:7" s="5" customFormat="1" ht="18" customHeight="1" thickBot="1">
      <c r="A27" s="6" t="s">
        <v>24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18">
        <f t="shared" si="0"/>
        <v>0</v>
      </c>
    </row>
    <row r="28" spans="1:7" s="5" customFormat="1" ht="18" customHeight="1" thickBot="1" thickTop="1">
      <c r="A28" s="2" t="s">
        <v>26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4">
        <f>SUM(B28:F28)</f>
        <v>0</v>
      </c>
    </row>
    <row r="29" spans="1:7" ht="21.75" customHeight="1" thickBot="1" thickTop="1">
      <c r="A29" s="10" t="s">
        <v>27</v>
      </c>
      <c r="B29" s="17">
        <f aca="true" t="shared" si="1" ref="B29:G29">SUM(B9:B28)</f>
        <v>0</v>
      </c>
      <c r="C29" s="17">
        <f t="shared" si="1"/>
        <v>0</v>
      </c>
      <c r="D29" s="17">
        <f t="shared" si="1"/>
        <v>0</v>
      </c>
      <c r="E29" s="17">
        <f t="shared" si="1"/>
        <v>2</v>
      </c>
      <c r="F29" s="17">
        <f t="shared" si="1"/>
        <v>9</v>
      </c>
      <c r="G29" s="19">
        <f t="shared" si="1"/>
        <v>11</v>
      </c>
    </row>
    <row r="30" spans="1:7" ht="16.5">
      <c r="A30" s="318" t="s">
        <v>31</v>
      </c>
      <c r="B30" s="319"/>
      <c r="C30" s="319"/>
      <c r="D30" s="319"/>
      <c r="E30" s="319"/>
      <c r="F30" s="319"/>
      <c r="G30" s="319"/>
    </row>
  </sheetData>
  <sheetProtection/>
  <mergeCells count="9">
    <mergeCell ref="A30:G30"/>
    <mergeCell ref="A1:G1"/>
    <mergeCell ref="A2:G2"/>
    <mergeCell ref="A4:G4"/>
    <mergeCell ref="B6:G6"/>
    <mergeCell ref="A5:G5"/>
    <mergeCell ref="B7:G7"/>
    <mergeCell ref="A6:A8"/>
    <mergeCell ref="A3:G3"/>
  </mergeCells>
  <printOptions horizontalCentered="1"/>
  <pageMargins left="0.59" right="0.34" top="0.9055118110236221" bottom="0.5511811023622047" header="0.5118110236220472" footer="0.275590551181102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PageLayoutView="0" workbookViewId="0" topLeftCell="A8">
      <selection activeCell="N28" sqref="N28"/>
    </sheetView>
  </sheetViews>
  <sheetFormatPr defaultColWidth="8.796875" defaultRowHeight="15"/>
  <cols>
    <col min="1" max="1" width="4.3984375" style="0" customWidth="1"/>
    <col min="2" max="2" width="22.296875" style="0" customWidth="1"/>
    <col min="3" max="3" width="7.09765625" style="0" customWidth="1"/>
    <col min="4" max="4" width="7" style="0" customWidth="1"/>
    <col min="5" max="5" width="7.296875" style="0" customWidth="1"/>
    <col min="6" max="6" width="9.796875" style="0" customWidth="1"/>
    <col min="7" max="7" width="9.19921875" style="0" customWidth="1"/>
    <col min="8" max="8" width="9.09765625" style="0" customWidth="1"/>
    <col min="9" max="9" width="8.296875" style="0" customWidth="1"/>
    <col min="10" max="10" width="8.69921875" style="0" customWidth="1"/>
    <col min="11" max="11" width="9.296875" style="0" customWidth="1"/>
    <col min="12" max="12" width="8.796875" style="0" customWidth="1"/>
    <col min="13" max="13" width="9.19921875" style="0" customWidth="1"/>
    <col min="14" max="14" width="9.09765625" style="0" customWidth="1"/>
    <col min="15" max="15" width="11.09765625" style="0" customWidth="1"/>
    <col min="16" max="16" width="11.19921875" style="0" customWidth="1"/>
    <col min="17" max="17" width="12.59765625" style="0" customWidth="1"/>
  </cols>
  <sheetData>
    <row r="1" spans="1:17" ht="15">
      <c r="A1" s="311"/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311" t="s">
        <v>354</v>
      </c>
    </row>
    <row r="2" spans="1:17" ht="15.75">
      <c r="A2" s="415" t="s">
        <v>353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</row>
    <row r="3" spans="1:18" ht="15.75">
      <c r="A3" s="415"/>
      <c r="B3" s="424"/>
      <c r="C3" s="424"/>
      <c r="D3" s="424"/>
      <c r="E3" s="424"/>
      <c r="F3" s="424"/>
      <c r="G3" s="424"/>
      <c r="H3" s="424"/>
      <c r="I3" s="424"/>
      <c r="J3" s="424"/>
      <c r="R3" s="473"/>
    </row>
    <row r="4" spans="1:17" ht="15">
      <c r="A4" s="411" t="s">
        <v>33</v>
      </c>
      <c r="B4" s="411" t="s">
        <v>214</v>
      </c>
      <c r="C4" s="411">
        <v>2004</v>
      </c>
      <c r="D4" s="411">
        <v>2005</v>
      </c>
      <c r="E4" s="416">
        <v>2006</v>
      </c>
      <c r="F4" s="417"/>
      <c r="G4" s="411">
        <v>2007</v>
      </c>
      <c r="H4" s="411">
        <v>2008</v>
      </c>
      <c r="I4" s="411">
        <v>2009</v>
      </c>
      <c r="J4" s="411">
        <v>2010</v>
      </c>
      <c r="K4" s="411">
        <v>2011</v>
      </c>
      <c r="L4" s="411">
        <v>2012</v>
      </c>
      <c r="M4" s="411">
        <v>2013</v>
      </c>
      <c r="N4" s="411">
        <v>2014</v>
      </c>
      <c r="O4" s="411">
        <v>2015</v>
      </c>
      <c r="P4" s="411">
        <v>2016</v>
      </c>
      <c r="Q4" s="411">
        <v>2017</v>
      </c>
    </row>
    <row r="5" spans="1:17" ht="15">
      <c r="A5" s="418"/>
      <c r="B5" s="418"/>
      <c r="C5" s="418"/>
      <c r="D5" s="418"/>
      <c r="E5" s="409" t="s">
        <v>212</v>
      </c>
      <c r="F5" s="409" t="s">
        <v>213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</row>
    <row r="6" spans="1:17" ht="15.75" thickBot="1">
      <c r="A6" s="419"/>
      <c r="B6" s="419"/>
      <c r="C6" s="419"/>
      <c r="D6" s="419"/>
      <c r="E6" s="423"/>
      <c r="F6" s="423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</row>
    <row r="7" spans="1:17" ht="29.25" customHeight="1" thickTop="1">
      <c r="A7" s="165" t="s">
        <v>215</v>
      </c>
      <c r="B7" s="154" t="s">
        <v>216</v>
      </c>
      <c r="C7" s="172">
        <v>0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3">
        <v>0</v>
      </c>
      <c r="J7" s="173">
        <v>0</v>
      </c>
      <c r="K7" s="173">
        <v>1</v>
      </c>
      <c r="L7" s="173">
        <v>0</v>
      </c>
      <c r="M7" s="173">
        <v>0</v>
      </c>
      <c r="N7" s="173">
        <v>0</v>
      </c>
      <c r="O7" s="173">
        <v>0</v>
      </c>
      <c r="P7" s="173">
        <v>0</v>
      </c>
      <c r="Q7" s="173">
        <v>0</v>
      </c>
    </row>
    <row r="8" spans="1:17" ht="27" customHeight="1">
      <c r="A8" s="168" t="s">
        <v>217</v>
      </c>
      <c r="B8" s="157" t="s">
        <v>218</v>
      </c>
      <c r="C8" s="174">
        <v>0</v>
      </c>
      <c r="D8" s="174">
        <v>0</v>
      </c>
      <c r="E8" s="174">
        <v>1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174">
        <v>0</v>
      </c>
      <c r="M8" s="174">
        <v>0</v>
      </c>
      <c r="N8" s="174">
        <v>0</v>
      </c>
      <c r="O8" s="174">
        <v>0</v>
      </c>
      <c r="P8" s="174">
        <v>0</v>
      </c>
      <c r="Q8" s="174">
        <v>0</v>
      </c>
    </row>
    <row r="9" spans="1:17" ht="41.25" customHeight="1">
      <c r="A9" s="168" t="s">
        <v>219</v>
      </c>
      <c r="B9" s="157" t="s">
        <v>220</v>
      </c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174">
        <v>0</v>
      </c>
      <c r="M9" s="174">
        <v>0</v>
      </c>
      <c r="N9" s="174">
        <v>0</v>
      </c>
      <c r="O9" s="174">
        <v>0</v>
      </c>
      <c r="P9" s="174">
        <v>0</v>
      </c>
      <c r="Q9" s="174">
        <v>0</v>
      </c>
    </row>
    <row r="10" spans="1:17" ht="39" customHeight="1">
      <c r="A10" s="168" t="s">
        <v>221</v>
      </c>
      <c r="B10" s="157" t="s">
        <v>222</v>
      </c>
      <c r="C10" s="174">
        <v>0</v>
      </c>
      <c r="D10" s="174">
        <v>0</v>
      </c>
      <c r="E10" s="174">
        <v>0</v>
      </c>
      <c r="F10" s="174">
        <v>0</v>
      </c>
      <c r="G10" s="174">
        <v>0</v>
      </c>
      <c r="H10" s="174">
        <v>1</v>
      </c>
      <c r="I10" s="174">
        <v>0</v>
      </c>
      <c r="J10" s="174">
        <v>1</v>
      </c>
      <c r="K10" s="174">
        <v>0</v>
      </c>
      <c r="L10" s="174">
        <v>0</v>
      </c>
      <c r="M10" s="174">
        <v>0</v>
      </c>
      <c r="N10" s="174">
        <v>0</v>
      </c>
      <c r="O10" s="174">
        <v>0</v>
      </c>
      <c r="P10" s="174">
        <v>0</v>
      </c>
      <c r="Q10" s="174">
        <v>0</v>
      </c>
    </row>
    <row r="11" spans="1:17" ht="40.5" customHeight="1">
      <c r="A11" s="168" t="s">
        <v>223</v>
      </c>
      <c r="B11" s="157" t="s">
        <v>224</v>
      </c>
      <c r="C11" s="174"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  <c r="M11" s="174">
        <v>0</v>
      </c>
      <c r="N11" s="174">
        <v>0</v>
      </c>
      <c r="O11" s="174">
        <v>0</v>
      </c>
      <c r="P11" s="174">
        <v>0</v>
      </c>
      <c r="Q11" s="174">
        <v>0</v>
      </c>
    </row>
    <row r="12" spans="1:17" ht="15">
      <c r="A12" s="168" t="s">
        <v>225</v>
      </c>
      <c r="B12" s="157" t="s">
        <v>226</v>
      </c>
      <c r="C12" s="174">
        <v>0</v>
      </c>
      <c r="D12" s="174">
        <v>0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0</v>
      </c>
      <c r="K12" s="174">
        <v>0</v>
      </c>
      <c r="L12" s="174">
        <v>0</v>
      </c>
      <c r="M12" s="174">
        <v>0</v>
      </c>
      <c r="N12" s="174">
        <v>0</v>
      </c>
      <c r="O12" s="174">
        <v>0</v>
      </c>
      <c r="P12" s="174">
        <v>0</v>
      </c>
      <c r="Q12" s="174">
        <v>0</v>
      </c>
    </row>
    <row r="13" spans="1:17" ht="38.25" customHeight="1">
      <c r="A13" s="168" t="s">
        <v>227</v>
      </c>
      <c r="B13" s="157" t="s">
        <v>228</v>
      </c>
      <c r="C13" s="174">
        <v>0</v>
      </c>
      <c r="D13" s="174">
        <v>0</v>
      </c>
      <c r="E13" s="174">
        <v>0</v>
      </c>
      <c r="F13" s="174">
        <v>0</v>
      </c>
      <c r="G13" s="174">
        <v>0</v>
      </c>
      <c r="H13" s="174">
        <v>0</v>
      </c>
      <c r="I13" s="174">
        <v>2</v>
      </c>
      <c r="J13" s="174">
        <v>0</v>
      </c>
      <c r="K13" s="174">
        <v>0</v>
      </c>
      <c r="L13" s="174">
        <v>0</v>
      </c>
      <c r="M13" s="174">
        <v>2</v>
      </c>
      <c r="N13" s="174">
        <v>0</v>
      </c>
      <c r="O13" s="174">
        <v>0</v>
      </c>
      <c r="P13" s="174">
        <v>0</v>
      </c>
      <c r="Q13" s="174">
        <v>0</v>
      </c>
    </row>
    <row r="14" spans="1:17" ht="39.75" customHeight="1">
      <c r="A14" s="263"/>
      <c r="B14" s="263" t="s">
        <v>339</v>
      </c>
      <c r="C14" s="269">
        <f aca="true" t="shared" si="0" ref="C14:J14">SUM(C7:C13)</f>
        <v>0</v>
      </c>
      <c r="D14" s="269">
        <f t="shared" si="0"/>
        <v>0</v>
      </c>
      <c r="E14" s="269">
        <f t="shared" si="0"/>
        <v>1</v>
      </c>
      <c r="F14" s="269">
        <f t="shared" si="0"/>
        <v>0</v>
      </c>
      <c r="G14" s="269">
        <f t="shared" si="0"/>
        <v>0</v>
      </c>
      <c r="H14" s="269">
        <f t="shared" si="0"/>
        <v>1</v>
      </c>
      <c r="I14" s="270">
        <f>SUM(I7:I13)</f>
        <v>2</v>
      </c>
      <c r="J14" s="270">
        <f t="shared" si="0"/>
        <v>1</v>
      </c>
      <c r="K14" s="270">
        <f aca="true" t="shared" si="1" ref="K14:Q14">SUM(K7:K13)</f>
        <v>1</v>
      </c>
      <c r="L14" s="270">
        <f t="shared" si="1"/>
        <v>0</v>
      </c>
      <c r="M14" s="270">
        <f t="shared" si="1"/>
        <v>2</v>
      </c>
      <c r="N14" s="270">
        <f t="shared" si="1"/>
        <v>0</v>
      </c>
      <c r="O14" s="270">
        <f t="shared" si="1"/>
        <v>0</v>
      </c>
      <c r="P14" s="270">
        <f>SUM(P7:P13)</f>
        <v>0</v>
      </c>
      <c r="Q14" s="270">
        <f t="shared" si="1"/>
        <v>0</v>
      </c>
    </row>
    <row r="15" spans="1:17" ht="38.25">
      <c r="A15" s="168" t="s">
        <v>229</v>
      </c>
      <c r="B15" s="157" t="s">
        <v>230</v>
      </c>
      <c r="C15" s="174">
        <v>1</v>
      </c>
      <c r="D15" s="174">
        <v>1</v>
      </c>
      <c r="E15" s="174">
        <v>0</v>
      </c>
      <c r="F15" s="174">
        <v>0</v>
      </c>
      <c r="G15" s="174">
        <v>1</v>
      </c>
      <c r="H15" s="174">
        <v>3</v>
      </c>
      <c r="I15" s="174">
        <v>5</v>
      </c>
      <c r="J15" s="174">
        <v>3</v>
      </c>
      <c r="K15" s="174">
        <v>2</v>
      </c>
      <c r="L15" s="174">
        <v>2</v>
      </c>
      <c r="M15" s="174">
        <v>1</v>
      </c>
      <c r="N15" s="174">
        <v>0</v>
      </c>
      <c r="O15" s="174">
        <v>0</v>
      </c>
      <c r="P15" s="174">
        <v>1</v>
      </c>
      <c r="Q15" s="174">
        <v>0</v>
      </c>
    </row>
    <row r="16" spans="1:17" ht="41.25" customHeight="1">
      <c r="A16" s="168" t="s">
        <v>231</v>
      </c>
      <c r="B16" s="157" t="s">
        <v>232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1</v>
      </c>
      <c r="N16" s="174">
        <v>0</v>
      </c>
      <c r="O16" s="174">
        <v>0</v>
      </c>
      <c r="P16" s="174">
        <v>0</v>
      </c>
      <c r="Q16" s="174">
        <v>0</v>
      </c>
    </row>
    <row r="17" spans="1:17" ht="41.25" customHeight="1">
      <c r="A17" s="168" t="s">
        <v>233</v>
      </c>
      <c r="B17" s="157" t="s">
        <v>272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</row>
    <row r="18" spans="1:17" ht="38.25" customHeight="1">
      <c r="A18" s="263"/>
      <c r="B18" s="263" t="s">
        <v>340</v>
      </c>
      <c r="C18" s="269">
        <f aca="true" t="shared" si="2" ref="C18:J18">SUM(C15:C17)</f>
        <v>1</v>
      </c>
      <c r="D18" s="269">
        <f t="shared" si="2"/>
        <v>1</v>
      </c>
      <c r="E18" s="269">
        <f t="shared" si="2"/>
        <v>0</v>
      </c>
      <c r="F18" s="269">
        <f t="shared" si="2"/>
        <v>0</v>
      </c>
      <c r="G18" s="269">
        <f t="shared" si="2"/>
        <v>1</v>
      </c>
      <c r="H18" s="269">
        <f t="shared" si="2"/>
        <v>3</v>
      </c>
      <c r="I18" s="270">
        <f>SUM(I15:I17)</f>
        <v>5</v>
      </c>
      <c r="J18" s="270">
        <f t="shared" si="2"/>
        <v>3</v>
      </c>
      <c r="K18" s="270">
        <f aca="true" t="shared" si="3" ref="K18:Q18">SUM(K15:K17)</f>
        <v>2</v>
      </c>
      <c r="L18" s="270">
        <f t="shared" si="3"/>
        <v>2</v>
      </c>
      <c r="M18" s="270">
        <f t="shared" si="3"/>
        <v>2</v>
      </c>
      <c r="N18" s="270">
        <f t="shared" si="3"/>
        <v>0</v>
      </c>
      <c r="O18" s="270">
        <f t="shared" si="3"/>
        <v>0</v>
      </c>
      <c r="P18" s="270">
        <f>SUM(P15:P17)</f>
        <v>1</v>
      </c>
      <c r="Q18" s="270">
        <f t="shared" si="3"/>
        <v>0</v>
      </c>
    </row>
    <row r="19" spans="1:17" ht="42" customHeight="1">
      <c r="A19" s="168" t="s">
        <v>235</v>
      </c>
      <c r="B19" s="157" t="s">
        <v>236</v>
      </c>
      <c r="C19" s="174">
        <v>0</v>
      </c>
      <c r="D19" s="174">
        <v>0</v>
      </c>
      <c r="E19" s="174">
        <v>0</v>
      </c>
      <c r="F19" s="174">
        <v>1</v>
      </c>
      <c r="G19" s="174">
        <v>0</v>
      </c>
      <c r="H19" s="174">
        <v>0</v>
      </c>
      <c r="I19" s="174">
        <v>1</v>
      </c>
      <c r="J19" s="174">
        <v>0</v>
      </c>
      <c r="K19" s="174">
        <v>0</v>
      </c>
      <c r="L19" s="174">
        <v>1</v>
      </c>
      <c r="M19" s="174">
        <v>0</v>
      </c>
      <c r="N19" s="174">
        <v>0</v>
      </c>
      <c r="O19" s="174">
        <v>0</v>
      </c>
      <c r="P19" s="174">
        <v>0</v>
      </c>
      <c r="Q19" s="174">
        <v>0</v>
      </c>
    </row>
    <row r="20" spans="1:17" ht="29.25" customHeight="1">
      <c r="A20" s="168" t="s">
        <v>237</v>
      </c>
      <c r="B20" s="157" t="s">
        <v>238</v>
      </c>
      <c r="C20" s="174">
        <v>0</v>
      </c>
      <c r="D20" s="174">
        <v>0</v>
      </c>
      <c r="E20" s="174">
        <v>0</v>
      </c>
      <c r="F20" s="174">
        <v>0</v>
      </c>
      <c r="G20" s="174">
        <v>3</v>
      </c>
      <c r="H20" s="174">
        <v>2</v>
      </c>
      <c r="I20" s="174">
        <v>8</v>
      </c>
      <c r="J20" s="174">
        <v>4</v>
      </c>
      <c r="K20" s="174">
        <v>5</v>
      </c>
      <c r="L20" s="174">
        <v>2</v>
      </c>
      <c r="M20" s="174">
        <v>0</v>
      </c>
      <c r="N20" s="174">
        <v>1</v>
      </c>
      <c r="O20" s="174">
        <v>0</v>
      </c>
      <c r="P20" s="174">
        <v>0</v>
      </c>
      <c r="Q20" s="174">
        <v>0</v>
      </c>
    </row>
    <row r="21" spans="1:17" ht="27" customHeight="1">
      <c r="A21" s="168" t="s">
        <v>239</v>
      </c>
      <c r="B21" s="157" t="s">
        <v>240</v>
      </c>
      <c r="C21" s="174"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0</v>
      </c>
      <c r="I21" s="174">
        <v>0</v>
      </c>
      <c r="J21" s="174">
        <v>0</v>
      </c>
      <c r="K21" s="174">
        <v>0</v>
      </c>
      <c r="L21" s="174">
        <v>0</v>
      </c>
      <c r="M21" s="174">
        <v>0</v>
      </c>
      <c r="N21" s="174">
        <v>0</v>
      </c>
      <c r="O21" s="174">
        <v>0</v>
      </c>
      <c r="P21" s="174">
        <v>0</v>
      </c>
      <c r="Q21" s="174">
        <v>0</v>
      </c>
    </row>
    <row r="22" spans="1:17" ht="15">
      <c r="A22" s="168" t="s">
        <v>241</v>
      </c>
      <c r="B22" s="157" t="s">
        <v>242</v>
      </c>
      <c r="C22" s="174">
        <v>0</v>
      </c>
      <c r="D22" s="174">
        <v>0</v>
      </c>
      <c r="E22" s="174">
        <v>0</v>
      </c>
      <c r="F22" s="174">
        <v>0</v>
      </c>
      <c r="G22" s="174">
        <v>2</v>
      </c>
      <c r="H22" s="174">
        <v>1</v>
      </c>
      <c r="I22" s="174">
        <v>2</v>
      </c>
      <c r="J22" s="174">
        <v>1</v>
      </c>
      <c r="K22" s="174">
        <v>0</v>
      </c>
      <c r="L22" s="174">
        <v>0</v>
      </c>
      <c r="M22" s="174">
        <v>0</v>
      </c>
      <c r="N22" s="174">
        <v>0</v>
      </c>
      <c r="O22" s="174">
        <v>0</v>
      </c>
      <c r="P22" s="174">
        <v>0</v>
      </c>
      <c r="Q22" s="174">
        <v>0</v>
      </c>
    </row>
    <row r="23" spans="1:17" ht="15.75" thickBot="1">
      <c r="A23" s="265"/>
      <c r="B23" s="265" t="s">
        <v>338</v>
      </c>
      <c r="C23" s="271">
        <f aca="true" t="shared" si="4" ref="C23:J23">SUM(C19:C22)</f>
        <v>0</v>
      </c>
      <c r="D23" s="271">
        <f t="shared" si="4"/>
        <v>0</v>
      </c>
      <c r="E23" s="271">
        <f t="shared" si="4"/>
        <v>0</v>
      </c>
      <c r="F23" s="271">
        <f t="shared" si="4"/>
        <v>1</v>
      </c>
      <c r="G23" s="271">
        <f t="shared" si="4"/>
        <v>5</v>
      </c>
      <c r="H23" s="271">
        <f t="shared" si="4"/>
        <v>3</v>
      </c>
      <c r="I23" s="271">
        <f>SUM(I19:I22)</f>
        <v>11</v>
      </c>
      <c r="J23" s="271">
        <f t="shared" si="4"/>
        <v>5</v>
      </c>
      <c r="K23" s="271">
        <f aca="true" t="shared" si="5" ref="K23:Q23">SUM(K19:K22)</f>
        <v>5</v>
      </c>
      <c r="L23" s="271">
        <f t="shared" si="5"/>
        <v>3</v>
      </c>
      <c r="M23" s="271">
        <f t="shared" si="5"/>
        <v>0</v>
      </c>
      <c r="N23" s="271">
        <f t="shared" si="5"/>
        <v>1</v>
      </c>
      <c r="O23" s="271">
        <f t="shared" si="5"/>
        <v>0</v>
      </c>
      <c r="P23" s="271">
        <f>SUM(P19:P22)</f>
        <v>0</v>
      </c>
      <c r="Q23" s="271">
        <f t="shared" si="5"/>
        <v>0</v>
      </c>
    </row>
    <row r="24" spans="1:17" ht="15.75" thickTop="1">
      <c r="A24" s="267"/>
      <c r="B24" s="267" t="s">
        <v>209</v>
      </c>
      <c r="C24" s="272">
        <f aca="true" t="shared" si="6" ref="C24:J24">C14+C18+C23</f>
        <v>1</v>
      </c>
      <c r="D24" s="272">
        <f t="shared" si="6"/>
        <v>1</v>
      </c>
      <c r="E24" s="272">
        <f t="shared" si="6"/>
        <v>1</v>
      </c>
      <c r="F24" s="272">
        <f t="shared" si="6"/>
        <v>1</v>
      </c>
      <c r="G24" s="272">
        <f t="shared" si="6"/>
        <v>6</v>
      </c>
      <c r="H24" s="272">
        <f t="shared" si="6"/>
        <v>7</v>
      </c>
      <c r="I24" s="272">
        <f>I14+I18+I23</f>
        <v>18</v>
      </c>
      <c r="J24" s="272">
        <f t="shared" si="6"/>
        <v>9</v>
      </c>
      <c r="K24" s="272">
        <f aca="true" t="shared" si="7" ref="K24:Q24">K14+K18+K23</f>
        <v>8</v>
      </c>
      <c r="L24" s="272">
        <f t="shared" si="7"/>
        <v>5</v>
      </c>
      <c r="M24" s="272">
        <f t="shared" si="7"/>
        <v>4</v>
      </c>
      <c r="N24" s="272">
        <f t="shared" si="7"/>
        <v>1</v>
      </c>
      <c r="O24" s="272">
        <f t="shared" si="7"/>
        <v>0</v>
      </c>
      <c r="P24" s="272">
        <f>P14+P18+P23</f>
        <v>1</v>
      </c>
      <c r="Q24" s="272">
        <f t="shared" si="7"/>
        <v>0</v>
      </c>
    </row>
    <row r="25" spans="1:16" ht="15">
      <c r="A25" s="420" t="s">
        <v>328</v>
      </c>
      <c r="B25" s="421"/>
      <c r="C25" s="421"/>
      <c r="D25" s="421"/>
      <c r="E25" s="421"/>
      <c r="F25" s="421"/>
      <c r="G25" s="421"/>
      <c r="H25" s="421"/>
      <c r="I25" s="421"/>
      <c r="J25" s="421"/>
      <c r="K25" s="422"/>
      <c r="L25" s="422"/>
      <c r="M25" s="244"/>
      <c r="N25" s="244"/>
      <c r="O25" s="244"/>
      <c r="P25" s="244"/>
    </row>
  </sheetData>
  <sheetProtection/>
  <mergeCells count="21">
    <mergeCell ref="A2:Q2"/>
    <mergeCell ref="P4:P6"/>
    <mergeCell ref="F5:F6"/>
    <mergeCell ref="J4:J6"/>
    <mergeCell ref="A3:J3"/>
    <mergeCell ref="B4:B6"/>
    <mergeCell ref="N4:N6"/>
    <mergeCell ref="M4:M6"/>
    <mergeCell ref="D4:D6"/>
    <mergeCell ref="C4:C6"/>
    <mergeCell ref="K4:K6"/>
    <mergeCell ref="L4:L6"/>
    <mergeCell ref="E5:E6"/>
    <mergeCell ref="E4:F4"/>
    <mergeCell ref="O4:O6"/>
    <mergeCell ref="Q4:Q6"/>
    <mergeCell ref="A25:L25"/>
    <mergeCell ref="G4:G6"/>
    <mergeCell ref="H4:H6"/>
    <mergeCell ref="I4:I6"/>
    <mergeCell ref="A4:A6"/>
  </mergeCells>
  <printOptions/>
  <pageMargins left="0.15748031496062992" right="0.1968503937007874" top="0.1968503937007874" bottom="0.5905511811023623" header="0.11811023622047245" footer="0.1181102362204724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8" sqref="A8:K8"/>
    </sheetView>
  </sheetViews>
  <sheetFormatPr defaultColWidth="8.796875" defaultRowHeight="15"/>
  <cols>
    <col min="3" max="3" width="9.3984375" style="0" customWidth="1"/>
  </cols>
  <sheetData>
    <row r="1" spans="1:11" ht="15">
      <c r="A1" s="425" t="s">
        <v>308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</row>
    <row r="2" spans="1:11" ht="15">
      <c r="A2" s="426" t="s">
        <v>329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</row>
    <row r="3" spans="1:11" ht="15.75" thickBot="1">
      <c r="A3" s="427"/>
      <c r="B3" s="427"/>
      <c r="C3" s="427"/>
      <c r="D3" s="427"/>
      <c r="E3" s="427"/>
      <c r="F3" s="427"/>
      <c r="G3" s="427"/>
      <c r="H3" s="427"/>
      <c r="I3" s="427"/>
      <c r="J3" s="427"/>
      <c r="K3" s="427"/>
    </row>
    <row r="4" spans="1:11" ht="52.5">
      <c r="A4" s="235" t="s">
        <v>309</v>
      </c>
      <c r="B4" s="236" t="s">
        <v>317</v>
      </c>
      <c r="C4" s="237" t="s">
        <v>318</v>
      </c>
      <c r="D4" s="236" t="s">
        <v>310</v>
      </c>
      <c r="E4" s="236" t="s">
        <v>319</v>
      </c>
      <c r="F4" s="236" t="s">
        <v>311</v>
      </c>
      <c r="G4" s="236" t="s">
        <v>312</v>
      </c>
      <c r="H4" s="236" t="s">
        <v>313</v>
      </c>
      <c r="I4" s="236" t="s">
        <v>320</v>
      </c>
      <c r="J4" s="236" t="s">
        <v>321</v>
      </c>
      <c r="K4" s="238" t="s">
        <v>314</v>
      </c>
    </row>
    <row r="5" spans="1:11" ht="15">
      <c r="A5" s="239">
        <v>2013</v>
      </c>
      <c r="B5" s="240">
        <v>4473</v>
      </c>
      <c r="C5" s="240">
        <v>36</v>
      </c>
      <c r="D5" s="240">
        <v>936</v>
      </c>
      <c r="E5" s="241">
        <f>(C5*100)/B5</f>
        <v>0.8048289738430584</v>
      </c>
      <c r="F5" s="241">
        <f>(D5*100)/(B5*365)</f>
        <v>0.05733028306827265</v>
      </c>
      <c r="G5" s="257">
        <f>D5/B5</f>
        <v>0.20925553319919518</v>
      </c>
      <c r="H5" s="258">
        <f>D5/365</f>
        <v>2.5643835616438357</v>
      </c>
      <c r="I5" s="242">
        <v>0</v>
      </c>
      <c r="J5" s="241">
        <v>0</v>
      </c>
      <c r="K5" s="243">
        <v>0</v>
      </c>
    </row>
    <row r="6" spans="1:11" ht="15">
      <c r="A6" s="273">
        <v>2014</v>
      </c>
      <c r="B6" s="274">
        <v>4516</v>
      </c>
      <c r="C6" s="274">
        <v>28</v>
      </c>
      <c r="D6" s="274">
        <v>1087</v>
      </c>
      <c r="E6" s="275">
        <f>(C6*100)/B6</f>
        <v>0.6200177147918512</v>
      </c>
      <c r="F6" s="275">
        <f>(D6*100)/(B6*365)</f>
        <v>0.0659451326789376</v>
      </c>
      <c r="G6" s="275">
        <f>D6/B6</f>
        <v>0.24069973427812222</v>
      </c>
      <c r="H6" s="275">
        <f>D6/365</f>
        <v>2.978082191780822</v>
      </c>
      <c r="I6" s="276">
        <v>0</v>
      </c>
      <c r="J6" s="275">
        <v>0</v>
      </c>
      <c r="K6" s="277">
        <v>0</v>
      </c>
    </row>
    <row r="7" spans="1:11" ht="15">
      <c r="A7" s="239">
        <v>2015</v>
      </c>
      <c r="B7" s="240">
        <v>4494</v>
      </c>
      <c r="C7" s="240">
        <v>30</v>
      </c>
      <c r="D7" s="240">
        <v>923</v>
      </c>
      <c r="E7" s="241">
        <f>(C7*100)/B7</f>
        <v>0.6675567423230975</v>
      </c>
      <c r="F7" s="241">
        <f>(D7*100)/(B7*365)</f>
        <v>0.05626985143052228</v>
      </c>
      <c r="G7" s="257">
        <f>D7/B7</f>
        <v>0.20538495772140633</v>
      </c>
      <c r="H7" s="258">
        <f>D7/365</f>
        <v>2.5287671232876714</v>
      </c>
      <c r="I7" s="242">
        <v>0</v>
      </c>
      <c r="J7" s="241">
        <v>0</v>
      </c>
      <c r="K7" s="243">
        <v>1</v>
      </c>
    </row>
    <row r="8" spans="1:11" ht="15">
      <c r="A8" s="273">
        <v>2016</v>
      </c>
      <c r="B8" s="274">
        <v>4525</v>
      </c>
      <c r="C8" s="274">
        <v>85</v>
      </c>
      <c r="D8" s="274">
        <v>1127</v>
      </c>
      <c r="E8" s="275">
        <f>(C8*100)/B8</f>
        <v>1.8784530386740332</v>
      </c>
      <c r="F8" s="275">
        <f>(D8*100)/(B8*365)</f>
        <v>0.06823582835086657</v>
      </c>
      <c r="G8" s="275">
        <f>D8/B8</f>
        <v>0.249060773480663</v>
      </c>
      <c r="H8" s="275">
        <f>D8/365</f>
        <v>3.0876712328767124</v>
      </c>
      <c r="I8" s="276">
        <v>0</v>
      </c>
      <c r="J8" s="275">
        <v>0</v>
      </c>
      <c r="K8" s="277">
        <v>0</v>
      </c>
    </row>
    <row r="9" spans="1:11" ht="15">
      <c r="A9" s="239">
        <v>2017</v>
      </c>
      <c r="B9" s="240">
        <v>4532</v>
      </c>
      <c r="C9" s="240">
        <v>79</v>
      </c>
      <c r="D9" s="240">
        <v>1293</v>
      </c>
      <c r="E9" s="241">
        <f>(C9*100)/B9</f>
        <v>1.7431597528684908</v>
      </c>
      <c r="F9" s="241">
        <f>(D9*100)/(B9*365)</f>
        <v>0.07816561680107365</v>
      </c>
      <c r="G9" s="257">
        <f>D9/B9</f>
        <v>0.2853045013239188</v>
      </c>
      <c r="H9" s="258">
        <f>D9/365</f>
        <v>3.5424657534246577</v>
      </c>
      <c r="I9" s="242">
        <v>0</v>
      </c>
      <c r="J9" s="241">
        <v>0</v>
      </c>
      <c r="K9" s="243">
        <v>0</v>
      </c>
    </row>
  </sheetData>
  <sheetProtection/>
  <mergeCells count="2">
    <mergeCell ref="A1:K1"/>
    <mergeCell ref="A2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PageLayoutView="0" workbookViewId="0" topLeftCell="A1">
      <selection activeCell="AJ11" sqref="AJ11"/>
    </sheetView>
  </sheetViews>
  <sheetFormatPr defaultColWidth="8.796875" defaultRowHeight="15"/>
  <cols>
    <col min="1" max="1" width="3.296875" style="0" customWidth="1"/>
    <col min="2" max="2" width="23.296875" style="0" customWidth="1"/>
    <col min="3" max="3" width="4.09765625" style="0" customWidth="1"/>
    <col min="4" max="4" width="4" style="0" customWidth="1"/>
    <col min="5" max="6" width="4.09765625" style="0" customWidth="1"/>
    <col min="7" max="7" width="3.69921875" style="0" customWidth="1"/>
    <col min="8" max="8" width="4.09765625" style="0" customWidth="1"/>
    <col min="9" max="10" width="3.69921875" style="0" customWidth="1"/>
    <col min="11" max="11" width="4.3984375" style="0" customWidth="1"/>
    <col min="12" max="13" width="4" style="0" customWidth="1"/>
    <col min="14" max="14" width="4.09765625" style="0" customWidth="1"/>
    <col min="15" max="15" width="4" style="0" customWidth="1"/>
    <col min="16" max="16" width="4.19921875" style="0" customWidth="1"/>
    <col min="17" max="17" width="4.296875" style="0" customWidth="1"/>
    <col min="18" max="18" width="4.09765625" style="0" customWidth="1"/>
    <col min="19" max="19" width="4.296875" style="0" customWidth="1"/>
    <col min="20" max="20" width="4.19921875" style="0" customWidth="1"/>
    <col min="21" max="21" width="4" style="0" customWidth="1"/>
    <col min="22" max="22" width="4.19921875" style="0" customWidth="1"/>
    <col min="23" max="23" width="4.09765625" style="0" customWidth="1"/>
    <col min="24" max="25" width="4.19921875" style="0" customWidth="1"/>
    <col min="26" max="26" width="4" style="0" customWidth="1"/>
    <col min="27" max="27" width="4.09765625" style="0" customWidth="1"/>
    <col min="28" max="29" width="4" style="0" customWidth="1"/>
    <col min="30" max="30" width="4.09765625" style="0" customWidth="1"/>
    <col min="31" max="31" width="4.3984375" style="0" customWidth="1"/>
    <col min="32" max="32" width="4.09765625" style="0" customWidth="1"/>
  </cols>
  <sheetData>
    <row r="1" spans="1:31" ht="15">
      <c r="A1" s="333" t="s">
        <v>341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399"/>
      <c r="W1" s="399"/>
      <c r="X1" s="399"/>
      <c r="Y1" s="399"/>
      <c r="Z1" s="399"/>
      <c r="AA1" s="399"/>
      <c r="AB1" s="162"/>
      <c r="AC1" s="162"/>
      <c r="AD1" s="162"/>
      <c r="AE1" s="162"/>
    </row>
    <row r="2" spans="1:31" ht="39" customHeight="1">
      <c r="A2" s="429" t="s">
        <v>330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30"/>
      <c r="W2" s="430"/>
      <c r="X2" s="430"/>
      <c r="Y2" s="430"/>
      <c r="Z2" s="430"/>
      <c r="AA2" s="430"/>
      <c r="AB2" s="246"/>
      <c r="AC2" s="246"/>
      <c r="AD2" s="246"/>
      <c r="AE2" s="246"/>
    </row>
    <row r="3" spans="1:32" ht="15">
      <c r="A3" s="404" t="s">
        <v>33</v>
      </c>
      <c r="B3" s="431" t="s">
        <v>243</v>
      </c>
      <c r="C3" s="416" t="s">
        <v>244</v>
      </c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7"/>
      <c r="R3" s="416" t="s">
        <v>245</v>
      </c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9"/>
    </row>
    <row r="4" spans="1:32" ht="15">
      <c r="A4" s="404"/>
      <c r="B4" s="431"/>
      <c r="C4" s="404">
        <v>2004</v>
      </c>
      <c r="D4" s="404">
        <v>2005</v>
      </c>
      <c r="E4" s="404">
        <v>2006</v>
      </c>
      <c r="F4" s="404"/>
      <c r="G4" s="404">
        <v>2007</v>
      </c>
      <c r="H4" s="404">
        <v>2008</v>
      </c>
      <c r="I4" s="404">
        <v>2009</v>
      </c>
      <c r="J4" s="404">
        <v>2010</v>
      </c>
      <c r="K4" s="404">
        <v>2011</v>
      </c>
      <c r="L4" s="404">
        <v>2012</v>
      </c>
      <c r="M4" s="404">
        <v>2013</v>
      </c>
      <c r="N4" s="411">
        <v>2014</v>
      </c>
      <c r="O4" s="411">
        <v>2015</v>
      </c>
      <c r="P4" s="411">
        <v>2016</v>
      </c>
      <c r="Q4" s="411">
        <v>2017</v>
      </c>
      <c r="R4" s="404">
        <v>2004</v>
      </c>
      <c r="S4" s="404">
        <v>2005</v>
      </c>
      <c r="T4" s="404">
        <v>2006</v>
      </c>
      <c r="U4" s="404"/>
      <c r="V4" s="404">
        <v>2007</v>
      </c>
      <c r="W4" s="404">
        <v>2008</v>
      </c>
      <c r="X4" s="404">
        <v>2009</v>
      </c>
      <c r="Y4" s="404">
        <v>2010</v>
      </c>
      <c r="Z4" s="404">
        <v>2011</v>
      </c>
      <c r="AA4" s="404">
        <v>2012</v>
      </c>
      <c r="AB4" s="404">
        <v>2013</v>
      </c>
      <c r="AC4" s="404">
        <v>2014</v>
      </c>
      <c r="AD4" s="404">
        <v>2015</v>
      </c>
      <c r="AE4" s="404">
        <v>2016</v>
      </c>
      <c r="AF4" s="404">
        <v>2017</v>
      </c>
    </row>
    <row r="5" spans="1:32" ht="15">
      <c r="A5" s="404"/>
      <c r="B5" s="431"/>
      <c r="C5" s="404"/>
      <c r="D5" s="404"/>
      <c r="E5" s="435" t="s">
        <v>212</v>
      </c>
      <c r="F5" s="435" t="s">
        <v>213</v>
      </c>
      <c r="G5" s="404"/>
      <c r="H5" s="404"/>
      <c r="I5" s="404"/>
      <c r="J5" s="404"/>
      <c r="K5" s="404"/>
      <c r="L5" s="404"/>
      <c r="M5" s="404"/>
      <c r="N5" s="412"/>
      <c r="O5" s="412"/>
      <c r="P5" s="412"/>
      <c r="Q5" s="412"/>
      <c r="R5" s="404"/>
      <c r="S5" s="404"/>
      <c r="T5" s="435" t="s">
        <v>212</v>
      </c>
      <c r="U5" s="435" t="s">
        <v>213</v>
      </c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</row>
    <row r="6" spans="1:32" ht="15">
      <c r="A6" s="404"/>
      <c r="B6" s="431"/>
      <c r="C6" s="404"/>
      <c r="D6" s="404"/>
      <c r="E6" s="435"/>
      <c r="F6" s="435"/>
      <c r="G6" s="404"/>
      <c r="H6" s="404"/>
      <c r="I6" s="404"/>
      <c r="J6" s="404"/>
      <c r="K6" s="404"/>
      <c r="L6" s="404"/>
      <c r="M6" s="404"/>
      <c r="N6" s="410"/>
      <c r="O6" s="410"/>
      <c r="P6" s="410"/>
      <c r="Q6" s="410"/>
      <c r="R6" s="404"/>
      <c r="S6" s="404"/>
      <c r="T6" s="438"/>
      <c r="U6" s="438"/>
      <c r="V6" s="404"/>
      <c r="W6" s="404"/>
      <c r="X6" s="404"/>
      <c r="Y6" s="404"/>
      <c r="Z6" s="404"/>
      <c r="AA6" s="404"/>
      <c r="AB6" s="404"/>
      <c r="AC6" s="404"/>
      <c r="AD6" s="404"/>
      <c r="AE6" s="404"/>
      <c r="AF6" s="404"/>
    </row>
    <row r="7" spans="1:32" ht="15">
      <c r="A7" s="153" t="s">
        <v>188</v>
      </c>
      <c r="B7" s="175" t="s">
        <v>189</v>
      </c>
      <c r="C7" s="153">
        <v>0</v>
      </c>
      <c r="D7" s="153">
        <v>5</v>
      </c>
      <c r="E7" s="153">
        <v>3</v>
      </c>
      <c r="F7" s="153">
        <v>1</v>
      </c>
      <c r="G7" s="153">
        <v>4</v>
      </c>
      <c r="H7" s="153">
        <v>11</v>
      </c>
      <c r="I7" s="176">
        <v>4</v>
      </c>
      <c r="J7" s="176">
        <v>9</v>
      </c>
      <c r="K7" s="176">
        <v>6</v>
      </c>
      <c r="L7" s="176">
        <v>4</v>
      </c>
      <c r="M7" s="176">
        <v>4</v>
      </c>
      <c r="N7" s="176">
        <v>3</v>
      </c>
      <c r="O7" s="250">
        <v>4</v>
      </c>
      <c r="P7" s="250">
        <v>7</v>
      </c>
      <c r="Q7" s="250">
        <v>2</v>
      </c>
      <c r="R7" s="205">
        <f aca="true" t="shared" si="0" ref="R7:AF7">(C7/C18)*100</f>
        <v>0</v>
      </c>
      <c r="S7" s="205">
        <f t="shared" si="0"/>
        <v>1.7006802721088436</v>
      </c>
      <c r="T7" s="205">
        <f t="shared" si="0"/>
        <v>1.5228426395939088</v>
      </c>
      <c r="U7" s="205">
        <f t="shared" si="0"/>
        <v>0.7299270072992701</v>
      </c>
      <c r="V7" s="205">
        <f t="shared" si="0"/>
        <v>1.6</v>
      </c>
      <c r="W7" s="205">
        <f t="shared" si="0"/>
        <v>4.313725490196078</v>
      </c>
      <c r="X7" s="205">
        <f t="shared" si="0"/>
        <v>1.8867924528301887</v>
      </c>
      <c r="Y7" s="205">
        <f t="shared" si="0"/>
        <v>4.30622009569378</v>
      </c>
      <c r="Z7" s="205">
        <f t="shared" si="0"/>
        <v>3.061224489795918</v>
      </c>
      <c r="AA7" s="205">
        <f t="shared" si="0"/>
        <v>1.9704433497536946</v>
      </c>
      <c r="AB7" s="205">
        <f t="shared" si="0"/>
        <v>1.8957345971563981</v>
      </c>
      <c r="AC7" s="205">
        <f t="shared" si="0"/>
        <v>1.530612244897959</v>
      </c>
      <c r="AD7" s="248">
        <f t="shared" si="0"/>
        <v>1.639344262295082</v>
      </c>
      <c r="AE7" s="248">
        <f t="shared" si="0"/>
        <v>2.788844621513944</v>
      </c>
      <c r="AF7" s="248">
        <f t="shared" si="0"/>
        <v>0.7434944237918215</v>
      </c>
    </row>
    <row r="8" spans="1:32" ht="25.5">
      <c r="A8" s="156" t="s">
        <v>190</v>
      </c>
      <c r="B8" s="177" t="s">
        <v>191</v>
      </c>
      <c r="C8" s="174">
        <v>0</v>
      </c>
      <c r="D8" s="174">
        <v>9</v>
      </c>
      <c r="E8" s="174">
        <v>1</v>
      </c>
      <c r="F8" s="174">
        <v>2</v>
      </c>
      <c r="G8" s="174">
        <v>5</v>
      </c>
      <c r="H8" s="174">
        <v>2</v>
      </c>
      <c r="I8" s="174">
        <v>1</v>
      </c>
      <c r="J8" s="174">
        <v>2</v>
      </c>
      <c r="K8" s="174">
        <v>2</v>
      </c>
      <c r="L8" s="174">
        <v>1</v>
      </c>
      <c r="M8" s="174">
        <v>1</v>
      </c>
      <c r="N8" s="174">
        <v>1</v>
      </c>
      <c r="O8" s="251">
        <v>7</v>
      </c>
      <c r="P8" s="251">
        <v>1</v>
      </c>
      <c r="Q8" s="251">
        <v>7</v>
      </c>
      <c r="R8" s="178">
        <f aca="true" t="shared" si="1" ref="R8:AF8">(C8/C18)*100</f>
        <v>0</v>
      </c>
      <c r="S8" s="178">
        <f t="shared" si="1"/>
        <v>3.061224489795918</v>
      </c>
      <c r="T8" s="178">
        <f t="shared" si="1"/>
        <v>0.5076142131979695</v>
      </c>
      <c r="U8" s="178">
        <f t="shared" si="1"/>
        <v>1.4598540145985401</v>
      </c>
      <c r="V8" s="178">
        <f t="shared" si="1"/>
        <v>2</v>
      </c>
      <c r="W8" s="178">
        <f t="shared" si="1"/>
        <v>0.7843137254901961</v>
      </c>
      <c r="X8" s="178">
        <f t="shared" si="1"/>
        <v>0.4716981132075472</v>
      </c>
      <c r="Y8" s="178">
        <f t="shared" si="1"/>
        <v>0.9569377990430622</v>
      </c>
      <c r="Z8" s="178">
        <f t="shared" si="1"/>
        <v>1.0204081632653061</v>
      </c>
      <c r="AA8" s="178">
        <f t="shared" si="1"/>
        <v>0.49261083743842365</v>
      </c>
      <c r="AB8" s="178">
        <f t="shared" si="1"/>
        <v>0.47393364928909953</v>
      </c>
      <c r="AC8" s="178">
        <f t="shared" si="1"/>
        <v>0.5102040816326531</v>
      </c>
      <c r="AD8" s="249">
        <f t="shared" si="1"/>
        <v>2.8688524590163933</v>
      </c>
      <c r="AE8" s="248">
        <f t="shared" si="1"/>
        <v>0.398406374501992</v>
      </c>
      <c r="AF8" s="249">
        <f t="shared" si="1"/>
        <v>2.6022304832713754</v>
      </c>
    </row>
    <row r="9" spans="1:32" ht="25.5">
      <c r="A9" s="156" t="s">
        <v>32</v>
      </c>
      <c r="B9" s="177" t="s">
        <v>192</v>
      </c>
      <c r="C9" s="174">
        <v>32</v>
      </c>
      <c r="D9" s="174">
        <v>38</v>
      </c>
      <c r="E9" s="174">
        <v>12</v>
      </c>
      <c r="F9" s="174">
        <v>9</v>
      </c>
      <c r="G9" s="174">
        <v>25</v>
      </c>
      <c r="H9" s="174">
        <v>26</v>
      </c>
      <c r="I9" s="174">
        <v>23</v>
      </c>
      <c r="J9" s="174">
        <v>18</v>
      </c>
      <c r="K9" s="174">
        <v>20</v>
      </c>
      <c r="L9" s="174">
        <v>18</v>
      </c>
      <c r="M9" s="174">
        <v>12</v>
      </c>
      <c r="N9" s="174">
        <v>18</v>
      </c>
      <c r="O9" s="251">
        <v>28</v>
      </c>
      <c r="P9" s="251">
        <v>30</v>
      </c>
      <c r="Q9" s="251">
        <v>38</v>
      </c>
      <c r="R9" s="178">
        <f aca="true" t="shared" si="2" ref="R9:AF9">(C9/C18)*100</f>
        <v>11.267605633802818</v>
      </c>
      <c r="S9" s="178">
        <f t="shared" si="2"/>
        <v>12.925170068027212</v>
      </c>
      <c r="T9" s="178">
        <f t="shared" si="2"/>
        <v>6.091370558375635</v>
      </c>
      <c r="U9" s="178">
        <f t="shared" si="2"/>
        <v>6.569343065693431</v>
      </c>
      <c r="V9" s="178">
        <f t="shared" si="2"/>
        <v>10</v>
      </c>
      <c r="W9" s="178">
        <f t="shared" si="2"/>
        <v>10.196078431372548</v>
      </c>
      <c r="X9" s="178">
        <f t="shared" si="2"/>
        <v>10.849056603773585</v>
      </c>
      <c r="Y9" s="178">
        <f t="shared" si="2"/>
        <v>8.61244019138756</v>
      </c>
      <c r="Z9" s="178">
        <f t="shared" si="2"/>
        <v>10.204081632653061</v>
      </c>
      <c r="AA9" s="178">
        <f t="shared" si="2"/>
        <v>8.866995073891626</v>
      </c>
      <c r="AB9" s="178">
        <f t="shared" si="2"/>
        <v>5.687203791469194</v>
      </c>
      <c r="AC9" s="178">
        <f t="shared" si="2"/>
        <v>9.183673469387756</v>
      </c>
      <c r="AD9" s="249">
        <f t="shared" si="2"/>
        <v>11.475409836065573</v>
      </c>
      <c r="AE9" s="249">
        <f t="shared" si="2"/>
        <v>11.952191235059761</v>
      </c>
      <c r="AF9" s="249">
        <f t="shared" si="2"/>
        <v>14.12639405204461</v>
      </c>
    </row>
    <row r="10" spans="1:32" ht="25.5">
      <c r="A10" s="156" t="s">
        <v>193</v>
      </c>
      <c r="B10" s="177" t="s">
        <v>246</v>
      </c>
      <c r="C10" s="158">
        <v>0</v>
      </c>
      <c r="D10" s="158">
        <v>62</v>
      </c>
      <c r="E10" s="158">
        <v>34</v>
      </c>
      <c r="F10" s="158">
        <v>19</v>
      </c>
      <c r="G10" s="158">
        <v>41</v>
      </c>
      <c r="H10" s="158">
        <v>27</v>
      </c>
      <c r="I10" s="158">
        <v>26</v>
      </c>
      <c r="J10" s="158">
        <v>34</v>
      </c>
      <c r="K10" s="158">
        <v>22</v>
      </c>
      <c r="L10" s="158">
        <v>29</v>
      </c>
      <c r="M10" s="158">
        <v>29</v>
      </c>
      <c r="N10" s="158">
        <v>22</v>
      </c>
      <c r="O10" s="252">
        <v>34</v>
      </c>
      <c r="P10" s="252">
        <v>20</v>
      </c>
      <c r="Q10" s="252">
        <v>20</v>
      </c>
      <c r="R10" s="178">
        <f aca="true" t="shared" si="3" ref="R10:AF10">(C10/C18)*100</f>
        <v>0</v>
      </c>
      <c r="S10" s="178">
        <f t="shared" si="3"/>
        <v>21.08843537414966</v>
      </c>
      <c r="T10" s="178">
        <f t="shared" si="3"/>
        <v>17.258883248730964</v>
      </c>
      <c r="U10" s="178">
        <f t="shared" si="3"/>
        <v>13.86861313868613</v>
      </c>
      <c r="V10" s="178">
        <f t="shared" si="3"/>
        <v>16.400000000000002</v>
      </c>
      <c r="W10" s="178">
        <f t="shared" si="3"/>
        <v>10.588235294117647</v>
      </c>
      <c r="X10" s="178">
        <f t="shared" si="3"/>
        <v>12.264150943396226</v>
      </c>
      <c r="Y10" s="178">
        <f t="shared" si="3"/>
        <v>16.267942583732058</v>
      </c>
      <c r="Z10" s="178">
        <f t="shared" si="3"/>
        <v>11.224489795918368</v>
      </c>
      <c r="AA10" s="178">
        <f t="shared" si="3"/>
        <v>14.285714285714285</v>
      </c>
      <c r="AB10" s="178">
        <f t="shared" si="3"/>
        <v>13.744075829383887</v>
      </c>
      <c r="AC10" s="178">
        <f t="shared" si="3"/>
        <v>11.224489795918368</v>
      </c>
      <c r="AD10" s="249">
        <f t="shared" si="3"/>
        <v>13.934426229508196</v>
      </c>
      <c r="AE10" s="249">
        <f t="shared" si="3"/>
        <v>7.968127490039841</v>
      </c>
      <c r="AF10" s="249">
        <f t="shared" si="3"/>
        <v>7.434944237918216</v>
      </c>
    </row>
    <row r="11" spans="1:32" ht="15">
      <c r="A11" s="156" t="s">
        <v>195</v>
      </c>
      <c r="B11" s="177" t="s">
        <v>196</v>
      </c>
      <c r="C11" s="156">
        <v>0</v>
      </c>
      <c r="D11" s="156">
        <v>93</v>
      </c>
      <c r="E11" s="156">
        <v>90</v>
      </c>
      <c r="F11" s="156">
        <v>63</v>
      </c>
      <c r="G11" s="156">
        <v>99</v>
      </c>
      <c r="H11" s="156">
        <v>104</v>
      </c>
      <c r="I11" s="179">
        <v>74</v>
      </c>
      <c r="J11" s="179">
        <v>75</v>
      </c>
      <c r="K11" s="179">
        <v>95</v>
      </c>
      <c r="L11" s="179">
        <v>93</v>
      </c>
      <c r="M11" s="179">
        <v>115</v>
      </c>
      <c r="N11" s="179">
        <v>80</v>
      </c>
      <c r="O11" s="253">
        <v>101</v>
      </c>
      <c r="P11" s="253">
        <v>108</v>
      </c>
      <c r="Q11" s="253">
        <v>127</v>
      </c>
      <c r="R11" s="180">
        <f aca="true" t="shared" si="4" ref="R11:AF11">(C11/C18)*100</f>
        <v>0</v>
      </c>
      <c r="S11" s="180">
        <f t="shared" si="4"/>
        <v>31.63265306122449</v>
      </c>
      <c r="T11" s="180">
        <f t="shared" si="4"/>
        <v>45.68527918781726</v>
      </c>
      <c r="U11" s="180">
        <f t="shared" si="4"/>
        <v>45.98540145985402</v>
      </c>
      <c r="V11" s="180">
        <f t="shared" si="4"/>
        <v>39.6</v>
      </c>
      <c r="W11" s="180">
        <f t="shared" si="4"/>
        <v>40.78431372549019</v>
      </c>
      <c r="X11" s="180">
        <f t="shared" si="4"/>
        <v>34.90566037735849</v>
      </c>
      <c r="Y11" s="205">
        <f t="shared" si="4"/>
        <v>35.88516746411483</v>
      </c>
      <c r="Z11" s="205">
        <f t="shared" si="4"/>
        <v>48.46938775510204</v>
      </c>
      <c r="AA11" s="178">
        <f t="shared" si="4"/>
        <v>45.812807881773395</v>
      </c>
      <c r="AB11" s="178">
        <f t="shared" si="4"/>
        <v>54.502369668246445</v>
      </c>
      <c r="AC11" s="178">
        <f t="shared" si="4"/>
        <v>40.816326530612244</v>
      </c>
      <c r="AD11" s="249">
        <f t="shared" si="4"/>
        <v>41.39344262295082</v>
      </c>
      <c r="AE11" s="249">
        <f t="shared" si="4"/>
        <v>43.02788844621514</v>
      </c>
      <c r="AF11" s="249">
        <f t="shared" si="4"/>
        <v>47.21189591078067</v>
      </c>
    </row>
    <row r="12" spans="1:32" ht="25.5">
      <c r="A12" s="156" t="s">
        <v>197</v>
      </c>
      <c r="B12" s="177" t="s">
        <v>198</v>
      </c>
      <c r="C12" s="158">
        <v>100</v>
      </c>
      <c r="D12" s="158">
        <v>32</v>
      </c>
      <c r="E12" s="158">
        <v>14</v>
      </c>
      <c r="F12" s="158">
        <v>19</v>
      </c>
      <c r="G12" s="158">
        <v>30</v>
      </c>
      <c r="H12" s="158">
        <v>41</v>
      </c>
      <c r="I12" s="158">
        <v>46</v>
      </c>
      <c r="J12" s="158">
        <v>28</v>
      </c>
      <c r="K12" s="158">
        <v>22</v>
      </c>
      <c r="L12" s="158">
        <v>32</v>
      </c>
      <c r="M12" s="158">
        <v>30</v>
      </c>
      <c r="N12" s="158">
        <v>47</v>
      </c>
      <c r="O12" s="252">
        <v>47</v>
      </c>
      <c r="P12" s="252">
        <v>54</v>
      </c>
      <c r="Q12" s="252">
        <v>52</v>
      </c>
      <c r="R12" s="178">
        <f aca="true" t="shared" si="5" ref="R12:AF12">(C12/C18)*100</f>
        <v>35.2112676056338</v>
      </c>
      <c r="S12" s="178">
        <f t="shared" si="5"/>
        <v>10.884353741496598</v>
      </c>
      <c r="T12" s="178">
        <f t="shared" si="5"/>
        <v>7.1065989847715745</v>
      </c>
      <c r="U12" s="178">
        <f t="shared" si="5"/>
        <v>13.86861313868613</v>
      </c>
      <c r="V12" s="178">
        <f t="shared" si="5"/>
        <v>12</v>
      </c>
      <c r="W12" s="178">
        <f t="shared" si="5"/>
        <v>16.07843137254902</v>
      </c>
      <c r="X12" s="178">
        <f t="shared" si="5"/>
        <v>21.69811320754717</v>
      </c>
      <c r="Y12" s="178">
        <f t="shared" si="5"/>
        <v>13.397129186602871</v>
      </c>
      <c r="Z12" s="178">
        <f t="shared" si="5"/>
        <v>11.224489795918368</v>
      </c>
      <c r="AA12" s="178">
        <f t="shared" si="5"/>
        <v>15.763546798029557</v>
      </c>
      <c r="AB12" s="178">
        <f t="shared" si="5"/>
        <v>14.218009478672986</v>
      </c>
      <c r="AC12" s="178">
        <f t="shared" si="5"/>
        <v>23.97959183673469</v>
      </c>
      <c r="AD12" s="249">
        <f t="shared" si="5"/>
        <v>19.262295081967213</v>
      </c>
      <c r="AE12" s="249">
        <f t="shared" si="5"/>
        <v>21.51394422310757</v>
      </c>
      <c r="AF12" s="249">
        <f t="shared" si="5"/>
        <v>19.33085501858736</v>
      </c>
    </row>
    <row r="13" spans="1:32" ht="25.5">
      <c r="A13" s="156" t="s">
        <v>199</v>
      </c>
      <c r="B13" s="177" t="s">
        <v>247</v>
      </c>
      <c r="C13" s="158">
        <v>20</v>
      </c>
      <c r="D13" s="158">
        <v>17</v>
      </c>
      <c r="E13" s="158">
        <v>9</v>
      </c>
      <c r="F13" s="158">
        <v>4</v>
      </c>
      <c r="G13" s="158">
        <v>15</v>
      </c>
      <c r="H13" s="158">
        <v>16</v>
      </c>
      <c r="I13" s="158">
        <v>12</v>
      </c>
      <c r="J13" s="158">
        <v>22</v>
      </c>
      <c r="K13" s="158">
        <v>20</v>
      </c>
      <c r="L13" s="158">
        <v>19</v>
      </c>
      <c r="M13" s="158">
        <v>17</v>
      </c>
      <c r="N13" s="158">
        <v>17</v>
      </c>
      <c r="O13" s="252">
        <v>15</v>
      </c>
      <c r="P13" s="252">
        <v>20</v>
      </c>
      <c r="Q13" s="252">
        <v>14</v>
      </c>
      <c r="R13" s="178">
        <f aca="true" t="shared" si="6" ref="R13:AF13">(C13/C18)*100</f>
        <v>7.042253521126761</v>
      </c>
      <c r="S13" s="178">
        <f t="shared" si="6"/>
        <v>5.782312925170068</v>
      </c>
      <c r="T13" s="178">
        <f t="shared" si="6"/>
        <v>4.568527918781726</v>
      </c>
      <c r="U13" s="178">
        <f t="shared" si="6"/>
        <v>2.9197080291970803</v>
      </c>
      <c r="V13" s="178">
        <f t="shared" si="6"/>
        <v>6</v>
      </c>
      <c r="W13" s="178">
        <f t="shared" si="6"/>
        <v>6.2745098039215685</v>
      </c>
      <c r="X13" s="178">
        <f t="shared" si="6"/>
        <v>5.660377358490567</v>
      </c>
      <c r="Y13" s="178">
        <f t="shared" si="6"/>
        <v>10.526315789473683</v>
      </c>
      <c r="Z13" s="178">
        <f t="shared" si="6"/>
        <v>10.204081632653061</v>
      </c>
      <c r="AA13" s="178">
        <f t="shared" si="6"/>
        <v>9.35960591133005</v>
      </c>
      <c r="AB13" s="178">
        <f t="shared" si="6"/>
        <v>8.056872037914692</v>
      </c>
      <c r="AC13" s="178">
        <f t="shared" si="6"/>
        <v>8.673469387755102</v>
      </c>
      <c r="AD13" s="249">
        <f t="shared" si="6"/>
        <v>6.147540983606557</v>
      </c>
      <c r="AE13" s="249">
        <f t="shared" si="6"/>
        <v>7.968127490039841</v>
      </c>
      <c r="AF13" s="249">
        <f t="shared" si="6"/>
        <v>5.204460966542751</v>
      </c>
    </row>
    <row r="14" spans="1:32" ht="25.5">
      <c r="A14" s="156" t="s">
        <v>201</v>
      </c>
      <c r="B14" s="177" t="s">
        <v>202</v>
      </c>
      <c r="C14" s="158">
        <v>0</v>
      </c>
      <c r="D14" s="158">
        <v>2</v>
      </c>
      <c r="E14" s="158">
        <v>0</v>
      </c>
      <c r="F14" s="158">
        <v>2</v>
      </c>
      <c r="G14" s="158">
        <v>2</v>
      </c>
      <c r="H14" s="158">
        <v>0</v>
      </c>
      <c r="I14" s="158">
        <v>0</v>
      </c>
      <c r="J14" s="158">
        <v>1</v>
      </c>
      <c r="K14" s="158">
        <v>2</v>
      </c>
      <c r="L14" s="158">
        <v>2</v>
      </c>
      <c r="M14" s="158">
        <v>0</v>
      </c>
      <c r="N14" s="158">
        <v>0</v>
      </c>
      <c r="O14" s="252">
        <v>2</v>
      </c>
      <c r="P14" s="252">
        <v>1</v>
      </c>
      <c r="Q14" s="252">
        <v>6</v>
      </c>
      <c r="R14" s="178">
        <f aca="true" t="shared" si="7" ref="R14:AF14">(C14/C18)*100</f>
        <v>0</v>
      </c>
      <c r="S14" s="178">
        <f t="shared" si="7"/>
        <v>0.6802721088435374</v>
      </c>
      <c r="T14" s="178">
        <f t="shared" si="7"/>
        <v>0</v>
      </c>
      <c r="U14" s="178">
        <f t="shared" si="7"/>
        <v>1.4598540145985401</v>
      </c>
      <c r="V14" s="178">
        <f t="shared" si="7"/>
        <v>0.8</v>
      </c>
      <c r="W14" s="178">
        <f t="shared" si="7"/>
        <v>0</v>
      </c>
      <c r="X14" s="178">
        <f t="shared" si="7"/>
        <v>0</v>
      </c>
      <c r="Y14" s="178">
        <f t="shared" si="7"/>
        <v>0.4784688995215311</v>
      </c>
      <c r="Z14" s="178">
        <f t="shared" si="7"/>
        <v>1.0204081632653061</v>
      </c>
      <c r="AA14" s="178">
        <f t="shared" si="7"/>
        <v>0.9852216748768473</v>
      </c>
      <c r="AB14" s="178">
        <f t="shared" si="7"/>
        <v>0</v>
      </c>
      <c r="AC14" s="178">
        <f t="shared" si="7"/>
        <v>0</v>
      </c>
      <c r="AD14" s="249">
        <f t="shared" si="7"/>
        <v>0.819672131147541</v>
      </c>
      <c r="AE14" s="249">
        <f t="shared" si="7"/>
        <v>0.398406374501992</v>
      </c>
      <c r="AF14" s="249">
        <f t="shared" si="7"/>
        <v>2.2304832713754648</v>
      </c>
    </row>
    <row r="15" spans="1:32" ht="15">
      <c r="A15" s="156" t="s">
        <v>203</v>
      </c>
      <c r="B15" s="177" t="s">
        <v>204</v>
      </c>
      <c r="C15" s="156">
        <v>0</v>
      </c>
      <c r="D15" s="156">
        <v>0</v>
      </c>
      <c r="E15" s="156">
        <v>3</v>
      </c>
      <c r="F15" s="156">
        <v>0</v>
      </c>
      <c r="G15" s="156">
        <v>0</v>
      </c>
      <c r="H15" s="156">
        <v>0</v>
      </c>
      <c r="I15" s="179">
        <v>0</v>
      </c>
      <c r="J15" s="179">
        <v>0</v>
      </c>
      <c r="K15" s="179">
        <v>0</v>
      </c>
      <c r="L15" s="179">
        <v>0</v>
      </c>
      <c r="M15" s="179">
        <v>0</v>
      </c>
      <c r="N15" s="179">
        <v>0</v>
      </c>
      <c r="O15" s="253">
        <v>0</v>
      </c>
      <c r="P15" s="253">
        <v>0</v>
      </c>
      <c r="Q15" s="253">
        <v>0</v>
      </c>
      <c r="R15" s="180">
        <f aca="true" t="shared" si="8" ref="R15:AF15">(C15/C18)*100</f>
        <v>0</v>
      </c>
      <c r="S15" s="180">
        <f t="shared" si="8"/>
        <v>0</v>
      </c>
      <c r="T15" s="180">
        <f t="shared" si="8"/>
        <v>1.5228426395939088</v>
      </c>
      <c r="U15" s="180">
        <f t="shared" si="8"/>
        <v>0</v>
      </c>
      <c r="V15" s="180">
        <f t="shared" si="8"/>
        <v>0</v>
      </c>
      <c r="W15" s="180">
        <f t="shared" si="8"/>
        <v>0</v>
      </c>
      <c r="X15" s="180">
        <f t="shared" si="8"/>
        <v>0</v>
      </c>
      <c r="Y15" s="205">
        <f t="shared" si="8"/>
        <v>0</v>
      </c>
      <c r="Z15" s="205">
        <f t="shared" si="8"/>
        <v>0</v>
      </c>
      <c r="AA15" s="178">
        <f t="shared" si="8"/>
        <v>0</v>
      </c>
      <c r="AB15" s="178">
        <f t="shared" si="8"/>
        <v>0</v>
      </c>
      <c r="AC15" s="178">
        <f t="shared" si="8"/>
        <v>0</v>
      </c>
      <c r="AD15" s="249">
        <f t="shared" si="8"/>
        <v>0</v>
      </c>
      <c r="AE15" s="249">
        <f t="shared" si="8"/>
        <v>0</v>
      </c>
      <c r="AF15" s="249">
        <f t="shared" si="8"/>
        <v>0</v>
      </c>
    </row>
    <row r="16" spans="1:32" ht="15">
      <c r="A16" s="156" t="s">
        <v>205</v>
      </c>
      <c r="B16" s="177" t="s">
        <v>206</v>
      </c>
      <c r="C16" s="156">
        <v>25</v>
      </c>
      <c r="D16" s="156">
        <v>8</v>
      </c>
      <c r="E16" s="156">
        <v>4</v>
      </c>
      <c r="F16" s="156">
        <v>1</v>
      </c>
      <c r="G16" s="156">
        <v>4</v>
      </c>
      <c r="H16" s="156">
        <v>7</v>
      </c>
      <c r="I16" s="179">
        <v>9</v>
      </c>
      <c r="J16" s="179">
        <v>6</v>
      </c>
      <c r="K16" s="179">
        <v>2</v>
      </c>
      <c r="L16" s="179">
        <v>0</v>
      </c>
      <c r="M16" s="179">
        <v>1</v>
      </c>
      <c r="N16" s="179">
        <v>3</v>
      </c>
      <c r="O16" s="253">
        <v>2</v>
      </c>
      <c r="P16" s="253">
        <v>2</v>
      </c>
      <c r="Q16" s="253">
        <v>0</v>
      </c>
      <c r="R16" s="180">
        <f aca="true" t="shared" si="9" ref="R16:AF16">(C16/C18)*100</f>
        <v>8.80281690140845</v>
      </c>
      <c r="S16" s="180">
        <f t="shared" si="9"/>
        <v>2.7210884353741496</v>
      </c>
      <c r="T16" s="180">
        <f t="shared" si="9"/>
        <v>2.030456852791878</v>
      </c>
      <c r="U16" s="180">
        <f t="shared" si="9"/>
        <v>0.7299270072992701</v>
      </c>
      <c r="V16" s="180">
        <f t="shared" si="9"/>
        <v>1.6</v>
      </c>
      <c r="W16" s="180">
        <f t="shared" si="9"/>
        <v>2.7450980392156863</v>
      </c>
      <c r="X16" s="180">
        <f t="shared" si="9"/>
        <v>4.245283018867925</v>
      </c>
      <c r="Y16" s="205">
        <f t="shared" si="9"/>
        <v>2.8708133971291865</v>
      </c>
      <c r="Z16" s="205">
        <f t="shared" si="9"/>
        <v>1.0204081632653061</v>
      </c>
      <c r="AA16" s="178">
        <f t="shared" si="9"/>
        <v>0</v>
      </c>
      <c r="AB16" s="178">
        <f t="shared" si="9"/>
        <v>0.47393364928909953</v>
      </c>
      <c r="AC16" s="178">
        <f t="shared" si="9"/>
        <v>1.530612244897959</v>
      </c>
      <c r="AD16" s="249">
        <f t="shared" si="9"/>
        <v>0.819672131147541</v>
      </c>
      <c r="AE16" s="249">
        <f t="shared" si="9"/>
        <v>0.796812749003984</v>
      </c>
      <c r="AF16" s="249">
        <f t="shared" si="9"/>
        <v>0</v>
      </c>
    </row>
    <row r="17" spans="1:32" ht="15.75" thickBot="1">
      <c r="A17" s="159" t="s">
        <v>207</v>
      </c>
      <c r="B17" s="181" t="s">
        <v>208</v>
      </c>
      <c r="C17" s="182">
        <v>107</v>
      </c>
      <c r="D17" s="183">
        <v>28</v>
      </c>
      <c r="E17" s="183">
        <v>27</v>
      </c>
      <c r="F17" s="183">
        <v>17</v>
      </c>
      <c r="G17" s="183">
        <v>25</v>
      </c>
      <c r="H17" s="183">
        <v>21</v>
      </c>
      <c r="I17" s="184">
        <v>17</v>
      </c>
      <c r="J17" s="184">
        <v>14</v>
      </c>
      <c r="K17" s="184">
        <v>5</v>
      </c>
      <c r="L17" s="184">
        <v>5</v>
      </c>
      <c r="M17" s="184">
        <v>2</v>
      </c>
      <c r="N17" s="184">
        <v>5</v>
      </c>
      <c r="O17" s="254">
        <v>4</v>
      </c>
      <c r="P17" s="254">
        <v>8</v>
      </c>
      <c r="Q17" s="254">
        <v>3</v>
      </c>
      <c r="R17" s="185">
        <f aca="true" t="shared" si="10" ref="R17:AE17">(C17/C18)*100</f>
        <v>37.67605633802817</v>
      </c>
      <c r="S17" s="185">
        <f t="shared" si="10"/>
        <v>9.523809523809524</v>
      </c>
      <c r="T17" s="185">
        <f t="shared" si="10"/>
        <v>13.705583756345177</v>
      </c>
      <c r="U17" s="185">
        <f t="shared" si="10"/>
        <v>12.408759124087592</v>
      </c>
      <c r="V17" s="185">
        <f t="shared" si="10"/>
        <v>10</v>
      </c>
      <c r="W17" s="185">
        <f t="shared" si="10"/>
        <v>8.235294117647058</v>
      </c>
      <c r="X17" s="185">
        <f t="shared" si="10"/>
        <v>8.018867924528301</v>
      </c>
      <c r="Y17" s="205">
        <f t="shared" si="10"/>
        <v>6.698564593301436</v>
      </c>
      <c r="Z17" s="205">
        <f t="shared" si="10"/>
        <v>2.5510204081632653</v>
      </c>
      <c r="AA17" s="178">
        <f t="shared" si="10"/>
        <v>2.4630541871921183</v>
      </c>
      <c r="AB17" s="178">
        <f t="shared" si="10"/>
        <v>0.9478672985781991</v>
      </c>
      <c r="AC17" s="178">
        <f t="shared" si="10"/>
        <v>2.5510204081632653</v>
      </c>
      <c r="AD17" s="249">
        <f t="shared" si="10"/>
        <v>1.639344262295082</v>
      </c>
      <c r="AE17" s="249">
        <f t="shared" si="10"/>
        <v>3.187250996015936</v>
      </c>
      <c r="AF17" s="249">
        <f>(Q17/Q18)*100</f>
        <v>1.1152416356877324</v>
      </c>
    </row>
    <row r="18" spans="1:32" ht="15.75" thickTop="1">
      <c r="A18" s="186"/>
      <c r="B18" s="187" t="s">
        <v>209</v>
      </c>
      <c r="C18" s="188">
        <f aca="true" t="shared" si="11" ref="C18:W18">SUM(C7:C17)</f>
        <v>284</v>
      </c>
      <c r="D18" s="188">
        <f t="shared" si="11"/>
        <v>294</v>
      </c>
      <c r="E18" s="188">
        <f t="shared" si="11"/>
        <v>197</v>
      </c>
      <c r="F18" s="188">
        <f t="shared" si="11"/>
        <v>137</v>
      </c>
      <c r="G18" s="188">
        <f t="shared" si="11"/>
        <v>250</v>
      </c>
      <c r="H18" s="188">
        <f t="shared" si="11"/>
        <v>255</v>
      </c>
      <c r="I18" s="189">
        <f aca="true" t="shared" si="12" ref="I18:Q18">SUM(I7:I17)</f>
        <v>212</v>
      </c>
      <c r="J18" s="189">
        <f t="shared" si="12"/>
        <v>209</v>
      </c>
      <c r="K18" s="189">
        <f t="shared" si="12"/>
        <v>196</v>
      </c>
      <c r="L18" s="189">
        <f t="shared" si="12"/>
        <v>203</v>
      </c>
      <c r="M18" s="189">
        <f t="shared" si="12"/>
        <v>211</v>
      </c>
      <c r="N18" s="189">
        <f>SUM(N7:N17)</f>
        <v>196</v>
      </c>
      <c r="O18" s="189">
        <f>SUM(O7:O17)</f>
        <v>244</v>
      </c>
      <c r="P18" s="189">
        <f>SUM(P7:P17)</f>
        <v>251</v>
      </c>
      <c r="Q18" s="189">
        <f t="shared" si="12"/>
        <v>269</v>
      </c>
      <c r="R18" s="190">
        <f t="shared" si="11"/>
        <v>100</v>
      </c>
      <c r="S18" s="190">
        <f t="shared" si="11"/>
        <v>100.00000000000001</v>
      </c>
      <c r="T18" s="190">
        <f t="shared" si="11"/>
        <v>100</v>
      </c>
      <c r="U18" s="190">
        <f t="shared" si="11"/>
        <v>100</v>
      </c>
      <c r="V18" s="190">
        <f>SUM(V7:V17)</f>
        <v>99.99999999999999</v>
      </c>
      <c r="W18" s="190">
        <f t="shared" si="11"/>
        <v>100</v>
      </c>
      <c r="X18" s="190">
        <f aca="true" t="shared" si="13" ref="X18:AF18">SUM(X7:X17)</f>
        <v>100</v>
      </c>
      <c r="Y18" s="190">
        <f t="shared" si="13"/>
        <v>100</v>
      </c>
      <c r="Z18" s="190">
        <f t="shared" si="13"/>
        <v>100</v>
      </c>
      <c r="AA18" s="190">
        <f t="shared" si="13"/>
        <v>99.99999999999999</v>
      </c>
      <c r="AB18" s="190">
        <f t="shared" si="13"/>
        <v>99.99999999999999</v>
      </c>
      <c r="AC18" s="190">
        <f>SUM(AC7:AC17)</f>
        <v>100</v>
      </c>
      <c r="AD18" s="190">
        <f>SUM(AD7:AD17)</f>
        <v>100</v>
      </c>
      <c r="AE18" s="190">
        <f>SUM(AE7:AE17)</f>
        <v>100</v>
      </c>
      <c r="AF18" s="190">
        <f t="shared" si="13"/>
        <v>100</v>
      </c>
    </row>
    <row r="19" spans="1:31" ht="15.75">
      <c r="A19" s="434" t="s">
        <v>274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245"/>
      <c r="AC19" s="245"/>
      <c r="AD19" s="245"/>
      <c r="AE19" s="245"/>
    </row>
    <row r="20" spans="1:31" ht="18.75">
      <c r="A20" s="432" t="s">
        <v>273</v>
      </c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245"/>
      <c r="AC20" s="245"/>
      <c r="AD20" s="245"/>
      <c r="AE20" s="245"/>
    </row>
  </sheetData>
  <sheetProtection/>
  <mergeCells count="40">
    <mergeCell ref="R3:AF3"/>
    <mergeCell ref="W4:W6"/>
    <mergeCell ref="Y4:Y6"/>
    <mergeCell ref="N4:N6"/>
    <mergeCell ref="AC4:AC6"/>
    <mergeCell ref="T4:U4"/>
    <mergeCell ref="O4:O6"/>
    <mergeCell ref="AD4:AD6"/>
    <mergeCell ref="AE4:AE6"/>
    <mergeCell ref="P4:P6"/>
    <mergeCell ref="M4:M6"/>
    <mergeCell ref="X4:X6"/>
    <mergeCell ref="V4:V6"/>
    <mergeCell ref="AB4:AB6"/>
    <mergeCell ref="C3:Q3"/>
    <mergeCell ref="Q4:Q6"/>
    <mergeCell ref="L4:L6"/>
    <mergeCell ref="K4:K6"/>
    <mergeCell ref="T5:T6"/>
    <mergeCell ref="U5:U6"/>
    <mergeCell ref="A20:AA20"/>
    <mergeCell ref="C4:C6"/>
    <mergeCell ref="D4:D6"/>
    <mergeCell ref="E4:F4"/>
    <mergeCell ref="G4:G6"/>
    <mergeCell ref="A19:AA19"/>
    <mergeCell ref="Z4:Z6"/>
    <mergeCell ref="I4:I6"/>
    <mergeCell ref="E5:E6"/>
    <mergeCell ref="F5:F6"/>
    <mergeCell ref="A1:AA1"/>
    <mergeCell ref="A2:AA2"/>
    <mergeCell ref="A3:A6"/>
    <mergeCell ref="B3:B6"/>
    <mergeCell ref="J4:J6"/>
    <mergeCell ref="AF4:AF6"/>
    <mergeCell ref="H4:H6"/>
    <mergeCell ref="AA4:AA6"/>
    <mergeCell ref="R4:R6"/>
    <mergeCell ref="S4:S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A1" sqref="A1:Q1"/>
    </sheetView>
  </sheetViews>
  <sheetFormatPr defaultColWidth="8.796875" defaultRowHeight="15"/>
  <cols>
    <col min="1" max="1" width="3.296875" style="0" customWidth="1"/>
    <col min="2" max="2" width="23.296875" style="0" customWidth="1"/>
    <col min="3" max="8" width="4.796875" style="0" customWidth="1"/>
    <col min="9" max="10" width="5.3984375" style="0" customWidth="1"/>
    <col min="11" max="18" width="4.3984375" style="0" customWidth="1"/>
  </cols>
  <sheetData>
    <row r="1" spans="1:17" ht="15">
      <c r="A1" s="333" t="s">
        <v>281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</row>
    <row r="2" spans="1:17" ht="39" customHeight="1">
      <c r="A2" s="429" t="s">
        <v>284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30"/>
      <c r="M2" s="430"/>
      <c r="N2" s="430"/>
      <c r="O2" s="430"/>
      <c r="P2" s="430"/>
      <c r="Q2" s="430"/>
    </row>
    <row r="3" spans="1:18" ht="15" customHeight="1">
      <c r="A3" s="411" t="s">
        <v>33</v>
      </c>
      <c r="B3" s="441" t="s">
        <v>283</v>
      </c>
      <c r="C3" s="404" t="s">
        <v>244</v>
      </c>
      <c r="D3" s="404"/>
      <c r="E3" s="404"/>
      <c r="F3" s="404"/>
      <c r="G3" s="404"/>
      <c r="H3" s="404"/>
      <c r="I3" s="404"/>
      <c r="J3" s="404"/>
      <c r="K3" s="416" t="s">
        <v>245</v>
      </c>
      <c r="L3" s="436"/>
      <c r="M3" s="436"/>
      <c r="N3" s="436"/>
      <c r="O3" s="436"/>
      <c r="P3" s="436"/>
      <c r="Q3" s="436"/>
      <c r="R3" s="439"/>
    </row>
    <row r="4" spans="1:18" ht="15">
      <c r="A4" s="418"/>
      <c r="B4" s="442"/>
      <c r="C4" s="411">
        <v>2013</v>
      </c>
      <c r="D4" s="411">
        <v>2014</v>
      </c>
      <c r="E4" s="411">
        <v>2015</v>
      </c>
      <c r="F4" s="411">
        <v>2016</v>
      </c>
      <c r="G4" s="411">
        <v>2017</v>
      </c>
      <c r="H4" s="411">
        <v>2018</v>
      </c>
      <c r="I4" s="411">
        <v>2019</v>
      </c>
      <c r="J4" s="411">
        <v>2020</v>
      </c>
      <c r="K4" s="411">
        <v>2013</v>
      </c>
      <c r="L4" s="411">
        <v>2014</v>
      </c>
      <c r="M4" s="411">
        <v>2015</v>
      </c>
      <c r="N4" s="411">
        <v>2016</v>
      </c>
      <c r="O4" s="411">
        <v>2017</v>
      </c>
      <c r="P4" s="411">
        <v>2018</v>
      </c>
      <c r="Q4" s="411">
        <v>2019</v>
      </c>
      <c r="R4" s="411">
        <v>2020</v>
      </c>
    </row>
    <row r="5" spans="1:18" ht="15" customHeight="1">
      <c r="A5" s="418"/>
      <c r="B5" s="442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1:18" ht="15">
      <c r="A6" s="440"/>
      <c r="B6" s="443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</row>
    <row r="7" spans="1:18" ht="15">
      <c r="A7" s="153" t="s">
        <v>188</v>
      </c>
      <c r="B7" s="175" t="s">
        <v>189</v>
      </c>
      <c r="C7" s="153">
        <v>0</v>
      </c>
      <c r="D7" s="153">
        <v>0</v>
      </c>
      <c r="E7" s="153">
        <v>0</v>
      </c>
      <c r="F7" s="153">
        <v>3</v>
      </c>
      <c r="G7" s="153">
        <v>0</v>
      </c>
      <c r="H7" s="176"/>
      <c r="I7" s="176"/>
      <c r="J7" s="176"/>
      <c r="K7" s="205">
        <f>(C7/C18)*100</f>
        <v>0</v>
      </c>
      <c r="L7" s="205">
        <f>(D7/D18)*100</f>
        <v>0</v>
      </c>
      <c r="M7" s="205">
        <f>(E7/E18)*100</f>
        <v>0</v>
      </c>
      <c r="N7" s="205">
        <f>(F7/F18)*100</f>
        <v>8.333333333333332</v>
      </c>
      <c r="O7" s="205">
        <f>(G7/G18)*100</f>
        <v>0</v>
      </c>
      <c r="P7" s="205"/>
      <c r="Q7" s="205"/>
      <c r="R7" s="205"/>
    </row>
    <row r="8" spans="1:18" ht="25.5">
      <c r="A8" s="156" t="s">
        <v>190</v>
      </c>
      <c r="B8" s="177" t="s">
        <v>191</v>
      </c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/>
      <c r="I8" s="174"/>
      <c r="J8" s="174"/>
      <c r="K8" s="178">
        <f>(C8/C18)*100</f>
        <v>0</v>
      </c>
      <c r="L8" s="178">
        <f>(D8/D18)*100</f>
        <v>0</v>
      </c>
      <c r="M8" s="178">
        <f>(E8/E18)*100</f>
        <v>0</v>
      </c>
      <c r="N8" s="178">
        <f>(F8/F18)*100</f>
        <v>0</v>
      </c>
      <c r="O8" s="178">
        <f>(G8/G18)*100</f>
        <v>0</v>
      </c>
      <c r="P8" s="178"/>
      <c r="Q8" s="178"/>
      <c r="R8" s="178"/>
    </row>
    <row r="9" spans="1:18" ht="25.5">
      <c r="A9" s="156" t="s">
        <v>32</v>
      </c>
      <c r="B9" s="177" t="s">
        <v>192</v>
      </c>
      <c r="C9" s="174">
        <v>0</v>
      </c>
      <c r="D9" s="174">
        <v>0</v>
      </c>
      <c r="E9" s="174">
        <v>0</v>
      </c>
      <c r="F9" s="174">
        <v>0</v>
      </c>
      <c r="G9" s="174">
        <v>0</v>
      </c>
      <c r="H9" s="174"/>
      <c r="I9" s="174"/>
      <c r="J9" s="174"/>
      <c r="K9" s="178">
        <f>(C9/C18)*100</f>
        <v>0</v>
      </c>
      <c r="L9" s="178">
        <f>(D9/D18)*100</f>
        <v>0</v>
      </c>
      <c r="M9" s="178">
        <f>(E9/E18)*100</f>
        <v>0</v>
      </c>
      <c r="N9" s="178">
        <f>(F9/F18)*100</f>
        <v>0</v>
      </c>
      <c r="O9" s="178">
        <f>(G9/G18)*100</f>
        <v>0</v>
      </c>
      <c r="P9" s="178"/>
      <c r="Q9" s="178"/>
      <c r="R9" s="178"/>
    </row>
    <row r="10" spans="1:18" ht="25.5">
      <c r="A10" s="156" t="s">
        <v>193</v>
      </c>
      <c r="B10" s="177" t="s">
        <v>246</v>
      </c>
      <c r="C10" s="158">
        <v>16</v>
      </c>
      <c r="D10" s="158">
        <v>11</v>
      </c>
      <c r="E10" s="158">
        <v>14</v>
      </c>
      <c r="F10" s="158">
        <v>9</v>
      </c>
      <c r="G10" s="158">
        <v>15</v>
      </c>
      <c r="H10" s="158"/>
      <c r="I10" s="158"/>
      <c r="J10" s="158"/>
      <c r="K10" s="178">
        <f>(C10/C18)*100</f>
        <v>44.44444444444444</v>
      </c>
      <c r="L10" s="178">
        <f>(D10/D18)*100</f>
        <v>39.285714285714285</v>
      </c>
      <c r="M10" s="178">
        <f>(E10/E18)*100</f>
        <v>46.666666666666664</v>
      </c>
      <c r="N10" s="178">
        <f>(F10/F18)*100</f>
        <v>25</v>
      </c>
      <c r="O10" s="178">
        <f>(G10/G18)*100</f>
        <v>38.46153846153847</v>
      </c>
      <c r="P10" s="178"/>
      <c r="Q10" s="178"/>
      <c r="R10" s="178"/>
    </row>
    <row r="11" spans="1:18" ht="15">
      <c r="A11" s="156" t="s">
        <v>195</v>
      </c>
      <c r="B11" s="177" t="s">
        <v>196</v>
      </c>
      <c r="C11" s="156">
        <v>1</v>
      </c>
      <c r="D11" s="156">
        <v>4</v>
      </c>
      <c r="E11" s="156">
        <v>2</v>
      </c>
      <c r="F11" s="156">
        <v>2</v>
      </c>
      <c r="G11" s="156">
        <v>2</v>
      </c>
      <c r="H11" s="179"/>
      <c r="I11" s="179"/>
      <c r="J11" s="179"/>
      <c r="K11" s="180">
        <f>(C11/C18)*100</f>
        <v>2.7777777777777777</v>
      </c>
      <c r="L11" s="180">
        <f>(D11/D18)*100</f>
        <v>14.285714285714285</v>
      </c>
      <c r="M11" s="180">
        <f>(E11/E18)*100</f>
        <v>6.666666666666667</v>
      </c>
      <c r="N11" s="178">
        <f>(F11/F18)*100</f>
        <v>5.555555555555555</v>
      </c>
      <c r="O11" s="178">
        <f>(G11/G18)*100</f>
        <v>5.128205128205128</v>
      </c>
      <c r="P11" s="180"/>
      <c r="Q11" s="180"/>
      <c r="R11" s="180"/>
    </row>
    <row r="12" spans="1:18" ht="25.5">
      <c r="A12" s="156" t="s">
        <v>197</v>
      </c>
      <c r="B12" s="177" t="s">
        <v>198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/>
      <c r="I12" s="158"/>
      <c r="J12" s="158"/>
      <c r="K12" s="178">
        <f>(C12/C18)*100</f>
        <v>0</v>
      </c>
      <c r="L12" s="178">
        <f>(D12/D18)*100</f>
        <v>0</v>
      </c>
      <c r="M12" s="178">
        <f>(E12/E18)*100</f>
        <v>0</v>
      </c>
      <c r="N12" s="178">
        <f>(F12/F18)*100</f>
        <v>0</v>
      </c>
      <c r="O12" s="178">
        <f>(G12/G18)*100</f>
        <v>0</v>
      </c>
      <c r="P12" s="178"/>
      <c r="Q12" s="178"/>
      <c r="R12" s="178"/>
    </row>
    <row r="13" spans="1:18" ht="25.5">
      <c r="A13" s="156" t="s">
        <v>199</v>
      </c>
      <c r="B13" s="177" t="s">
        <v>247</v>
      </c>
      <c r="C13" s="158">
        <v>0</v>
      </c>
      <c r="D13" s="158">
        <v>0</v>
      </c>
      <c r="E13" s="158">
        <v>1</v>
      </c>
      <c r="F13" s="158">
        <v>0</v>
      </c>
      <c r="G13" s="158">
        <v>0</v>
      </c>
      <c r="H13" s="158"/>
      <c r="I13" s="158"/>
      <c r="J13" s="158"/>
      <c r="K13" s="178">
        <f>(C13/C18)*100</f>
        <v>0</v>
      </c>
      <c r="L13" s="178">
        <f>(D13/D18)*100</f>
        <v>0</v>
      </c>
      <c r="M13" s="178">
        <f>(E13/E18)*100</f>
        <v>3.3333333333333335</v>
      </c>
      <c r="N13" s="178">
        <f>(F13/F18)*100</f>
        <v>0</v>
      </c>
      <c r="O13" s="178">
        <f>(G13/G18)*100</f>
        <v>0</v>
      </c>
      <c r="P13" s="178"/>
      <c r="Q13" s="178"/>
      <c r="R13" s="178"/>
    </row>
    <row r="14" spans="1:18" ht="25.5">
      <c r="A14" s="156" t="s">
        <v>201</v>
      </c>
      <c r="B14" s="177" t="s">
        <v>202</v>
      </c>
      <c r="C14" s="158">
        <v>0</v>
      </c>
      <c r="D14" s="158">
        <v>0</v>
      </c>
      <c r="E14" s="158">
        <v>0</v>
      </c>
      <c r="F14" s="158">
        <v>1</v>
      </c>
      <c r="G14" s="158">
        <v>0</v>
      </c>
      <c r="H14" s="158"/>
      <c r="I14" s="158"/>
      <c r="J14" s="158"/>
      <c r="K14" s="178">
        <f>(C14/C18)*100</f>
        <v>0</v>
      </c>
      <c r="L14" s="178">
        <f>(D14/D18)*100</f>
        <v>0</v>
      </c>
      <c r="M14" s="178">
        <f>(E14/E18)*100</f>
        <v>0</v>
      </c>
      <c r="N14" s="178">
        <f>(F14/F18)*100</f>
        <v>2.7777777777777777</v>
      </c>
      <c r="O14" s="178">
        <f>(G14/G18)*100</f>
        <v>0</v>
      </c>
      <c r="P14" s="178"/>
      <c r="Q14" s="178"/>
      <c r="R14" s="178"/>
    </row>
    <row r="15" spans="1:18" ht="15">
      <c r="A15" s="156" t="s">
        <v>203</v>
      </c>
      <c r="B15" s="177" t="s">
        <v>204</v>
      </c>
      <c r="C15" s="156">
        <v>0</v>
      </c>
      <c r="D15" s="156">
        <v>0</v>
      </c>
      <c r="E15" s="156">
        <v>0</v>
      </c>
      <c r="F15" s="156">
        <v>0</v>
      </c>
      <c r="G15" s="156">
        <v>0</v>
      </c>
      <c r="H15" s="179"/>
      <c r="I15" s="179"/>
      <c r="J15" s="179"/>
      <c r="K15" s="180">
        <f>(C15/C18)*100</f>
        <v>0</v>
      </c>
      <c r="L15" s="180">
        <f>(D15/D18)*100</f>
        <v>0</v>
      </c>
      <c r="M15" s="180">
        <f>(E15/E18)*100</f>
        <v>0</v>
      </c>
      <c r="N15" s="178">
        <f>(F15/F18)*100</f>
        <v>0</v>
      </c>
      <c r="O15" s="178">
        <f>(G15/G18)*100</f>
        <v>0</v>
      </c>
      <c r="P15" s="180"/>
      <c r="Q15" s="180"/>
      <c r="R15" s="180"/>
    </row>
    <row r="16" spans="1:18" ht="15">
      <c r="A16" s="156" t="s">
        <v>205</v>
      </c>
      <c r="B16" s="177" t="s">
        <v>206</v>
      </c>
      <c r="C16" s="156">
        <v>7</v>
      </c>
      <c r="D16" s="156">
        <v>3</v>
      </c>
      <c r="E16" s="156">
        <v>5</v>
      </c>
      <c r="F16" s="156">
        <v>6</v>
      </c>
      <c r="G16" s="156">
        <v>5</v>
      </c>
      <c r="H16" s="179"/>
      <c r="I16" s="179"/>
      <c r="J16" s="179"/>
      <c r="K16" s="180">
        <f>(C16/C18)*100</f>
        <v>19.444444444444446</v>
      </c>
      <c r="L16" s="180">
        <f>(D16/D18)*100</f>
        <v>10.714285714285714</v>
      </c>
      <c r="M16" s="180">
        <f>(E16/E18)*100</f>
        <v>16.666666666666664</v>
      </c>
      <c r="N16" s="178">
        <f>(F16/F18)*100</f>
        <v>16.666666666666664</v>
      </c>
      <c r="O16" s="178">
        <f>(G16/G18)*100</f>
        <v>12.82051282051282</v>
      </c>
      <c r="P16" s="180"/>
      <c r="Q16" s="180"/>
      <c r="R16" s="180"/>
    </row>
    <row r="17" spans="1:18" ht="15.75" thickBot="1">
      <c r="A17" s="159" t="s">
        <v>207</v>
      </c>
      <c r="B17" s="181" t="s">
        <v>208</v>
      </c>
      <c r="C17" s="182">
        <v>12</v>
      </c>
      <c r="D17" s="183">
        <v>10</v>
      </c>
      <c r="E17" s="183">
        <v>8</v>
      </c>
      <c r="F17" s="183">
        <v>15</v>
      </c>
      <c r="G17" s="183">
        <v>17</v>
      </c>
      <c r="H17" s="184"/>
      <c r="I17" s="184"/>
      <c r="J17" s="184"/>
      <c r="K17" s="185">
        <f>(C17/C18)*100</f>
        <v>33.33333333333333</v>
      </c>
      <c r="L17" s="185">
        <f>(D17/D18)*100</f>
        <v>35.714285714285715</v>
      </c>
      <c r="M17" s="185">
        <f>(E17/E18)*100</f>
        <v>26.666666666666668</v>
      </c>
      <c r="N17" s="178">
        <f>(F17/F18)*100</f>
        <v>41.66666666666667</v>
      </c>
      <c r="O17" s="178">
        <f>(G17/G18)*100</f>
        <v>43.58974358974359</v>
      </c>
      <c r="P17" s="185"/>
      <c r="Q17" s="185"/>
      <c r="R17" s="185"/>
    </row>
    <row r="18" spans="1:18" ht="15.75" thickTop="1">
      <c r="A18" s="186"/>
      <c r="B18" s="187" t="s">
        <v>209</v>
      </c>
      <c r="C18" s="188">
        <f aca="true" t="shared" si="0" ref="C18:K18">SUM(C7:C17)</f>
        <v>36</v>
      </c>
      <c r="D18" s="188">
        <f t="shared" si="0"/>
        <v>28</v>
      </c>
      <c r="E18" s="188">
        <f t="shared" si="0"/>
        <v>30</v>
      </c>
      <c r="F18" s="188">
        <f>SUM(F7:F17)</f>
        <v>36</v>
      </c>
      <c r="G18" s="189">
        <f>SUM(G7:G17)</f>
        <v>39</v>
      </c>
      <c r="H18" s="189"/>
      <c r="I18" s="189"/>
      <c r="J18" s="189"/>
      <c r="K18" s="190">
        <f t="shared" si="0"/>
        <v>100</v>
      </c>
      <c r="L18" s="190">
        <f>SUM(L7:L17)</f>
        <v>100</v>
      </c>
      <c r="M18" s="190">
        <f>SUM(M7:M17)</f>
        <v>100</v>
      </c>
      <c r="N18" s="190">
        <f>SUM(N7:N17)</f>
        <v>100</v>
      </c>
      <c r="O18" s="190">
        <f>SUM(O7:O17)</f>
        <v>100</v>
      </c>
      <c r="P18" s="190"/>
      <c r="Q18" s="190"/>
      <c r="R18" s="190"/>
    </row>
    <row r="19" spans="1:17" ht="15.75">
      <c r="A19" s="434"/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</row>
    <row r="20" spans="1:17" ht="18.75">
      <c r="A20" s="432"/>
      <c r="B20" s="433"/>
      <c r="C20" s="433"/>
      <c r="D20" s="433"/>
      <c r="E20" s="433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</row>
  </sheetData>
  <sheetProtection/>
  <mergeCells count="24">
    <mergeCell ref="A19:Q19"/>
    <mergeCell ref="A20:Q20"/>
    <mergeCell ref="N4:N6"/>
    <mergeCell ref="O4:O6"/>
    <mergeCell ref="Q4:Q6"/>
    <mergeCell ref="F4:F6"/>
    <mergeCell ref="G4:G6"/>
    <mergeCell ref="E4:E6"/>
    <mergeCell ref="A1:Q1"/>
    <mergeCell ref="A2:Q2"/>
    <mergeCell ref="A3:A6"/>
    <mergeCell ref="B3:B6"/>
    <mergeCell ref="C3:J3"/>
    <mergeCell ref="K3:R3"/>
    <mergeCell ref="D4:D6"/>
    <mergeCell ref="C4:C6"/>
    <mergeCell ref="P4:P6"/>
    <mergeCell ref="R4:R6"/>
    <mergeCell ref="K4:K6"/>
    <mergeCell ref="L4:L6"/>
    <mergeCell ref="M4:M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1">
      <selection activeCell="A1" sqref="A1:AA1"/>
    </sheetView>
  </sheetViews>
  <sheetFormatPr defaultColWidth="8.796875" defaultRowHeight="15"/>
  <cols>
    <col min="1" max="1" width="2.69921875" style="0" customWidth="1"/>
    <col min="2" max="2" width="24" style="0" customWidth="1"/>
    <col min="3" max="10" width="4.8984375" style="0" customWidth="1"/>
    <col min="11" max="11" width="5.59765625" style="0" customWidth="1"/>
    <col min="12" max="25" width="4.19921875" style="0" customWidth="1"/>
    <col min="26" max="26" width="5.796875" style="0" customWidth="1"/>
    <col min="27" max="32" width="4.19921875" style="0" customWidth="1"/>
  </cols>
  <sheetData>
    <row r="1" spans="1:31" ht="15">
      <c r="A1" s="333" t="s">
        <v>345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20"/>
      <c r="AC1" s="20"/>
      <c r="AD1" s="20"/>
      <c r="AE1" s="20"/>
    </row>
    <row r="2" spans="1:31" ht="36" customHeight="1">
      <c r="A2" s="444" t="s">
        <v>331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247"/>
      <c r="AC2" s="247"/>
      <c r="AD2" s="247"/>
      <c r="AE2" s="247"/>
    </row>
    <row r="3" spans="1:32" ht="15">
      <c r="A3" s="445" t="s">
        <v>33</v>
      </c>
      <c r="B3" s="411" t="s">
        <v>248</v>
      </c>
      <c r="C3" s="416" t="s">
        <v>244</v>
      </c>
      <c r="D3" s="436"/>
      <c r="E3" s="436"/>
      <c r="F3" s="436"/>
      <c r="G3" s="436"/>
      <c r="H3" s="436"/>
      <c r="I3" s="436"/>
      <c r="J3" s="436"/>
      <c r="K3" s="436"/>
      <c r="L3" s="448"/>
      <c r="M3" s="448"/>
      <c r="N3" s="448"/>
      <c r="O3" s="448"/>
      <c r="P3" s="448"/>
      <c r="Q3" s="437"/>
      <c r="R3" s="416" t="s">
        <v>245</v>
      </c>
      <c r="S3" s="436"/>
      <c r="T3" s="436"/>
      <c r="U3" s="436"/>
      <c r="V3" s="436"/>
      <c r="W3" s="436"/>
      <c r="X3" s="436"/>
      <c r="Y3" s="436"/>
      <c r="Z3" s="436"/>
      <c r="AA3" s="436"/>
      <c r="AB3" s="436"/>
      <c r="AC3" s="436"/>
      <c r="AD3" s="436"/>
      <c r="AE3" s="436"/>
      <c r="AF3" s="439"/>
    </row>
    <row r="4" spans="1:32" ht="15">
      <c r="A4" s="446"/>
      <c r="B4" s="418"/>
      <c r="C4" s="411">
        <v>2004</v>
      </c>
      <c r="D4" s="411">
        <v>2005</v>
      </c>
      <c r="E4" s="416">
        <v>2006</v>
      </c>
      <c r="F4" s="417"/>
      <c r="G4" s="411">
        <v>2007</v>
      </c>
      <c r="H4" s="411">
        <v>2008</v>
      </c>
      <c r="I4" s="411">
        <v>2009</v>
      </c>
      <c r="J4" s="411">
        <v>2010</v>
      </c>
      <c r="K4" s="411" t="s">
        <v>269</v>
      </c>
      <c r="L4" s="411">
        <v>2012</v>
      </c>
      <c r="M4" s="411">
        <v>2013</v>
      </c>
      <c r="N4" s="411">
        <v>2014</v>
      </c>
      <c r="O4" s="411">
        <v>2015</v>
      </c>
      <c r="P4" s="411">
        <v>2016</v>
      </c>
      <c r="Q4" s="411">
        <v>2017</v>
      </c>
      <c r="R4" s="411">
        <v>2004</v>
      </c>
      <c r="S4" s="411">
        <v>2005</v>
      </c>
      <c r="T4" s="416">
        <v>2006</v>
      </c>
      <c r="U4" s="417"/>
      <c r="V4" s="411">
        <v>2007</v>
      </c>
      <c r="W4" s="411">
        <v>2008</v>
      </c>
      <c r="X4" s="411">
        <v>2009</v>
      </c>
      <c r="Y4" s="411">
        <v>2010</v>
      </c>
      <c r="Z4" s="411">
        <v>2011</v>
      </c>
      <c r="AA4" s="411">
        <v>2012</v>
      </c>
      <c r="AB4" s="411">
        <v>2013</v>
      </c>
      <c r="AC4" s="411">
        <v>2014</v>
      </c>
      <c r="AD4" s="411">
        <v>2015</v>
      </c>
      <c r="AE4" s="411">
        <v>2016</v>
      </c>
      <c r="AF4" s="411">
        <v>2017</v>
      </c>
    </row>
    <row r="5" spans="1:32" ht="15">
      <c r="A5" s="446"/>
      <c r="B5" s="418"/>
      <c r="C5" s="418"/>
      <c r="D5" s="418"/>
      <c r="E5" s="409" t="s">
        <v>212</v>
      </c>
      <c r="F5" s="409" t="s">
        <v>213</v>
      </c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09" t="s">
        <v>212</v>
      </c>
      <c r="U5" s="409" t="s">
        <v>213</v>
      </c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</row>
    <row r="6" spans="1:32" ht="15.75" thickBot="1">
      <c r="A6" s="447"/>
      <c r="B6" s="419"/>
      <c r="C6" s="419"/>
      <c r="D6" s="419"/>
      <c r="E6" s="423"/>
      <c r="F6" s="423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23"/>
      <c r="U6" s="423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</row>
    <row r="7" spans="1:32" ht="26.25" thickTop="1">
      <c r="A7" s="165" t="s">
        <v>215</v>
      </c>
      <c r="B7" s="175" t="s">
        <v>216</v>
      </c>
      <c r="C7" s="155">
        <v>91</v>
      </c>
      <c r="D7" s="155">
        <v>6</v>
      </c>
      <c r="E7" s="155">
        <v>2</v>
      </c>
      <c r="F7" s="155">
        <v>1</v>
      </c>
      <c r="G7" s="155">
        <v>11</v>
      </c>
      <c r="H7" s="155">
        <v>13</v>
      </c>
      <c r="I7" s="191">
        <v>11</v>
      </c>
      <c r="J7" s="191">
        <v>12</v>
      </c>
      <c r="K7" s="191">
        <v>4</v>
      </c>
      <c r="L7" s="191">
        <v>10</v>
      </c>
      <c r="M7" s="191">
        <v>3</v>
      </c>
      <c r="N7" s="191">
        <v>2</v>
      </c>
      <c r="O7" s="191">
        <v>3</v>
      </c>
      <c r="P7" s="191">
        <v>4</v>
      </c>
      <c r="Q7" s="191">
        <v>3</v>
      </c>
      <c r="R7" s="192">
        <f aca="true" t="shared" si="0" ref="R7:AF7">(C7/C24)*100</f>
        <v>32.04225352112676</v>
      </c>
      <c r="S7" s="192">
        <f t="shared" si="0"/>
        <v>2.0408163265306123</v>
      </c>
      <c r="T7" s="192">
        <f t="shared" si="0"/>
        <v>1.015228426395939</v>
      </c>
      <c r="U7" s="192">
        <f t="shared" si="0"/>
        <v>0.7299270072992701</v>
      </c>
      <c r="V7" s="192">
        <f t="shared" si="0"/>
        <v>4.3999999999999995</v>
      </c>
      <c r="W7" s="192">
        <f t="shared" si="0"/>
        <v>5.098039215686274</v>
      </c>
      <c r="X7" s="192">
        <f t="shared" si="0"/>
        <v>5.092592592592593</v>
      </c>
      <c r="Y7" s="192">
        <f t="shared" si="0"/>
        <v>5.741626794258373</v>
      </c>
      <c r="Z7" s="192">
        <f t="shared" si="0"/>
        <v>2.0408163265306123</v>
      </c>
      <c r="AA7" s="192">
        <f t="shared" si="0"/>
        <v>4.854368932038835</v>
      </c>
      <c r="AB7" s="192">
        <f t="shared" si="0"/>
        <v>1.4218009478672986</v>
      </c>
      <c r="AC7" s="192">
        <f t="shared" si="0"/>
        <v>1.0050251256281406</v>
      </c>
      <c r="AD7" s="192">
        <f t="shared" si="0"/>
        <v>1.2195121951219512</v>
      </c>
      <c r="AE7" s="192">
        <f t="shared" si="0"/>
        <v>1.593625498007968</v>
      </c>
      <c r="AF7" s="192">
        <f t="shared" si="0"/>
        <v>1.1152416356877324</v>
      </c>
    </row>
    <row r="8" spans="1:32" ht="27.75" customHeight="1">
      <c r="A8" s="168" t="s">
        <v>217</v>
      </c>
      <c r="B8" s="177" t="s">
        <v>218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2</v>
      </c>
      <c r="I8" s="158">
        <v>1</v>
      </c>
      <c r="J8" s="158">
        <v>0</v>
      </c>
      <c r="K8" s="158">
        <v>0</v>
      </c>
      <c r="L8" s="158">
        <v>1</v>
      </c>
      <c r="M8" s="158">
        <v>0</v>
      </c>
      <c r="N8" s="158">
        <v>0</v>
      </c>
      <c r="O8" s="158">
        <v>0</v>
      </c>
      <c r="P8" s="158">
        <v>1</v>
      </c>
      <c r="Q8" s="158">
        <v>1</v>
      </c>
      <c r="R8" s="178">
        <f aca="true" t="shared" si="1" ref="R8:AF8">(C8/C24)*100</f>
        <v>0</v>
      </c>
      <c r="S8" s="178">
        <f t="shared" si="1"/>
        <v>0</v>
      </c>
      <c r="T8" s="178">
        <f t="shared" si="1"/>
        <v>0</v>
      </c>
      <c r="U8" s="178">
        <f t="shared" si="1"/>
        <v>0</v>
      </c>
      <c r="V8" s="178">
        <f t="shared" si="1"/>
        <v>0</v>
      </c>
      <c r="W8" s="178">
        <f t="shared" si="1"/>
        <v>0.7843137254901961</v>
      </c>
      <c r="X8" s="192">
        <f t="shared" si="1"/>
        <v>0.4629629629629629</v>
      </c>
      <c r="Y8" s="192">
        <f t="shared" si="1"/>
        <v>0</v>
      </c>
      <c r="Z8" s="192">
        <f t="shared" si="1"/>
        <v>0</v>
      </c>
      <c r="AA8" s="192">
        <f t="shared" si="1"/>
        <v>0.48543689320388345</v>
      </c>
      <c r="AB8" s="192">
        <f t="shared" si="1"/>
        <v>0</v>
      </c>
      <c r="AC8" s="192">
        <f t="shared" si="1"/>
        <v>0</v>
      </c>
      <c r="AD8" s="192">
        <f t="shared" si="1"/>
        <v>0</v>
      </c>
      <c r="AE8" s="192">
        <f t="shared" si="1"/>
        <v>0.398406374501992</v>
      </c>
      <c r="AF8" s="192">
        <f t="shared" si="1"/>
        <v>0.37174721189591076</v>
      </c>
    </row>
    <row r="9" spans="1:32" ht="25.5">
      <c r="A9" s="168" t="s">
        <v>219</v>
      </c>
      <c r="B9" s="177" t="s">
        <v>220</v>
      </c>
      <c r="C9" s="158">
        <v>0</v>
      </c>
      <c r="D9" s="158">
        <v>2</v>
      </c>
      <c r="E9" s="158">
        <v>0</v>
      </c>
      <c r="F9" s="158">
        <v>0</v>
      </c>
      <c r="G9" s="158">
        <v>0</v>
      </c>
      <c r="H9" s="158">
        <v>1</v>
      </c>
      <c r="I9" s="158">
        <v>1</v>
      </c>
      <c r="J9" s="158">
        <v>1</v>
      </c>
      <c r="K9" s="158">
        <v>0</v>
      </c>
      <c r="L9" s="158">
        <v>1</v>
      </c>
      <c r="M9" s="158">
        <v>2</v>
      </c>
      <c r="N9" s="158">
        <v>2</v>
      </c>
      <c r="O9" s="158">
        <v>1</v>
      </c>
      <c r="P9" s="158">
        <v>3</v>
      </c>
      <c r="Q9" s="158">
        <v>0</v>
      </c>
      <c r="R9" s="178">
        <f aca="true" t="shared" si="2" ref="R9:AF9">(C9/C24)*100</f>
        <v>0</v>
      </c>
      <c r="S9" s="178">
        <f t="shared" si="2"/>
        <v>0.6802721088435374</v>
      </c>
      <c r="T9" s="178">
        <f t="shared" si="2"/>
        <v>0</v>
      </c>
      <c r="U9" s="178">
        <f t="shared" si="2"/>
        <v>0</v>
      </c>
      <c r="V9" s="178">
        <f t="shared" si="2"/>
        <v>0</v>
      </c>
      <c r="W9" s="178">
        <f t="shared" si="2"/>
        <v>0.39215686274509803</v>
      </c>
      <c r="X9" s="192">
        <f t="shared" si="2"/>
        <v>0.4629629629629629</v>
      </c>
      <c r="Y9" s="192">
        <f t="shared" si="2"/>
        <v>0.4784688995215311</v>
      </c>
      <c r="Z9" s="192">
        <f t="shared" si="2"/>
        <v>0</v>
      </c>
      <c r="AA9" s="192">
        <f t="shared" si="2"/>
        <v>0.48543689320388345</v>
      </c>
      <c r="AB9" s="192">
        <f t="shared" si="2"/>
        <v>0.9478672985781991</v>
      </c>
      <c r="AC9" s="192">
        <f t="shared" si="2"/>
        <v>1.0050251256281406</v>
      </c>
      <c r="AD9" s="192">
        <f t="shared" si="2"/>
        <v>0.40650406504065045</v>
      </c>
      <c r="AE9" s="192">
        <f t="shared" si="2"/>
        <v>1.1952191235059761</v>
      </c>
      <c r="AF9" s="192">
        <f t="shared" si="2"/>
        <v>0</v>
      </c>
    </row>
    <row r="10" spans="1:32" ht="39.75" customHeight="1">
      <c r="A10" s="168" t="s">
        <v>221</v>
      </c>
      <c r="B10" s="177" t="s">
        <v>222</v>
      </c>
      <c r="C10" s="158">
        <v>11</v>
      </c>
      <c r="D10" s="158">
        <v>5</v>
      </c>
      <c r="E10" s="158">
        <v>3</v>
      </c>
      <c r="F10" s="158">
        <v>0</v>
      </c>
      <c r="G10" s="158">
        <v>5</v>
      </c>
      <c r="H10" s="158">
        <v>4</v>
      </c>
      <c r="I10" s="158">
        <v>4</v>
      </c>
      <c r="J10" s="158">
        <v>10</v>
      </c>
      <c r="K10" s="158">
        <v>3</v>
      </c>
      <c r="L10" s="158">
        <v>2</v>
      </c>
      <c r="M10" s="158">
        <v>3</v>
      </c>
      <c r="N10" s="158">
        <v>1</v>
      </c>
      <c r="O10" s="158">
        <v>3</v>
      </c>
      <c r="P10" s="158">
        <v>4</v>
      </c>
      <c r="Q10" s="158">
        <v>1</v>
      </c>
      <c r="R10" s="178">
        <f aca="true" t="shared" si="3" ref="R10:AF10">(C10/C24)*100</f>
        <v>3.873239436619718</v>
      </c>
      <c r="S10" s="178">
        <f t="shared" si="3"/>
        <v>1.7006802721088436</v>
      </c>
      <c r="T10" s="178">
        <f t="shared" si="3"/>
        <v>1.5228426395939088</v>
      </c>
      <c r="U10" s="178">
        <f t="shared" si="3"/>
        <v>0</v>
      </c>
      <c r="V10" s="178">
        <f t="shared" si="3"/>
        <v>2</v>
      </c>
      <c r="W10" s="178">
        <f t="shared" si="3"/>
        <v>1.5686274509803921</v>
      </c>
      <c r="X10" s="192">
        <f t="shared" si="3"/>
        <v>1.8518518518518516</v>
      </c>
      <c r="Y10" s="192">
        <f t="shared" si="3"/>
        <v>4.784688995215311</v>
      </c>
      <c r="Z10" s="192">
        <f t="shared" si="3"/>
        <v>1.530612244897959</v>
      </c>
      <c r="AA10" s="192">
        <f t="shared" si="3"/>
        <v>0.9708737864077669</v>
      </c>
      <c r="AB10" s="192">
        <f t="shared" si="3"/>
        <v>1.4218009478672986</v>
      </c>
      <c r="AC10" s="192">
        <f t="shared" si="3"/>
        <v>0.5025125628140703</v>
      </c>
      <c r="AD10" s="192">
        <f t="shared" si="3"/>
        <v>1.2195121951219512</v>
      </c>
      <c r="AE10" s="192">
        <f t="shared" si="3"/>
        <v>1.593625498007968</v>
      </c>
      <c r="AF10" s="192">
        <f t="shared" si="3"/>
        <v>0.37174721189591076</v>
      </c>
    </row>
    <row r="11" spans="1:32" ht="38.25">
      <c r="A11" s="168" t="s">
        <v>223</v>
      </c>
      <c r="B11" s="177" t="s">
        <v>224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>
        <v>0</v>
      </c>
      <c r="I11" s="158">
        <v>1</v>
      </c>
      <c r="J11" s="158"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0</v>
      </c>
      <c r="Q11" s="158">
        <v>0</v>
      </c>
      <c r="R11" s="178">
        <f aca="true" t="shared" si="4" ref="R11:AF11">(C11/C24)*100</f>
        <v>0</v>
      </c>
      <c r="S11" s="178">
        <f t="shared" si="4"/>
        <v>0</v>
      </c>
      <c r="T11" s="178">
        <f t="shared" si="4"/>
        <v>0</v>
      </c>
      <c r="U11" s="178">
        <f t="shared" si="4"/>
        <v>0</v>
      </c>
      <c r="V11" s="178">
        <f t="shared" si="4"/>
        <v>0</v>
      </c>
      <c r="W11" s="178">
        <f t="shared" si="4"/>
        <v>0</v>
      </c>
      <c r="X11" s="192">
        <f t="shared" si="4"/>
        <v>0.4629629629629629</v>
      </c>
      <c r="Y11" s="192">
        <f t="shared" si="4"/>
        <v>0</v>
      </c>
      <c r="Z11" s="192">
        <f t="shared" si="4"/>
        <v>0</v>
      </c>
      <c r="AA11" s="192">
        <f t="shared" si="4"/>
        <v>0</v>
      </c>
      <c r="AB11" s="192">
        <f t="shared" si="4"/>
        <v>0</v>
      </c>
      <c r="AC11" s="192">
        <f t="shared" si="4"/>
        <v>0</v>
      </c>
      <c r="AD11" s="192">
        <f t="shared" si="4"/>
        <v>0</v>
      </c>
      <c r="AE11" s="192">
        <f t="shared" si="4"/>
        <v>0</v>
      </c>
      <c r="AF11" s="192">
        <f t="shared" si="4"/>
        <v>0</v>
      </c>
    </row>
    <row r="12" spans="1:32" ht="15">
      <c r="A12" s="168" t="s">
        <v>225</v>
      </c>
      <c r="B12" s="177" t="s">
        <v>226</v>
      </c>
      <c r="C12" s="158">
        <v>0</v>
      </c>
      <c r="D12" s="158">
        <v>2</v>
      </c>
      <c r="E12" s="158">
        <v>4</v>
      </c>
      <c r="F12" s="158">
        <v>2</v>
      </c>
      <c r="G12" s="158">
        <v>1</v>
      </c>
      <c r="H12" s="158">
        <v>2</v>
      </c>
      <c r="I12" s="193">
        <v>2</v>
      </c>
      <c r="J12" s="193">
        <v>6</v>
      </c>
      <c r="K12" s="193">
        <v>2</v>
      </c>
      <c r="L12" s="193">
        <v>1</v>
      </c>
      <c r="M12" s="193">
        <v>3</v>
      </c>
      <c r="N12" s="193">
        <v>0</v>
      </c>
      <c r="O12" s="193">
        <v>4</v>
      </c>
      <c r="P12" s="193">
        <v>17</v>
      </c>
      <c r="Q12" s="193">
        <v>13</v>
      </c>
      <c r="R12" s="178">
        <f aca="true" t="shared" si="5" ref="R12:AF12">(C12/C24)*100</f>
        <v>0</v>
      </c>
      <c r="S12" s="178">
        <f t="shared" si="5"/>
        <v>0.6802721088435374</v>
      </c>
      <c r="T12" s="178">
        <f t="shared" si="5"/>
        <v>2.030456852791878</v>
      </c>
      <c r="U12" s="178">
        <f t="shared" si="5"/>
        <v>1.4598540145985401</v>
      </c>
      <c r="V12" s="178">
        <f t="shared" si="5"/>
        <v>0.4</v>
      </c>
      <c r="W12" s="178">
        <f t="shared" si="5"/>
        <v>0.7843137254901961</v>
      </c>
      <c r="X12" s="192">
        <f t="shared" si="5"/>
        <v>0.9259259259259258</v>
      </c>
      <c r="Y12" s="192">
        <f t="shared" si="5"/>
        <v>2.8708133971291865</v>
      </c>
      <c r="Z12" s="192">
        <f t="shared" si="5"/>
        <v>1.0204081632653061</v>
      </c>
      <c r="AA12" s="192">
        <f t="shared" si="5"/>
        <v>0.48543689320388345</v>
      </c>
      <c r="AB12" s="192">
        <f t="shared" si="5"/>
        <v>1.4218009478672986</v>
      </c>
      <c r="AC12" s="192">
        <f t="shared" si="5"/>
        <v>0</v>
      </c>
      <c r="AD12" s="192">
        <f t="shared" si="5"/>
        <v>1.6260162601626018</v>
      </c>
      <c r="AE12" s="192">
        <f t="shared" si="5"/>
        <v>6.772908366533864</v>
      </c>
      <c r="AF12" s="192">
        <f t="shared" si="5"/>
        <v>4.83271375464684</v>
      </c>
    </row>
    <row r="13" spans="1:32" ht="39.75" customHeight="1">
      <c r="A13" s="168" t="s">
        <v>227</v>
      </c>
      <c r="B13" s="177" t="s">
        <v>228</v>
      </c>
      <c r="C13" s="158">
        <v>0</v>
      </c>
      <c r="D13" s="158">
        <v>2</v>
      </c>
      <c r="E13" s="158">
        <v>2</v>
      </c>
      <c r="F13" s="158">
        <v>0</v>
      </c>
      <c r="G13" s="158">
        <v>0</v>
      </c>
      <c r="H13" s="158">
        <v>0</v>
      </c>
      <c r="I13" s="158">
        <v>2</v>
      </c>
      <c r="J13" s="158">
        <v>1</v>
      </c>
      <c r="K13" s="158">
        <v>1</v>
      </c>
      <c r="L13" s="158">
        <v>0</v>
      </c>
      <c r="M13" s="158">
        <v>0</v>
      </c>
      <c r="N13" s="158">
        <v>0</v>
      </c>
      <c r="O13" s="158">
        <v>0</v>
      </c>
      <c r="P13" s="158">
        <v>1</v>
      </c>
      <c r="Q13" s="158">
        <v>1</v>
      </c>
      <c r="R13" s="178">
        <f aca="true" t="shared" si="6" ref="R13:AF13">(C13/C24)*100</f>
        <v>0</v>
      </c>
      <c r="S13" s="178">
        <f t="shared" si="6"/>
        <v>0.6802721088435374</v>
      </c>
      <c r="T13" s="178">
        <f t="shared" si="6"/>
        <v>1.015228426395939</v>
      </c>
      <c r="U13" s="178">
        <f t="shared" si="6"/>
        <v>0</v>
      </c>
      <c r="V13" s="178">
        <f t="shared" si="6"/>
        <v>0</v>
      </c>
      <c r="W13" s="178">
        <f t="shared" si="6"/>
        <v>0</v>
      </c>
      <c r="X13" s="192">
        <f t="shared" si="6"/>
        <v>0.9259259259259258</v>
      </c>
      <c r="Y13" s="192">
        <f t="shared" si="6"/>
        <v>0.4784688995215311</v>
      </c>
      <c r="Z13" s="192">
        <f t="shared" si="6"/>
        <v>0.5102040816326531</v>
      </c>
      <c r="AA13" s="192">
        <f t="shared" si="6"/>
        <v>0</v>
      </c>
      <c r="AB13" s="192">
        <f t="shared" si="6"/>
        <v>0</v>
      </c>
      <c r="AC13" s="192">
        <f t="shared" si="6"/>
        <v>0</v>
      </c>
      <c r="AD13" s="192">
        <f t="shared" si="6"/>
        <v>0</v>
      </c>
      <c r="AE13" s="192">
        <f t="shared" si="6"/>
        <v>0.398406374501992</v>
      </c>
      <c r="AF13" s="192">
        <f t="shared" si="6"/>
        <v>0.37174721189591076</v>
      </c>
    </row>
    <row r="14" spans="1:32" ht="39" customHeight="1">
      <c r="A14" s="263"/>
      <c r="B14" s="263" t="s">
        <v>342</v>
      </c>
      <c r="C14" s="278">
        <f aca="true" t="shared" si="7" ref="C14:H14">SUM(C7:C13)</f>
        <v>102</v>
      </c>
      <c r="D14" s="278">
        <f t="shared" si="7"/>
        <v>17</v>
      </c>
      <c r="E14" s="278">
        <f t="shared" si="7"/>
        <v>11</v>
      </c>
      <c r="F14" s="278">
        <f t="shared" si="7"/>
        <v>3</v>
      </c>
      <c r="G14" s="278">
        <f t="shared" si="7"/>
        <v>17</v>
      </c>
      <c r="H14" s="278">
        <f t="shared" si="7"/>
        <v>22</v>
      </c>
      <c r="I14" s="279">
        <f aca="true" t="shared" si="8" ref="I14:N14">SUM(I7:I13)</f>
        <v>22</v>
      </c>
      <c r="J14" s="279">
        <f t="shared" si="8"/>
        <v>30</v>
      </c>
      <c r="K14" s="279">
        <f t="shared" si="8"/>
        <v>10</v>
      </c>
      <c r="L14" s="279">
        <f t="shared" si="8"/>
        <v>15</v>
      </c>
      <c r="M14" s="279">
        <f t="shared" si="8"/>
        <v>11</v>
      </c>
      <c r="N14" s="279">
        <f t="shared" si="8"/>
        <v>5</v>
      </c>
      <c r="O14" s="279">
        <f>SUM(O7:O13)</f>
        <v>11</v>
      </c>
      <c r="P14" s="279">
        <f>SUM(P7:P13)</f>
        <v>30</v>
      </c>
      <c r="Q14" s="279">
        <f>SUM(Q7:Q13)</f>
        <v>19</v>
      </c>
      <c r="R14" s="280">
        <f aca="true" t="shared" si="9" ref="R14:W14">SUM(R7:R13)</f>
        <v>35.91549295774648</v>
      </c>
      <c r="S14" s="280">
        <f t="shared" si="9"/>
        <v>5.782312925170068</v>
      </c>
      <c r="T14" s="280">
        <f t="shared" si="9"/>
        <v>5.583756345177665</v>
      </c>
      <c r="U14" s="280">
        <f t="shared" si="9"/>
        <v>2.18978102189781</v>
      </c>
      <c r="V14" s="280">
        <f t="shared" si="9"/>
        <v>6.8</v>
      </c>
      <c r="W14" s="280">
        <f t="shared" si="9"/>
        <v>8.627450980392156</v>
      </c>
      <c r="X14" s="280">
        <f aca="true" t="shared" si="10" ref="X14:AF14">SUM(X7:X13)</f>
        <v>10.185185185185185</v>
      </c>
      <c r="Y14" s="280">
        <f t="shared" si="10"/>
        <v>14.354066985645932</v>
      </c>
      <c r="Z14" s="280">
        <f t="shared" si="10"/>
        <v>5.1020408163265305</v>
      </c>
      <c r="AA14" s="280">
        <f t="shared" si="10"/>
        <v>7.281553398058251</v>
      </c>
      <c r="AB14" s="280">
        <f t="shared" si="10"/>
        <v>5.213270142180095</v>
      </c>
      <c r="AC14" s="280">
        <f t="shared" si="10"/>
        <v>2.5125628140703515</v>
      </c>
      <c r="AD14" s="280">
        <f t="shared" si="10"/>
        <v>4.471544715447155</v>
      </c>
      <c r="AE14" s="280">
        <f>SUM(AE7:AE13)</f>
        <v>11.95219123505976</v>
      </c>
      <c r="AF14" s="280">
        <f t="shared" si="10"/>
        <v>7.063197026022304</v>
      </c>
    </row>
    <row r="15" spans="1:32" ht="38.25">
      <c r="A15" s="168" t="s">
        <v>229</v>
      </c>
      <c r="B15" s="177" t="s">
        <v>230</v>
      </c>
      <c r="C15" s="194">
        <v>0</v>
      </c>
      <c r="D15" s="194">
        <v>24</v>
      </c>
      <c r="E15" s="194">
        <v>8</v>
      </c>
      <c r="F15" s="194">
        <v>3</v>
      </c>
      <c r="G15" s="194">
        <v>17</v>
      </c>
      <c r="H15" s="194">
        <v>14</v>
      </c>
      <c r="I15" s="194">
        <v>26</v>
      </c>
      <c r="J15" s="194">
        <v>22</v>
      </c>
      <c r="K15" s="194">
        <v>14</v>
      </c>
      <c r="L15" s="194">
        <v>10</v>
      </c>
      <c r="M15" s="194">
        <v>14</v>
      </c>
      <c r="N15" s="194">
        <v>20</v>
      </c>
      <c r="O15" s="194">
        <v>21</v>
      </c>
      <c r="P15" s="194">
        <v>12</v>
      </c>
      <c r="Q15" s="194">
        <v>25</v>
      </c>
      <c r="R15" s="178">
        <f aca="true" t="shared" si="11" ref="R15:AF15">(C15/C24)*100</f>
        <v>0</v>
      </c>
      <c r="S15" s="178">
        <f t="shared" si="11"/>
        <v>8.16326530612245</v>
      </c>
      <c r="T15" s="178">
        <f t="shared" si="11"/>
        <v>4.060913705583756</v>
      </c>
      <c r="U15" s="178">
        <f t="shared" si="11"/>
        <v>2.18978102189781</v>
      </c>
      <c r="V15" s="178">
        <f t="shared" si="11"/>
        <v>6.800000000000001</v>
      </c>
      <c r="W15" s="178">
        <f t="shared" si="11"/>
        <v>5.490196078431373</v>
      </c>
      <c r="X15" s="178">
        <f t="shared" si="11"/>
        <v>12.037037037037036</v>
      </c>
      <c r="Y15" s="178">
        <f t="shared" si="11"/>
        <v>10.526315789473683</v>
      </c>
      <c r="Z15" s="178">
        <f t="shared" si="11"/>
        <v>7.142857142857142</v>
      </c>
      <c r="AA15" s="178">
        <f t="shared" si="11"/>
        <v>4.854368932038835</v>
      </c>
      <c r="AB15" s="192">
        <f t="shared" si="11"/>
        <v>6.6350710900473935</v>
      </c>
      <c r="AC15" s="192">
        <f t="shared" si="11"/>
        <v>10.050251256281408</v>
      </c>
      <c r="AD15" s="192">
        <f t="shared" si="11"/>
        <v>8.536585365853659</v>
      </c>
      <c r="AE15" s="192">
        <f t="shared" si="11"/>
        <v>4.780876494023905</v>
      </c>
      <c r="AF15" s="192">
        <f t="shared" si="11"/>
        <v>9.293680297397769</v>
      </c>
    </row>
    <row r="16" spans="1:32" ht="38.25">
      <c r="A16" s="168" t="s">
        <v>231</v>
      </c>
      <c r="B16" s="177" t="s">
        <v>232</v>
      </c>
      <c r="C16" s="158">
        <v>35</v>
      </c>
      <c r="D16" s="158">
        <v>10</v>
      </c>
      <c r="E16" s="158">
        <v>0</v>
      </c>
      <c r="F16" s="158">
        <v>1</v>
      </c>
      <c r="G16" s="158">
        <v>0</v>
      </c>
      <c r="H16" s="158">
        <v>1</v>
      </c>
      <c r="I16" s="158">
        <v>1</v>
      </c>
      <c r="J16" s="158">
        <v>0</v>
      </c>
      <c r="K16" s="158">
        <v>0</v>
      </c>
      <c r="L16" s="158">
        <v>0</v>
      </c>
      <c r="M16" s="158">
        <v>1</v>
      </c>
      <c r="N16" s="158">
        <v>2</v>
      </c>
      <c r="O16" s="158">
        <v>1</v>
      </c>
      <c r="P16" s="158">
        <v>1</v>
      </c>
      <c r="Q16" s="158">
        <v>2</v>
      </c>
      <c r="R16" s="178">
        <f aca="true" t="shared" si="12" ref="R16:AF16">(C16/C24)*100</f>
        <v>12.323943661971832</v>
      </c>
      <c r="S16" s="178">
        <f t="shared" si="12"/>
        <v>3.4013605442176873</v>
      </c>
      <c r="T16" s="178">
        <f t="shared" si="12"/>
        <v>0</v>
      </c>
      <c r="U16" s="178">
        <f t="shared" si="12"/>
        <v>0.7299270072992701</v>
      </c>
      <c r="V16" s="178">
        <f t="shared" si="12"/>
        <v>0</v>
      </c>
      <c r="W16" s="178">
        <f t="shared" si="12"/>
        <v>0.39215686274509803</v>
      </c>
      <c r="X16" s="178">
        <f t="shared" si="12"/>
        <v>0.4629629629629629</v>
      </c>
      <c r="Y16" s="178">
        <f t="shared" si="12"/>
        <v>0</v>
      </c>
      <c r="Z16" s="178">
        <f t="shared" si="12"/>
        <v>0</v>
      </c>
      <c r="AA16" s="178">
        <f t="shared" si="12"/>
        <v>0</v>
      </c>
      <c r="AB16" s="192">
        <f t="shared" si="12"/>
        <v>0.47393364928909953</v>
      </c>
      <c r="AC16" s="192">
        <f t="shared" si="12"/>
        <v>1.0050251256281406</v>
      </c>
      <c r="AD16" s="192">
        <f t="shared" si="12"/>
        <v>0.40650406504065045</v>
      </c>
      <c r="AE16" s="192">
        <f t="shared" si="12"/>
        <v>0.398406374501992</v>
      </c>
      <c r="AF16" s="192">
        <f t="shared" si="12"/>
        <v>0.7434944237918215</v>
      </c>
    </row>
    <row r="17" spans="1:32" ht="38.25">
      <c r="A17" s="168" t="s">
        <v>233</v>
      </c>
      <c r="B17" s="177" t="s">
        <v>272</v>
      </c>
      <c r="C17" s="155">
        <v>10</v>
      </c>
      <c r="D17" s="155">
        <v>11</v>
      </c>
      <c r="E17" s="155">
        <v>1</v>
      </c>
      <c r="F17" s="155">
        <v>6</v>
      </c>
      <c r="G17" s="155">
        <v>5</v>
      </c>
      <c r="H17" s="155">
        <v>2</v>
      </c>
      <c r="I17" s="158">
        <v>7</v>
      </c>
      <c r="J17" s="158">
        <v>5</v>
      </c>
      <c r="K17" s="158">
        <v>6</v>
      </c>
      <c r="L17" s="158">
        <v>7</v>
      </c>
      <c r="M17" s="158">
        <v>6</v>
      </c>
      <c r="N17" s="158">
        <v>2</v>
      </c>
      <c r="O17" s="158">
        <v>3</v>
      </c>
      <c r="P17" s="158">
        <v>3</v>
      </c>
      <c r="Q17" s="158">
        <v>6</v>
      </c>
      <c r="R17" s="178">
        <f aca="true" t="shared" si="13" ref="R17:AE17">(C17/C24)*100</f>
        <v>3.5211267605633805</v>
      </c>
      <c r="S17" s="178">
        <f t="shared" si="13"/>
        <v>3.741496598639456</v>
      </c>
      <c r="T17" s="178">
        <f t="shared" si="13"/>
        <v>0.5076142131979695</v>
      </c>
      <c r="U17" s="178">
        <f t="shared" si="13"/>
        <v>4.37956204379562</v>
      </c>
      <c r="V17" s="178">
        <f t="shared" si="13"/>
        <v>2</v>
      </c>
      <c r="W17" s="178">
        <f t="shared" si="13"/>
        <v>0.7843137254901961</v>
      </c>
      <c r="X17" s="178">
        <f t="shared" si="13"/>
        <v>3.2407407407407405</v>
      </c>
      <c r="Y17" s="178">
        <f t="shared" si="13"/>
        <v>2.3923444976076556</v>
      </c>
      <c r="Z17" s="178">
        <f t="shared" si="13"/>
        <v>3.061224489795918</v>
      </c>
      <c r="AA17" s="178">
        <f t="shared" si="13"/>
        <v>3.3980582524271843</v>
      </c>
      <c r="AB17" s="192">
        <f t="shared" si="13"/>
        <v>2.843601895734597</v>
      </c>
      <c r="AC17" s="192">
        <f t="shared" si="13"/>
        <v>1.0050251256281406</v>
      </c>
      <c r="AD17" s="192">
        <f t="shared" si="13"/>
        <v>1.2195121951219512</v>
      </c>
      <c r="AE17" s="192">
        <f t="shared" si="13"/>
        <v>1.1952191235059761</v>
      </c>
      <c r="AF17" s="192">
        <f>(Q17/Q24)*100</f>
        <v>2.2304832713754648</v>
      </c>
    </row>
    <row r="18" spans="1:32" ht="25.5" customHeight="1">
      <c r="A18" s="163"/>
      <c r="B18" s="263" t="s">
        <v>343</v>
      </c>
      <c r="C18" s="264">
        <f aca="true" t="shared" si="14" ref="C18:Q18">C15+C16+C17</f>
        <v>45</v>
      </c>
      <c r="D18" s="264">
        <f t="shared" si="14"/>
        <v>45</v>
      </c>
      <c r="E18" s="264">
        <f t="shared" si="14"/>
        <v>9</v>
      </c>
      <c r="F18" s="264">
        <f t="shared" si="14"/>
        <v>10</v>
      </c>
      <c r="G18" s="264">
        <f t="shared" si="14"/>
        <v>22</v>
      </c>
      <c r="H18" s="264">
        <f t="shared" si="14"/>
        <v>17</v>
      </c>
      <c r="I18" s="264">
        <f t="shared" si="14"/>
        <v>34</v>
      </c>
      <c r="J18" s="264">
        <f t="shared" si="14"/>
        <v>27</v>
      </c>
      <c r="K18" s="264">
        <f t="shared" si="14"/>
        <v>20</v>
      </c>
      <c r="L18" s="264">
        <f t="shared" si="14"/>
        <v>17</v>
      </c>
      <c r="M18" s="264">
        <f t="shared" si="14"/>
        <v>21</v>
      </c>
      <c r="N18" s="264">
        <f t="shared" si="14"/>
        <v>24</v>
      </c>
      <c r="O18" s="264">
        <f t="shared" si="14"/>
        <v>25</v>
      </c>
      <c r="P18" s="264">
        <f t="shared" si="14"/>
        <v>16</v>
      </c>
      <c r="Q18" s="264">
        <f t="shared" si="14"/>
        <v>33</v>
      </c>
      <c r="R18" s="280">
        <f aca="true" t="shared" si="15" ref="R18:W18">SUM(R15:R30)</f>
        <v>15.845070422535212</v>
      </c>
      <c r="S18" s="280">
        <f t="shared" si="15"/>
        <v>15.306122448979592</v>
      </c>
      <c r="T18" s="280">
        <f t="shared" si="15"/>
        <v>4.568527918781726</v>
      </c>
      <c r="U18" s="280">
        <f t="shared" si="15"/>
        <v>7.299270072992701</v>
      </c>
      <c r="V18" s="280">
        <f t="shared" si="15"/>
        <v>8.8</v>
      </c>
      <c r="W18" s="280">
        <f t="shared" si="15"/>
        <v>6.666666666666667</v>
      </c>
      <c r="X18" s="280">
        <f aca="true" t="shared" si="16" ref="X18:AF18">X15+X16+X17</f>
        <v>15.74074074074074</v>
      </c>
      <c r="Y18" s="280">
        <f t="shared" si="16"/>
        <v>12.91866028708134</v>
      </c>
      <c r="Z18" s="280">
        <f t="shared" si="16"/>
        <v>10.204081632653061</v>
      </c>
      <c r="AA18" s="280">
        <f t="shared" si="16"/>
        <v>8.252427184466018</v>
      </c>
      <c r="AB18" s="280">
        <f t="shared" si="16"/>
        <v>9.95260663507109</v>
      </c>
      <c r="AC18" s="280">
        <f t="shared" si="16"/>
        <v>12.06030150753769</v>
      </c>
      <c r="AD18" s="280">
        <f t="shared" si="16"/>
        <v>10.16260162601626</v>
      </c>
      <c r="AE18" s="280">
        <f t="shared" si="16"/>
        <v>6.374501992031872</v>
      </c>
      <c r="AF18" s="280">
        <f t="shared" si="16"/>
        <v>12.267657992565056</v>
      </c>
    </row>
    <row r="19" spans="1:32" ht="15" customHeight="1">
      <c r="A19" s="168" t="s">
        <v>235</v>
      </c>
      <c r="B19" s="177" t="s">
        <v>236</v>
      </c>
      <c r="C19" s="158">
        <v>22</v>
      </c>
      <c r="D19" s="158">
        <v>15</v>
      </c>
      <c r="E19" s="158">
        <v>13</v>
      </c>
      <c r="F19" s="158">
        <v>11</v>
      </c>
      <c r="G19" s="158">
        <v>13</v>
      </c>
      <c r="H19" s="158">
        <v>17</v>
      </c>
      <c r="I19" s="158">
        <v>3</v>
      </c>
      <c r="J19" s="158">
        <v>5</v>
      </c>
      <c r="K19" s="158">
        <v>0</v>
      </c>
      <c r="L19" s="158">
        <v>2</v>
      </c>
      <c r="M19" s="158">
        <v>0</v>
      </c>
      <c r="N19" s="158">
        <v>2</v>
      </c>
      <c r="O19" s="158">
        <v>3</v>
      </c>
      <c r="P19" s="158">
        <v>1</v>
      </c>
      <c r="Q19" s="158">
        <v>5</v>
      </c>
      <c r="R19" s="178">
        <f aca="true" t="shared" si="17" ref="R19:AE19">(C19/C24)*100</f>
        <v>7.746478873239436</v>
      </c>
      <c r="S19" s="178">
        <f t="shared" si="17"/>
        <v>5.1020408163265305</v>
      </c>
      <c r="T19" s="178">
        <f t="shared" si="17"/>
        <v>6.598984771573605</v>
      </c>
      <c r="U19" s="178">
        <f t="shared" si="17"/>
        <v>8.02919708029197</v>
      </c>
      <c r="V19" s="178">
        <f t="shared" si="17"/>
        <v>5.2</v>
      </c>
      <c r="W19" s="178">
        <f t="shared" si="17"/>
        <v>6.666666666666667</v>
      </c>
      <c r="X19" s="178">
        <f t="shared" si="17"/>
        <v>1.3888888888888888</v>
      </c>
      <c r="Y19" s="178">
        <f t="shared" si="17"/>
        <v>2.3923444976076556</v>
      </c>
      <c r="Z19" s="178">
        <f t="shared" si="17"/>
        <v>0</v>
      </c>
      <c r="AA19" s="178">
        <f t="shared" si="17"/>
        <v>0.9708737864077669</v>
      </c>
      <c r="AB19" s="192">
        <f t="shared" si="17"/>
        <v>0</v>
      </c>
      <c r="AC19" s="192">
        <f t="shared" si="17"/>
        <v>1.0050251256281406</v>
      </c>
      <c r="AD19" s="192">
        <f t="shared" si="17"/>
        <v>1.2195121951219512</v>
      </c>
      <c r="AE19" s="192">
        <f t="shared" si="17"/>
        <v>0.398406374501992</v>
      </c>
      <c r="AF19" s="192">
        <f>(Q19/Q24)*100</f>
        <v>1.858736059479554</v>
      </c>
    </row>
    <row r="20" spans="1:32" ht="25.5">
      <c r="A20" s="168" t="s">
        <v>237</v>
      </c>
      <c r="B20" s="177" t="s">
        <v>238</v>
      </c>
      <c r="C20" s="158">
        <v>41</v>
      </c>
      <c r="D20" s="158">
        <v>191</v>
      </c>
      <c r="E20" s="158">
        <v>148</v>
      </c>
      <c r="F20" s="158">
        <v>103</v>
      </c>
      <c r="G20" s="158">
        <v>183</v>
      </c>
      <c r="H20" s="158">
        <v>178</v>
      </c>
      <c r="I20" s="158">
        <v>144</v>
      </c>
      <c r="J20" s="158">
        <v>130</v>
      </c>
      <c r="K20" s="158">
        <v>163</v>
      </c>
      <c r="L20" s="158">
        <v>163</v>
      </c>
      <c r="M20" s="158">
        <v>179</v>
      </c>
      <c r="N20" s="158">
        <v>159</v>
      </c>
      <c r="O20" s="158">
        <v>197</v>
      </c>
      <c r="P20" s="158">
        <v>199</v>
      </c>
      <c r="Q20" s="158">
        <v>209</v>
      </c>
      <c r="R20" s="178">
        <f aca="true" t="shared" si="18" ref="R20:AF20">(C20/C24)*100</f>
        <v>14.43661971830986</v>
      </c>
      <c r="S20" s="178">
        <f t="shared" si="18"/>
        <v>64.96598639455783</v>
      </c>
      <c r="T20" s="178">
        <f t="shared" si="18"/>
        <v>75.1269035532995</v>
      </c>
      <c r="U20" s="178">
        <f t="shared" si="18"/>
        <v>75.18248175182481</v>
      </c>
      <c r="V20" s="178">
        <f t="shared" si="18"/>
        <v>73.2</v>
      </c>
      <c r="W20" s="178">
        <f t="shared" si="18"/>
        <v>69.80392156862744</v>
      </c>
      <c r="X20" s="178">
        <f t="shared" si="18"/>
        <v>66.66666666666666</v>
      </c>
      <c r="Y20" s="178">
        <f t="shared" si="18"/>
        <v>62.20095693779905</v>
      </c>
      <c r="Z20" s="178">
        <f t="shared" si="18"/>
        <v>83.16326530612244</v>
      </c>
      <c r="AA20" s="178">
        <f t="shared" si="18"/>
        <v>79.12621359223301</v>
      </c>
      <c r="AB20" s="192">
        <f t="shared" si="18"/>
        <v>84.83412322274881</v>
      </c>
      <c r="AC20" s="192">
        <f t="shared" si="18"/>
        <v>79.89949748743719</v>
      </c>
      <c r="AD20" s="192">
        <f t="shared" si="18"/>
        <v>80.08130081300813</v>
      </c>
      <c r="AE20" s="192">
        <f t="shared" si="18"/>
        <v>79.2828685258964</v>
      </c>
      <c r="AF20" s="192">
        <f t="shared" si="18"/>
        <v>77.69516728624535</v>
      </c>
    </row>
    <row r="21" spans="1:32" ht="25.5">
      <c r="A21" s="168" t="s">
        <v>239</v>
      </c>
      <c r="B21" s="177" t="s">
        <v>240</v>
      </c>
      <c r="C21" s="158">
        <v>25</v>
      </c>
      <c r="D21" s="158">
        <v>2</v>
      </c>
      <c r="E21" s="158">
        <v>0</v>
      </c>
      <c r="F21" s="158">
        <v>0</v>
      </c>
      <c r="G21" s="158">
        <v>3</v>
      </c>
      <c r="H21" s="158">
        <v>6</v>
      </c>
      <c r="I21" s="193">
        <v>3</v>
      </c>
      <c r="J21" s="193">
        <v>2</v>
      </c>
      <c r="K21" s="193">
        <v>3</v>
      </c>
      <c r="L21" s="193">
        <v>3</v>
      </c>
      <c r="M21" s="193">
        <v>0</v>
      </c>
      <c r="N21" s="193">
        <v>3</v>
      </c>
      <c r="O21" s="193">
        <v>1</v>
      </c>
      <c r="P21" s="193">
        <v>1</v>
      </c>
      <c r="Q21" s="193">
        <v>0</v>
      </c>
      <c r="R21" s="178">
        <f aca="true" t="shared" si="19" ref="R21:AF21">(C21/C24)*100</f>
        <v>8.80281690140845</v>
      </c>
      <c r="S21" s="178">
        <f t="shared" si="19"/>
        <v>0.6802721088435374</v>
      </c>
      <c r="T21" s="178">
        <f t="shared" si="19"/>
        <v>0</v>
      </c>
      <c r="U21" s="178">
        <f t="shared" si="19"/>
        <v>0</v>
      </c>
      <c r="V21" s="178">
        <f t="shared" si="19"/>
        <v>1.2</v>
      </c>
      <c r="W21" s="178">
        <f t="shared" si="19"/>
        <v>2.3529411764705883</v>
      </c>
      <c r="X21" s="178">
        <f t="shared" si="19"/>
        <v>1.3888888888888888</v>
      </c>
      <c r="Y21" s="178">
        <f t="shared" si="19"/>
        <v>0.9569377990430622</v>
      </c>
      <c r="Z21" s="178">
        <f t="shared" si="19"/>
        <v>1.530612244897959</v>
      </c>
      <c r="AA21" s="178">
        <f t="shared" si="19"/>
        <v>1.4563106796116505</v>
      </c>
      <c r="AB21" s="192">
        <f t="shared" si="19"/>
        <v>0</v>
      </c>
      <c r="AC21" s="192">
        <f t="shared" si="19"/>
        <v>1.507537688442211</v>
      </c>
      <c r="AD21" s="192">
        <f t="shared" si="19"/>
        <v>0.40650406504065045</v>
      </c>
      <c r="AE21" s="192">
        <f t="shared" si="19"/>
        <v>0.398406374501992</v>
      </c>
      <c r="AF21" s="192">
        <f t="shared" si="19"/>
        <v>0</v>
      </c>
    </row>
    <row r="22" spans="1:32" ht="15">
      <c r="A22" s="168" t="s">
        <v>241</v>
      </c>
      <c r="B22" s="177" t="s">
        <v>242</v>
      </c>
      <c r="C22" s="158">
        <v>49</v>
      </c>
      <c r="D22" s="158">
        <v>24</v>
      </c>
      <c r="E22" s="158">
        <v>16</v>
      </c>
      <c r="F22" s="158">
        <v>10</v>
      </c>
      <c r="G22" s="158">
        <v>12</v>
      </c>
      <c r="H22" s="158">
        <v>15</v>
      </c>
      <c r="I22" s="193">
        <v>10</v>
      </c>
      <c r="J22" s="193">
        <v>15</v>
      </c>
      <c r="K22" s="193">
        <v>0</v>
      </c>
      <c r="L22" s="193">
        <v>6</v>
      </c>
      <c r="M22" s="193">
        <v>0</v>
      </c>
      <c r="N22" s="193">
        <v>6</v>
      </c>
      <c r="O22" s="193">
        <v>9</v>
      </c>
      <c r="P22" s="193">
        <v>4</v>
      </c>
      <c r="Q22" s="193">
        <v>3</v>
      </c>
      <c r="R22" s="178">
        <f aca="true" t="shared" si="20" ref="R22:AE22">(C22/C24)*100</f>
        <v>17.253521126760564</v>
      </c>
      <c r="S22" s="178">
        <f t="shared" si="20"/>
        <v>8.16326530612245</v>
      </c>
      <c r="T22" s="178">
        <f t="shared" si="20"/>
        <v>8.121827411167512</v>
      </c>
      <c r="U22" s="178">
        <f t="shared" si="20"/>
        <v>7.2992700729927</v>
      </c>
      <c r="V22" s="178">
        <f t="shared" si="20"/>
        <v>4.8</v>
      </c>
      <c r="W22" s="178">
        <f t="shared" si="20"/>
        <v>5.88235294117647</v>
      </c>
      <c r="X22" s="178">
        <f t="shared" si="20"/>
        <v>4.62962962962963</v>
      </c>
      <c r="Y22" s="178">
        <f t="shared" si="20"/>
        <v>7.177033492822966</v>
      </c>
      <c r="Z22" s="178">
        <f t="shared" si="20"/>
        <v>0</v>
      </c>
      <c r="AA22" s="178">
        <f t="shared" si="20"/>
        <v>2.912621359223301</v>
      </c>
      <c r="AB22" s="192">
        <f t="shared" si="20"/>
        <v>0</v>
      </c>
      <c r="AC22" s="192">
        <f t="shared" si="20"/>
        <v>3.015075376884422</v>
      </c>
      <c r="AD22" s="192">
        <f t="shared" si="20"/>
        <v>3.6585365853658534</v>
      </c>
      <c r="AE22" s="192">
        <f t="shared" si="20"/>
        <v>1.593625498007968</v>
      </c>
      <c r="AF22" s="192">
        <f>(Q22/Q24)*100</f>
        <v>1.1152416356877324</v>
      </c>
    </row>
    <row r="23" spans="1:32" ht="15.75" thickBot="1">
      <c r="A23" s="265"/>
      <c r="B23" s="265" t="s">
        <v>344</v>
      </c>
      <c r="C23" s="278">
        <f aca="true" t="shared" si="21" ref="C23:W23">SUM(C19:C22)</f>
        <v>137</v>
      </c>
      <c r="D23" s="278">
        <f t="shared" si="21"/>
        <v>232</v>
      </c>
      <c r="E23" s="278">
        <f t="shared" si="21"/>
        <v>177</v>
      </c>
      <c r="F23" s="278">
        <f t="shared" si="21"/>
        <v>124</v>
      </c>
      <c r="G23" s="278">
        <f t="shared" si="21"/>
        <v>211</v>
      </c>
      <c r="H23" s="278">
        <f t="shared" si="21"/>
        <v>216</v>
      </c>
      <c r="I23" s="281">
        <f aca="true" t="shared" si="22" ref="I23:Q23">SUM(I19:I22)</f>
        <v>160</v>
      </c>
      <c r="J23" s="281">
        <f t="shared" si="22"/>
        <v>152</v>
      </c>
      <c r="K23" s="281">
        <f t="shared" si="22"/>
        <v>166</v>
      </c>
      <c r="L23" s="281">
        <f t="shared" si="22"/>
        <v>174</v>
      </c>
      <c r="M23" s="281">
        <f t="shared" si="22"/>
        <v>179</v>
      </c>
      <c r="N23" s="281">
        <f>SUM(N19:N22)</f>
        <v>170</v>
      </c>
      <c r="O23" s="281">
        <f>SUM(O19:O22)</f>
        <v>210</v>
      </c>
      <c r="P23" s="281">
        <f>SUM(P19:P22)</f>
        <v>205</v>
      </c>
      <c r="Q23" s="281">
        <f t="shared" si="22"/>
        <v>217</v>
      </c>
      <c r="R23" s="282">
        <f t="shared" si="21"/>
        <v>48.239436619718305</v>
      </c>
      <c r="S23" s="282">
        <f t="shared" si="21"/>
        <v>78.91156462585036</v>
      </c>
      <c r="T23" s="282">
        <f t="shared" si="21"/>
        <v>89.84771573604061</v>
      </c>
      <c r="U23" s="282">
        <f t="shared" si="21"/>
        <v>90.51094890510947</v>
      </c>
      <c r="V23" s="282">
        <f t="shared" si="21"/>
        <v>84.4</v>
      </c>
      <c r="W23" s="282">
        <f t="shared" si="21"/>
        <v>84.70588235294117</v>
      </c>
      <c r="X23" s="282">
        <f aca="true" t="shared" si="23" ref="X23:AF23">SUM(X19:X22)</f>
        <v>74.07407407407406</v>
      </c>
      <c r="Y23" s="282">
        <f t="shared" si="23"/>
        <v>72.72727272727273</v>
      </c>
      <c r="Z23" s="282">
        <f t="shared" si="23"/>
        <v>84.69387755102039</v>
      </c>
      <c r="AA23" s="282">
        <f t="shared" si="23"/>
        <v>84.46601941747572</v>
      </c>
      <c r="AB23" s="282">
        <f t="shared" si="23"/>
        <v>84.83412322274881</v>
      </c>
      <c r="AC23" s="282">
        <f>SUM(AC19:AC22)</f>
        <v>85.42713567839196</v>
      </c>
      <c r="AD23" s="282">
        <f>SUM(AD19:AD22)</f>
        <v>85.36585365853658</v>
      </c>
      <c r="AE23" s="282">
        <f>SUM(AE19:AE22)</f>
        <v>81.67330677290835</v>
      </c>
      <c r="AF23" s="282">
        <f t="shared" si="23"/>
        <v>80.66914498141264</v>
      </c>
    </row>
    <row r="24" spans="1:32" ht="15.75" thickTop="1">
      <c r="A24" s="267"/>
      <c r="B24" s="267" t="s">
        <v>209</v>
      </c>
      <c r="C24" s="283">
        <f aca="true" t="shared" si="24" ref="C24:AF24">SUM(C23,C18,C14)</f>
        <v>284</v>
      </c>
      <c r="D24" s="283">
        <f t="shared" si="24"/>
        <v>294</v>
      </c>
      <c r="E24" s="283">
        <f t="shared" si="24"/>
        <v>197</v>
      </c>
      <c r="F24" s="283">
        <f t="shared" si="24"/>
        <v>137</v>
      </c>
      <c r="G24" s="283">
        <f t="shared" si="24"/>
        <v>250</v>
      </c>
      <c r="H24" s="283">
        <f t="shared" si="24"/>
        <v>255</v>
      </c>
      <c r="I24" s="283">
        <f t="shared" si="24"/>
        <v>216</v>
      </c>
      <c r="J24" s="283">
        <f t="shared" si="24"/>
        <v>209</v>
      </c>
      <c r="K24" s="283">
        <f t="shared" si="24"/>
        <v>196</v>
      </c>
      <c r="L24" s="283">
        <f t="shared" si="24"/>
        <v>206</v>
      </c>
      <c r="M24" s="283">
        <f t="shared" si="24"/>
        <v>211</v>
      </c>
      <c r="N24" s="283">
        <f t="shared" si="24"/>
        <v>199</v>
      </c>
      <c r="O24" s="283">
        <f t="shared" si="24"/>
        <v>246</v>
      </c>
      <c r="P24" s="283">
        <f t="shared" si="24"/>
        <v>251</v>
      </c>
      <c r="Q24" s="283">
        <f t="shared" si="24"/>
        <v>269</v>
      </c>
      <c r="R24" s="284">
        <f t="shared" si="24"/>
        <v>100</v>
      </c>
      <c r="S24" s="284">
        <f t="shared" si="24"/>
        <v>100.00000000000003</v>
      </c>
      <c r="T24" s="284">
        <f t="shared" si="24"/>
        <v>100</v>
      </c>
      <c r="U24" s="284">
        <f t="shared" si="24"/>
        <v>99.99999999999999</v>
      </c>
      <c r="V24" s="284">
        <f t="shared" si="24"/>
        <v>100</v>
      </c>
      <c r="W24" s="284">
        <f t="shared" si="24"/>
        <v>100</v>
      </c>
      <c r="X24" s="284">
        <f t="shared" si="24"/>
        <v>100</v>
      </c>
      <c r="Y24" s="284">
        <f t="shared" si="24"/>
        <v>100</v>
      </c>
      <c r="Z24" s="284">
        <f t="shared" si="24"/>
        <v>99.99999999999999</v>
      </c>
      <c r="AA24" s="284">
        <f t="shared" si="24"/>
        <v>99.99999999999999</v>
      </c>
      <c r="AB24" s="284">
        <f t="shared" si="24"/>
        <v>100</v>
      </c>
      <c r="AC24" s="284">
        <f t="shared" si="24"/>
        <v>100</v>
      </c>
      <c r="AD24" s="284">
        <f t="shared" si="24"/>
        <v>99.99999999999999</v>
      </c>
      <c r="AE24" s="284">
        <f t="shared" si="24"/>
        <v>99.99999999999997</v>
      </c>
      <c r="AF24" s="284">
        <f t="shared" si="24"/>
        <v>100.00000000000001</v>
      </c>
    </row>
    <row r="25" spans="1:31" ht="15.75">
      <c r="A25" s="434" t="s">
        <v>274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245"/>
      <c r="AC25" s="245"/>
      <c r="AD25" s="245"/>
      <c r="AE25" s="245"/>
    </row>
    <row r="26" spans="1:31" ht="18.75">
      <c r="A26" s="432" t="s">
        <v>306</v>
      </c>
      <c r="B26" s="433"/>
      <c r="C26" s="433"/>
      <c r="D26" s="433"/>
      <c r="E26" s="433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245"/>
      <c r="AC26" s="245"/>
      <c r="AD26" s="245"/>
      <c r="AE26" s="245"/>
    </row>
  </sheetData>
  <sheetProtection/>
  <mergeCells count="40">
    <mergeCell ref="R3:AF3"/>
    <mergeCell ref="N4:N6"/>
    <mergeCell ref="AC4:AC6"/>
    <mergeCell ref="AA4:AA6"/>
    <mergeCell ref="P4:P6"/>
    <mergeCell ref="AE4:AE6"/>
    <mergeCell ref="O4:O6"/>
    <mergeCell ref="AD4:AD6"/>
    <mergeCell ref="AF4:AF6"/>
    <mergeCell ref="Z4:Z6"/>
    <mergeCell ref="X4:X6"/>
    <mergeCell ref="E4:F4"/>
    <mergeCell ref="A3:A6"/>
    <mergeCell ref="B3:B6"/>
    <mergeCell ref="C3:Q3"/>
    <mergeCell ref="AB4:AB6"/>
    <mergeCell ref="Y4:Y6"/>
    <mergeCell ref="W4:W6"/>
    <mergeCell ref="R4:R6"/>
    <mergeCell ref="L4:L6"/>
    <mergeCell ref="A1:AA1"/>
    <mergeCell ref="A2:AA2"/>
    <mergeCell ref="T4:U4"/>
    <mergeCell ref="V4:V6"/>
    <mergeCell ref="T5:T6"/>
    <mergeCell ref="E5:E6"/>
    <mergeCell ref="F5:F6"/>
    <mergeCell ref="U5:U6"/>
    <mergeCell ref="H4:H6"/>
    <mergeCell ref="I4:I6"/>
    <mergeCell ref="A26:AA26"/>
    <mergeCell ref="M4:M6"/>
    <mergeCell ref="C4:C6"/>
    <mergeCell ref="D4:D6"/>
    <mergeCell ref="A25:AA25"/>
    <mergeCell ref="K4:K6"/>
    <mergeCell ref="J4:J6"/>
    <mergeCell ref="G4:G6"/>
    <mergeCell ref="S4:S6"/>
    <mergeCell ref="Q4:Q6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Layout" workbookViewId="0" topLeftCell="A24">
      <selection activeCell="Q16" sqref="Q16"/>
    </sheetView>
  </sheetViews>
  <sheetFormatPr defaultColWidth="8.796875" defaultRowHeight="15"/>
  <cols>
    <col min="1" max="1" width="2.69921875" style="0" customWidth="1"/>
    <col min="2" max="2" width="24" style="0" customWidth="1"/>
    <col min="3" max="4" width="6.09765625" style="0" customWidth="1"/>
    <col min="5" max="5" width="6.59765625" style="0" customWidth="1"/>
    <col min="6" max="6" width="6.69921875" style="0" customWidth="1"/>
    <col min="7" max="8" width="6.59765625" style="0" customWidth="1"/>
    <col min="9" max="9" width="7" style="0" customWidth="1"/>
    <col min="10" max="11" width="7.69921875" style="0" customWidth="1"/>
    <col min="12" max="12" width="7.796875" style="0" customWidth="1"/>
    <col min="13" max="13" width="8" style="0" customWidth="1"/>
    <col min="14" max="15" width="7.8984375" style="0" customWidth="1"/>
    <col min="16" max="16" width="7.69921875" style="0" customWidth="1"/>
    <col min="17" max="17" width="10.09765625" style="0" customWidth="1"/>
    <col min="18" max="18" width="9.3984375" style="0" customWidth="1"/>
  </cols>
  <sheetData>
    <row r="1" spans="1:18" ht="15">
      <c r="A1" s="333" t="s">
        <v>315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36" customHeight="1">
      <c r="A2" s="444" t="s">
        <v>307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</row>
    <row r="3" spans="1:18" ht="15" customHeight="1">
      <c r="A3" s="445" t="s">
        <v>33</v>
      </c>
      <c r="B3" s="411" t="s">
        <v>282</v>
      </c>
      <c r="C3" s="416" t="s">
        <v>244</v>
      </c>
      <c r="D3" s="436"/>
      <c r="E3" s="436"/>
      <c r="F3" s="436"/>
      <c r="G3" s="436"/>
      <c r="H3" s="436"/>
      <c r="I3" s="436"/>
      <c r="J3" s="448"/>
      <c r="K3" s="416" t="s">
        <v>245</v>
      </c>
      <c r="L3" s="436"/>
      <c r="M3" s="436"/>
      <c r="N3" s="436"/>
      <c r="O3" s="436"/>
      <c r="P3" s="436"/>
      <c r="Q3" s="436"/>
      <c r="R3" s="417"/>
    </row>
    <row r="4" spans="1:18" ht="15">
      <c r="A4" s="446"/>
      <c r="B4" s="418"/>
      <c r="C4" s="411">
        <v>2013</v>
      </c>
      <c r="D4" s="411">
        <v>2014</v>
      </c>
      <c r="E4" s="411">
        <v>2015</v>
      </c>
      <c r="F4" s="411">
        <v>2016</v>
      </c>
      <c r="G4" s="411">
        <v>2017</v>
      </c>
      <c r="H4" s="411">
        <v>2018</v>
      </c>
      <c r="I4" s="411">
        <v>2019</v>
      </c>
      <c r="J4" s="411">
        <v>2020</v>
      </c>
      <c r="K4" s="411">
        <v>2013</v>
      </c>
      <c r="L4" s="411">
        <v>2014</v>
      </c>
      <c r="M4" s="411">
        <v>2015</v>
      </c>
      <c r="N4" s="411">
        <v>2016</v>
      </c>
      <c r="O4" s="411">
        <v>2017</v>
      </c>
      <c r="P4" s="411">
        <v>2018</v>
      </c>
      <c r="Q4" s="411">
        <v>2019</v>
      </c>
      <c r="R4" s="411">
        <v>2020</v>
      </c>
    </row>
    <row r="5" spans="1:18" ht="15" customHeight="1">
      <c r="A5" s="446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</row>
    <row r="6" spans="1:18" ht="15.75" thickBot="1">
      <c r="A6" s="447"/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</row>
    <row r="7" spans="1:18" ht="26.25" thickTop="1">
      <c r="A7" s="165" t="s">
        <v>215</v>
      </c>
      <c r="B7" s="175" t="s">
        <v>216</v>
      </c>
      <c r="C7" s="155">
        <v>3</v>
      </c>
      <c r="D7" s="155">
        <v>0</v>
      </c>
      <c r="E7" s="155">
        <v>0</v>
      </c>
      <c r="F7" s="155">
        <v>2</v>
      </c>
      <c r="G7" s="191">
        <v>0</v>
      </c>
      <c r="H7" s="191"/>
      <c r="I7" s="191"/>
      <c r="J7" s="191"/>
      <c r="K7" s="178">
        <f>(C7/C24)*100</f>
        <v>8.333333333333332</v>
      </c>
      <c r="L7" s="178">
        <f>(D7/D24)*100</f>
        <v>0</v>
      </c>
      <c r="M7" s="178">
        <f>(E7/E24)*100</f>
        <v>0</v>
      </c>
      <c r="N7" s="178">
        <f>(F7/F24)*100</f>
        <v>5.555555555555555</v>
      </c>
      <c r="O7" s="178">
        <f>(G7/G24)*100</f>
        <v>0</v>
      </c>
      <c r="P7" s="192"/>
      <c r="Q7" s="192"/>
      <c r="R7" s="192"/>
    </row>
    <row r="8" spans="1:18" ht="27.75" customHeight="1">
      <c r="A8" s="168" t="s">
        <v>217</v>
      </c>
      <c r="B8" s="177" t="s">
        <v>218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/>
      <c r="I8" s="158"/>
      <c r="J8" s="158"/>
      <c r="K8" s="178">
        <f>(C8/C24)*100</f>
        <v>0</v>
      </c>
      <c r="L8" s="178">
        <f>(D8/D24)*100</f>
        <v>0</v>
      </c>
      <c r="M8" s="178">
        <f>(E8/E24)*100</f>
        <v>0</v>
      </c>
      <c r="N8" s="178">
        <f>(F8/F24)*100</f>
        <v>0</v>
      </c>
      <c r="O8" s="178">
        <f>(G8/G24)*100</f>
        <v>0</v>
      </c>
      <c r="P8" s="192"/>
      <c r="Q8" s="192"/>
      <c r="R8" s="192"/>
    </row>
    <row r="9" spans="1:18" ht="25.5">
      <c r="A9" s="168" t="s">
        <v>219</v>
      </c>
      <c r="B9" s="177" t="s">
        <v>220</v>
      </c>
      <c r="C9" s="158">
        <v>0</v>
      </c>
      <c r="D9" s="158">
        <v>0</v>
      </c>
      <c r="E9" s="158">
        <v>0</v>
      </c>
      <c r="F9" s="158">
        <v>1</v>
      </c>
      <c r="G9" s="158">
        <v>0</v>
      </c>
      <c r="H9" s="158"/>
      <c r="I9" s="158"/>
      <c r="J9" s="158"/>
      <c r="K9" s="178">
        <f>(C9/C24)*100</f>
        <v>0</v>
      </c>
      <c r="L9" s="178">
        <f>(D9/D24)*100</f>
        <v>0</v>
      </c>
      <c r="M9" s="178">
        <f>(E9/E24)*100</f>
        <v>0</v>
      </c>
      <c r="N9" s="178">
        <f>(F9/F24)*100</f>
        <v>2.7777777777777777</v>
      </c>
      <c r="O9" s="178">
        <f>(G9/G24)*100</f>
        <v>0</v>
      </c>
      <c r="P9" s="192"/>
      <c r="Q9" s="192"/>
      <c r="R9" s="192"/>
    </row>
    <row r="10" spans="1:18" ht="39.75" customHeight="1">
      <c r="A10" s="168" t="s">
        <v>221</v>
      </c>
      <c r="B10" s="177" t="s">
        <v>222</v>
      </c>
      <c r="C10" s="158">
        <v>1</v>
      </c>
      <c r="D10" s="158">
        <v>0</v>
      </c>
      <c r="E10" s="158">
        <v>1</v>
      </c>
      <c r="F10" s="158">
        <v>0</v>
      </c>
      <c r="G10" s="158">
        <v>1</v>
      </c>
      <c r="H10" s="158"/>
      <c r="I10" s="158"/>
      <c r="J10" s="158"/>
      <c r="K10" s="178">
        <f>(C10/C24)*100</f>
        <v>2.7777777777777777</v>
      </c>
      <c r="L10" s="178">
        <f>(D10/D24)*100</f>
        <v>0</v>
      </c>
      <c r="M10" s="178">
        <f>(E10/E24)*100</f>
        <v>3.3333333333333335</v>
      </c>
      <c r="N10" s="178">
        <f>(F10/F24)*100</f>
        <v>0</v>
      </c>
      <c r="O10" s="178">
        <f>(G10/G24)*100</f>
        <v>2.564102564102564</v>
      </c>
      <c r="P10" s="192"/>
      <c r="Q10" s="192"/>
      <c r="R10" s="192"/>
    </row>
    <row r="11" spans="1:18" ht="38.25">
      <c r="A11" s="168" t="s">
        <v>223</v>
      </c>
      <c r="B11" s="177" t="s">
        <v>224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158"/>
      <c r="I11" s="158"/>
      <c r="J11" s="158"/>
      <c r="K11" s="178">
        <f>(C11/C24)*100</f>
        <v>0</v>
      </c>
      <c r="L11" s="178">
        <f>(D11/D24)*100</f>
        <v>0</v>
      </c>
      <c r="M11" s="178">
        <f>(E11/E24)*100</f>
        <v>0</v>
      </c>
      <c r="N11" s="178">
        <f>(F11/F24)*100</f>
        <v>0</v>
      </c>
      <c r="O11" s="178">
        <f>(G11/G24)*100</f>
        <v>0</v>
      </c>
      <c r="P11" s="192"/>
      <c r="Q11" s="192"/>
      <c r="R11" s="192"/>
    </row>
    <row r="12" spans="1:18" ht="15">
      <c r="A12" s="168" t="s">
        <v>225</v>
      </c>
      <c r="B12" s="177" t="s">
        <v>226</v>
      </c>
      <c r="C12" s="158">
        <v>0</v>
      </c>
      <c r="D12" s="158">
        <v>0</v>
      </c>
      <c r="E12" s="158">
        <v>0</v>
      </c>
      <c r="F12" s="158">
        <v>0</v>
      </c>
      <c r="G12" s="193">
        <v>0</v>
      </c>
      <c r="H12" s="193"/>
      <c r="I12" s="193"/>
      <c r="J12" s="193"/>
      <c r="K12" s="178">
        <f>(C12/C24)*100</f>
        <v>0</v>
      </c>
      <c r="L12" s="178">
        <f>(D12/D24)*100</f>
        <v>0</v>
      </c>
      <c r="M12" s="178">
        <f>(E12/E24)*100</f>
        <v>0</v>
      </c>
      <c r="N12" s="178">
        <f>(F12/F24)*100</f>
        <v>0</v>
      </c>
      <c r="O12" s="178">
        <f>(G12/G24)*100</f>
        <v>0</v>
      </c>
      <c r="P12" s="192"/>
      <c r="Q12" s="192"/>
      <c r="R12" s="192"/>
    </row>
    <row r="13" spans="1:18" ht="39.75" customHeight="1">
      <c r="A13" s="168" t="s">
        <v>227</v>
      </c>
      <c r="B13" s="177" t="s">
        <v>228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158"/>
      <c r="I13" s="158"/>
      <c r="J13" s="158"/>
      <c r="K13" s="178">
        <f>(C13/C24)*100</f>
        <v>0</v>
      </c>
      <c r="L13" s="178">
        <f>(D13/D24)*100</f>
        <v>0</v>
      </c>
      <c r="M13" s="178">
        <f>(E13/E24)*100</f>
        <v>0</v>
      </c>
      <c r="N13" s="178">
        <f>(F13/F24)*100</f>
        <v>0</v>
      </c>
      <c r="O13" s="178">
        <f>(G13/G24)*100</f>
        <v>0</v>
      </c>
      <c r="P13" s="192"/>
      <c r="Q13" s="192"/>
      <c r="R13" s="192"/>
    </row>
    <row r="14" spans="1:18" ht="39" customHeight="1">
      <c r="A14" s="297"/>
      <c r="B14" s="297" t="s">
        <v>346</v>
      </c>
      <c r="C14" s="291">
        <f>SUM(C7:C13)</f>
        <v>4</v>
      </c>
      <c r="D14" s="291">
        <f>SUM(D7:D13)</f>
        <v>0</v>
      </c>
      <c r="E14" s="291">
        <f>SUM(E7:E13)</f>
        <v>1</v>
      </c>
      <c r="F14" s="291">
        <f>SUM(F7:F13)</f>
        <v>3</v>
      </c>
      <c r="G14" s="300">
        <f>SUM(G7:G13)</f>
        <v>1</v>
      </c>
      <c r="H14" s="300"/>
      <c r="I14" s="300"/>
      <c r="J14" s="300"/>
      <c r="K14" s="299">
        <f>SUM(K7:K13)</f>
        <v>11.11111111111111</v>
      </c>
      <c r="L14" s="299">
        <f>SUM(L7:L13)</f>
        <v>0</v>
      </c>
      <c r="M14" s="299">
        <f>SUM(M7:M13)</f>
        <v>3.3333333333333335</v>
      </c>
      <c r="N14" s="299">
        <f>SUM(N7:N13)</f>
        <v>8.333333333333332</v>
      </c>
      <c r="O14" s="299">
        <f>SUM(O7:O13)</f>
        <v>2.564102564102564</v>
      </c>
      <c r="P14" s="299"/>
      <c r="Q14" s="299"/>
      <c r="R14" s="301"/>
    </row>
    <row r="15" spans="1:18" ht="38.25">
      <c r="A15" s="285" t="s">
        <v>229</v>
      </c>
      <c r="B15" s="286" t="s">
        <v>230</v>
      </c>
      <c r="C15" s="287">
        <v>0</v>
      </c>
      <c r="D15" s="287">
        <v>1</v>
      </c>
      <c r="E15" s="287">
        <v>0</v>
      </c>
      <c r="F15" s="287">
        <v>0</v>
      </c>
      <c r="G15" s="287">
        <v>0</v>
      </c>
      <c r="H15" s="287"/>
      <c r="I15" s="287"/>
      <c r="J15" s="287"/>
      <c r="K15" s="249">
        <f>(C15/C24)*100</f>
        <v>0</v>
      </c>
      <c r="L15" s="249">
        <f>(D15/D24)*100</f>
        <v>3.571428571428571</v>
      </c>
      <c r="M15" s="249">
        <f>(E15/E24)*100</f>
        <v>0</v>
      </c>
      <c r="N15" s="249">
        <f>(F15/F24)*100</f>
        <v>0</v>
      </c>
      <c r="O15" s="249">
        <f>(G15/G24)*100</f>
        <v>0</v>
      </c>
      <c r="P15" s="249"/>
      <c r="Q15" s="249"/>
      <c r="R15" s="249"/>
    </row>
    <row r="16" spans="1:18" ht="38.25">
      <c r="A16" s="285" t="s">
        <v>231</v>
      </c>
      <c r="B16" s="286" t="s">
        <v>232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/>
      <c r="I16" s="252"/>
      <c r="J16" s="252"/>
      <c r="K16" s="249">
        <f>(C16/C24)*100</f>
        <v>0</v>
      </c>
      <c r="L16" s="249">
        <f>(D16/D24)*100</f>
        <v>0</v>
      </c>
      <c r="M16" s="249">
        <f>(E16/E24)*100</f>
        <v>0</v>
      </c>
      <c r="N16" s="249">
        <f>(F16/F24)*100</f>
        <v>0</v>
      </c>
      <c r="O16" s="249">
        <f>(G16/G24)*100</f>
        <v>0</v>
      </c>
      <c r="P16" s="249"/>
      <c r="Q16" s="249"/>
      <c r="R16" s="249"/>
    </row>
    <row r="17" spans="1:18" ht="38.25">
      <c r="A17" s="285" t="s">
        <v>233</v>
      </c>
      <c r="B17" s="286" t="s">
        <v>272</v>
      </c>
      <c r="C17" s="288">
        <v>0</v>
      </c>
      <c r="D17" s="288">
        <v>0</v>
      </c>
      <c r="E17" s="288">
        <v>0</v>
      </c>
      <c r="F17" s="288">
        <v>0</v>
      </c>
      <c r="G17" s="252">
        <v>0</v>
      </c>
      <c r="H17" s="252"/>
      <c r="I17" s="252"/>
      <c r="J17" s="252"/>
      <c r="K17" s="249">
        <f>(C17/C24)*100</f>
        <v>0</v>
      </c>
      <c r="L17" s="249">
        <f>(D17/D24)*100</f>
        <v>0</v>
      </c>
      <c r="M17" s="249">
        <f>(E17/E24)*100</f>
        <v>0</v>
      </c>
      <c r="N17" s="249">
        <f>(F17/F24)*100</f>
        <v>0</v>
      </c>
      <c r="O17" s="249">
        <f>(G17/G24)*100</f>
        <v>0</v>
      </c>
      <c r="P17" s="249"/>
      <c r="Q17" s="249"/>
      <c r="R17" s="249"/>
    </row>
    <row r="18" spans="1:18" ht="25.5" customHeight="1">
      <c r="A18" s="297"/>
      <c r="B18" s="297" t="s">
        <v>347</v>
      </c>
      <c r="C18" s="298">
        <f>C15+C16+C17</f>
        <v>0</v>
      </c>
      <c r="D18" s="298">
        <f>D15+D16+D17</f>
        <v>1</v>
      </c>
      <c r="E18" s="298">
        <f>E15+E16+E17</f>
        <v>0</v>
      </c>
      <c r="F18" s="298">
        <f>SUM(F15:F17)</f>
        <v>0</v>
      </c>
      <c r="G18" s="298">
        <f>SUM(G15:G17)</f>
        <v>0</v>
      </c>
      <c r="H18" s="298"/>
      <c r="I18" s="298"/>
      <c r="J18" s="298"/>
      <c r="K18" s="299">
        <f>SUM(K15:K17)</f>
        <v>0</v>
      </c>
      <c r="L18" s="299">
        <f>L15+L16+L17</f>
        <v>3.571428571428571</v>
      </c>
      <c r="M18" s="299">
        <f>M15+M16+M17</f>
        <v>0</v>
      </c>
      <c r="N18" s="299">
        <f>SUM(N15:N17)</f>
        <v>0</v>
      </c>
      <c r="O18" s="299">
        <f>SUM(O15:O17)</f>
        <v>0</v>
      </c>
      <c r="P18" s="301"/>
      <c r="Q18" s="301"/>
      <c r="R18" s="301"/>
    </row>
    <row r="19" spans="1:18" ht="39" customHeight="1">
      <c r="A19" s="285" t="s">
        <v>235</v>
      </c>
      <c r="B19" s="286" t="s">
        <v>236</v>
      </c>
      <c r="C19" s="252">
        <v>3</v>
      </c>
      <c r="D19" s="252">
        <v>0</v>
      </c>
      <c r="E19" s="252">
        <v>2</v>
      </c>
      <c r="F19" s="252">
        <v>2</v>
      </c>
      <c r="G19" s="252">
        <v>1</v>
      </c>
      <c r="H19" s="252"/>
      <c r="I19" s="252"/>
      <c r="J19" s="252"/>
      <c r="K19" s="249">
        <f>(C19/C24)*100</f>
        <v>8.333333333333332</v>
      </c>
      <c r="L19" s="249">
        <f>(D19/D24)*100</f>
        <v>0</v>
      </c>
      <c r="M19" s="249">
        <f>(E19/E24)*100</f>
        <v>6.666666666666667</v>
      </c>
      <c r="N19" s="249">
        <f>(F19/F24)*100</f>
        <v>5.555555555555555</v>
      </c>
      <c r="O19" s="249">
        <f>(G19/G24)*100</f>
        <v>2.564102564102564</v>
      </c>
      <c r="P19" s="249"/>
      <c r="Q19" s="249"/>
      <c r="R19" s="249"/>
    </row>
    <row r="20" spans="1:18" ht="25.5">
      <c r="A20" s="285" t="s">
        <v>237</v>
      </c>
      <c r="B20" s="286" t="s">
        <v>238</v>
      </c>
      <c r="C20" s="252">
        <v>22</v>
      </c>
      <c r="D20" s="252">
        <v>22</v>
      </c>
      <c r="E20" s="252">
        <v>20</v>
      </c>
      <c r="F20" s="252">
        <v>26</v>
      </c>
      <c r="G20" s="252">
        <v>27</v>
      </c>
      <c r="H20" s="252"/>
      <c r="I20" s="252"/>
      <c r="J20" s="252"/>
      <c r="K20" s="249">
        <f>(C20/C24)*100</f>
        <v>61.111111111111114</v>
      </c>
      <c r="L20" s="249">
        <f>(D20/D24)*100</f>
        <v>78.57142857142857</v>
      </c>
      <c r="M20" s="249">
        <f>(E20/E24)*100</f>
        <v>66.66666666666666</v>
      </c>
      <c r="N20" s="249">
        <f>(F20/F24)*100</f>
        <v>72.22222222222221</v>
      </c>
      <c r="O20" s="249">
        <f>(G20/G24)*100</f>
        <v>69.23076923076923</v>
      </c>
      <c r="P20" s="249"/>
      <c r="Q20" s="249"/>
      <c r="R20" s="249"/>
    </row>
    <row r="21" spans="1:18" ht="25.5">
      <c r="A21" s="285" t="s">
        <v>239</v>
      </c>
      <c r="B21" s="286" t="s">
        <v>240</v>
      </c>
      <c r="C21" s="252">
        <v>3</v>
      </c>
      <c r="D21" s="252">
        <v>1</v>
      </c>
      <c r="E21" s="252">
        <v>3</v>
      </c>
      <c r="F21" s="252">
        <v>2</v>
      </c>
      <c r="G21" s="289">
        <v>4</v>
      </c>
      <c r="H21" s="289"/>
      <c r="I21" s="289"/>
      <c r="J21" s="289"/>
      <c r="K21" s="249">
        <f>(C21/C24)*100</f>
        <v>8.333333333333332</v>
      </c>
      <c r="L21" s="249">
        <f>(D21/D24)*100</f>
        <v>3.571428571428571</v>
      </c>
      <c r="M21" s="249">
        <f>(E21/E24)*100</f>
        <v>10</v>
      </c>
      <c r="N21" s="249">
        <f>(F21/F24)*100</f>
        <v>5.555555555555555</v>
      </c>
      <c r="O21" s="249">
        <f>(G21/G24)*100</f>
        <v>10.256410256410255</v>
      </c>
      <c r="P21" s="249"/>
      <c r="Q21" s="249"/>
      <c r="R21" s="249"/>
    </row>
    <row r="22" spans="1:18" ht="15">
      <c r="A22" s="285" t="s">
        <v>241</v>
      </c>
      <c r="B22" s="286" t="s">
        <v>242</v>
      </c>
      <c r="C22" s="252">
        <v>4</v>
      </c>
      <c r="D22" s="252">
        <v>4</v>
      </c>
      <c r="E22" s="252">
        <v>4</v>
      </c>
      <c r="F22" s="252">
        <v>3</v>
      </c>
      <c r="G22" s="289">
        <v>6</v>
      </c>
      <c r="H22" s="289"/>
      <c r="I22" s="289"/>
      <c r="J22" s="289"/>
      <c r="K22" s="249">
        <f>(C22/C24)*100</f>
        <v>11.11111111111111</v>
      </c>
      <c r="L22" s="249">
        <f>(D22/D24)*100</f>
        <v>14.285714285714285</v>
      </c>
      <c r="M22" s="249">
        <f>(E22/E24)*100</f>
        <v>13.333333333333334</v>
      </c>
      <c r="N22" s="249">
        <f>(F22/F24)*100</f>
        <v>8.333333333333332</v>
      </c>
      <c r="O22" s="249">
        <f>(G22/G24)*100</f>
        <v>15.384615384615385</v>
      </c>
      <c r="P22" s="249"/>
      <c r="Q22" s="249"/>
      <c r="R22" s="249"/>
    </row>
    <row r="23" spans="1:18" ht="15.75" thickBot="1">
      <c r="A23" s="290"/>
      <c r="B23" s="290" t="s">
        <v>348</v>
      </c>
      <c r="C23" s="291">
        <f>SUM(C19:C22)</f>
        <v>32</v>
      </c>
      <c r="D23" s="291">
        <f>SUM(D19:D22)</f>
        <v>27</v>
      </c>
      <c r="E23" s="291">
        <f>SUM(E19:E22)</f>
        <v>29</v>
      </c>
      <c r="F23" s="291">
        <f>SUM(F19:F22)</f>
        <v>33</v>
      </c>
      <c r="G23" s="292">
        <f>SUM(G19:G22)</f>
        <v>38</v>
      </c>
      <c r="H23" s="292"/>
      <c r="I23" s="292"/>
      <c r="J23" s="292"/>
      <c r="K23" s="293">
        <f>SUM(K19:K22)</f>
        <v>88.88888888888889</v>
      </c>
      <c r="L23" s="293">
        <f>SUM(L19:L22)</f>
        <v>96.42857142857142</v>
      </c>
      <c r="M23" s="293">
        <f>SUM(M19:M22)</f>
        <v>96.66666666666666</v>
      </c>
      <c r="N23" s="293">
        <f>SUM(N19:N22)</f>
        <v>91.66666666666666</v>
      </c>
      <c r="O23" s="293">
        <f>SUM(O19:O22)</f>
        <v>97.43589743589743</v>
      </c>
      <c r="P23" s="302"/>
      <c r="Q23" s="302"/>
      <c r="R23" s="302"/>
    </row>
    <row r="24" spans="1:18" ht="15.75" thickTop="1">
      <c r="A24" s="294"/>
      <c r="B24" s="294" t="s">
        <v>209</v>
      </c>
      <c r="C24" s="295">
        <f>SUM(C23,C18,C14)</f>
        <v>36</v>
      </c>
      <c r="D24" s="295">
        <f>SUM(D23,D18,D14)</f>
        <v>28</v>
      </c>
      <c r="E24" s="295">
        <f>SUM(E23,E18,E14)</f>
        <v>30</v>
      </c>
      <c r="F24" s="295">
        <f>SUM(F23,F18,F14)</f>
        <v>36</v>
      </c>
      <c r="G24" s="295">
        <f>SUM(G23,G18,G14)</f>
        <v>39</v>
      </c>
      <c r="H24" s="295"/>
      <c r="I24" s="295"/>
      <c r="J24" s="295"/>
      <c r="K24" s="296">
        <f>SUM(K23,K18,K14)</f>
        <v>100</v>
      </c>
      <c r="L24" s="296">
        <f>SUM(L23,L18,L14)</f>
        <v>99.99999999999999</v>
      </c>
      <c r="M24" s="296">
        <f>SUM(M23,M18,M14)</f>
        <v>99.99999999999999</v>
      </c>
      <c r="N24" s="296">
        <f>SUM(N23,N18,N14)</f>
        <v>99.99999999999999</v>
      </c>
      <c r="O24" s="296">
        <f>SUM(O23,O18,O14)</f>
        <v>100</v>
      </c>
      <c r="P24" s="303"/>
      <c r="Q24" s="303"/>
      <c r="R24" s="303"/>
    </row>
    <row r="25" spans="1:18" ht="15.75">
      <c r="A25" s="449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  <c r="P25" s="449"/>
      <c r="Q25" s="449"/>
      <c r="R25" s="449"/>
    </row>
    <row r="26" spans="1:18" ht="18.75">
      <c r="A26" s="450"/>
      <c r="B26" s="451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</row>
  </sheetData>
  <sheetProtection/>
  <mergeCells count="24">
    <mergeCell ref="G4:G6"/>
    <mergeCell ref="H4:H6"/>
    <mergeCell ref="I4:I6"/>
    <mergeCell ref="J4:J6"/>
    <mergeCell ref="A25:R25"/>
    <mergeCell ref="A26:R26"/>
    <mergeCell ref="E4:E6"/>
    <mergeCell ref="D4:D6"/>
    <mergeCell ref="C4:C6"/>
    <mergeCell ref="P4:P6"/>
    <mergeCell ref="Q4:Q6"/>
    <mergeCell ref="R4:R6"/>
    <mergeCell ref="K4:K6"/>
    <mergeCell ref="L4:L6"/>
    <mergeCell ref="A1:R1"/>
    <mergeCell ref="A2:R2"/>
    <mergeCell ref="A3:A6"/>
    <mergeCell ref="B3:B6"/>
    <mergeCell ref="C3:J3"/>
    <mergeCell ref="K3:R3"/>
    <mergeCell ref="M4:M6"/>
    <mergeCell ref="N4:N6"/>
    <mergeCell ref="O4:O6"/>
    <mergeCell ref="F4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Layout" workbookViewId="0" topLeftCell="A1">
      <selection activeCell="C9" sqref="C9"/>
    </sheetView>
  </sheetViews>
  <sheetFormatPr defaultColWidth="8.796875" defaultRowHeight="15"/>
  <cols>
    <col min="1" max="1" width="20.59765625" style="0" customWidth="1"/>
    <col min="2" max="2" width="11.19921875" style="0" customWidth="1"/>
    <col min="3" max="3" width="13.296875" style="0" customWidth="1"/>
    <col min="4" max="4" width="14.09765625" style="0" customWidth="1"/>
    <col min="5" max="5" width="11.3984375" style="0" customWidth="1"/>
    <col min="6" max="6" width="12.09765625" style="0" customWidth="1"/>
    <col min="7" max="7" width="11.296875" style="0" customWidth="1"/>
    <col min="8" max="8" width="12.59765625" style="0" customWidth="1"/>
  </cols>
  <sheetData>
    <row r="1" spans="1:8" ht="15">
      <c r="A1" s="333" t="s">
        <v>251</v>
      </c>
      <c r="B1" s="333"/>
      <c r="C1" s="333"/>
      <c r="D1" s="333"/>
      <c r="H1" s="312" t="s">
        <v>349</v>
      </c>
    </row>
    <row r="2" spans="1:8" ht="45" customHeight="1">
      <c r="A2" s="452" t="s">
        <v>350</v>
      </c>
      <c r="B2" s="453"/>
      <c r="C2" s="453"/>
      <c r="D2" s="453"/>
      <c r="E2" s="453"/>
      <c r="F2" s="453"/>
      <c r="G2" s="453"/>
      <c r="H2" s="453"/>
    </row>
    <row r="3" spans="1:8" ht="42.75" customHeight="1" thickBot="1">
      <c r="A3" s="467" t="s">
        <v>333</v>
      </c>
      <c r="B3" s="468"/>
      <c r="C3" s="468"/>
      <c r="D3" s="469"/>
      <c r="E3" s="460" t="s">
        <v>334</v>
      </c>
      <c r="F3" s="461"/>
      <c r="G3" s="461"/>
      <c r="H3" s="462"/>
    </row>
    <row r="4" spans="1:8" ht="15">
      <c r="A4" s="196"/>
      <c r="B4" s="198"/>
      <c r="C4" s="198"/>
      <c r="D4" s="198"/>
      <c r="E4" s="196"/>
      <c r="F4" s="198"/>
      <c r="G4" s="198"/>
      <c r="H4" s="198"/>
    </row>
    <row r="5" spans="1:8" ht="28.5">
      <c r="A5" s="196" t="s">
        <v>270</v>
      </c>
      <c r="B5" s="198" t="s">
        <v>280</v>
      </c>
      <c r="C5" s="198" t="s">
        <v>249</v>
      </c>
      <c r="D5" s="198" t="s">
        <v>250</v>
      </c>
      <c r="E5" s="196"/>
      <c r="F5" s="198" t="s">
        <v>280</v>
      </c>
      <c r="G5" s="198" t="s">
        <v>249</v>
      </c>
      <c r="H5" s="198" t="s">
        <v>250</v>
      </c>
    </row>
    <row r="6" spans="1:8" ht="15.75" thickBot="1">
      <c r="A6" s="197"/>
      <c r="B6" s="199"/>
      <c r="C6" s="199"/>
      <c r="D6" s="200" t="s">
        <v>251</v>
      </c>
      <c r="E6" s="197"/>
      <c r="F6" s="199"/>
      <c r="G6" s="199"/>
      <c r="H6" s="200" t="s">
        <v>251</v>
      </c>
    </row>
    <row r="7" spans="1:8" ht="15">
      <c r="A7" s="470" t="s">
        <v>252</v>
      </c>
      <c r="B7" s="459">
        <v>0</v>
      </c>
      <c r="C7" s="459">
        <v>0</v>
      </c>
      <c r="D7" s="459">
        <v>0</v>
      </c>
      <c r="E7" s="458"/>
      <c r="F7" s="459">
        <v>0</v>
      </c>
      <c r="G7" s="459">
        <v>0</v>
      </c>
      <c r="H7" s="459">
        <v>0</v>
      </c>
    </row>
    <row r="8" spans="1:8" ht="15.75" thickBot="1">
      <c r="A8" s="471"/>
      <c r="B8" s="456"/>
      <c r="C8" s="456"/>
      <c r="D8" s="456"/>
      <c r="E8" s="454"/>
      <c r="F8" s="456"/>
      <c r="G8" s="456"/>
      <c r="H8" s="456"/>
    </row>
    <row r="9" spans="1:8" ht="30.75" thickBot="1">
      <c r="A9" s="317" t="s">
        <v>276</v>
      </c>
      <c r="B9" s="314">
        <v>0</v>
      </c>
      <c r="C9" s="314">
        <v>0</v>
      </c>
      <c r="D9" s="314">
        <v>0</v>
      </c>
      <c r="E9" s="454"/>
      <c r="F9" s="456">
        <v>4</v>
      </c>
      <c r="G9" s="456">
        <v>0</v>
      </c>
      <c r="H9" s="456">
        <v>5</v>
      </c>
    </row>
    <row r="10" spans="1:8" ht="1.5" customHeight="1">
      <c r="A10" s="463" t="s">
        <v>253</v>
      </c>
      <c r="B10" s="456">
        <v>0</v>
      </c>
      <c r="C10" s="456">
        <v>0</v>
      </c>
      <c r="D10" s="456">
        <v>0</v>
      </c>
      <c r="E10" s="454"/>
      <c r="F10" s="456"/>
      <c r="G10" s="456"/>
      <c r="H10" s="456"/>
    </row>
    <row r="11" spans="1:8" ht="15.75" thickBot="1">
      <c r="A11" s="466"/>
      <c r="B11" s="456"/>
      <c r="C11" s="456"/>
      <c r="D11" s="456"/>
      <c r="E11" s="313"/>
      <c r="F11" s="314">
        <v>0</v>
      </c>
      <c r="G11" s="314">
        <v>0</v>
      </c>
      <c r="H11" s="314">
        <v>26</v>
      </c>
    </row>
    <row r="12" spans="1:8" ht="15" customHeight="1">
      <c r="A12" s="463" t="s">
        <v>277</v>
      </c>
      <c r="B12" s="456">
        <v>0</v>
      </c>
      <c r="C12" s="456">
        <v>0</v>
      </c>
      <c r="D12" s="456">
        <v>0</v>
      </c>
      <c r="E12" s="454"/>
      <c r="F12" s="456">
        <v>0</v>
      </c>
      <c r="G12" s="456">
        <v>0</v>
      </c>
      <c r="H12" s="456">
        <v>0</v>
      </c>
    </row>
    <row r="13" spans="1:8" ht="15.75" thickBot="1">
      <c r="A13" s="466"/>
      <c r="B13" s="456"/>
      <c r="C13" s="456"/>
      <c r="D13" s="456"/>
      <c r="E13" s="454"/>
      <c r="F13" s="456"/>
      <c r="G13" s="456"/>
      <c r="H13" s="456"/>
    </row>
    <row r="14" spans="1:8" ht="29.25" customHeight="1">
      <c r="A14" s="463" t="s">
        <v>254</v>
      </c>
      <c r="B14" s="456">
        <v>0</v>
      </c>
      <c r="C14" s="456">
        <v>0</v>
      </c>
      <c r="D14" s="456">
        <v>0</v>
      </c>
      <c r="E14" s="454"/>
      <c r="F14" s="456">
        <v>4</v>
      </c>
      <c r="G14" s="456">
        <v>0</v>
      </c>
      <c r="H14" s="456">
        <v>41</v>
      </c>
    </row>
    <row r="15" spans="1:8" ht="15.75" thickBot="1">
      <c r="A15" s="466"/>
      <c r="B15" s="456"/>
      <c r="C15" s="456"/>
      <c r="D15" s="456"/>
      <c r="E15" s="454"/>
      <c r="F15" s="456"/>
      <c r="G15" s="456"/>
      <c r="H15" s="456"/>
    </row>
    <row r="16" spans="1:8" ht="30.75" thickBot="1">
      <c r="A16" s="317" t="s">
        <v>255</v>
      </c>
      <c r="B16" s="314">
        <v>0</v>
      </c>
      <c r="C16" s="314">
        <v>0</v>
      </c>
      <c r="D16" s="314">
        <v>0</v>
      </c>
      <c r="E16" s="313"/>
      <c r="F16" s="314">
        <v>1</v>
      </c>
      <c r="G16" s="314">
        <v>0</v>
      </c>
      <c r="H16" s="314">
        <v>27</v>
      </c>
    </row>
    <row r="17" spans="1:8" ht="15.75" thickBot="1">
      <c r="A17" s="317" t="s">
        <v>256</v>
      </c>
      <c r="B17" s="314">
        <v>0</v>
      </c>
      <c r="C17" s="314">
        <v>0</v>
      </c>
      <c r="D17" s="314">
        <v>0</v>
      </c>
      <c r="E17" s="313"/>
      <c r="F17" s="313">
        <v>0</v>
      </c>
      <c r="G17" s="313">
        <v>0</v>
      </c>
      <c r="H17" s="313">
        <v>14</v>
      </c>
    </row>
    <row r="18" spans="1:8" ht="15.75" thickBot="1">
      <c r="A18" s="317" t="s">
        <v>257</v>
      </c>
      <c r="B18" s="314">
        <v>0</v>
      </c>
      <c r="C18" s="314">
        <v>0</v>
      </c>
      <c r="D18" s="314">
        <v>0</v>
      </c>
      <c r="E18" s="313"/>
      <c r="F18" s="313">
        <v>3</v>
      </c>
      <c r="G18" s="313">
        <v>0</v>
      </c>
      <c r="H18" s="313">
        <v>4</v>
      </c>
    </row>
    <row r="19" spans="1:8" ht="29.25" customHeight="1">
      <c r="A19" s="463" t="s">
        <v>258</v>
      </c>
      <c r="B19" s="456">
        <v>0</v>
      </c>
      <c r="C19" s="456">
        <v>0</v>
      </c>
      <c r="D19" s="456">
        <v>0</v>
      </c>
      <c r="E19" s="454"/>
      <c r="F19" s="456">
        <v>1</v>
      </c>
      <c r="G19" s="456">
        <v>0</v>
      </c>
      <c r="H19" s="456">
        <v>17</v>
      </c>
    </row>
    <row r="20" spans="1:8" ht="15">
      <c r="A20" s="464"/>
      <c r="B20" s="456"/>
      <c r="C20" s="456"/>
      <c r="D20" s="456"/>
      <c r="E20" s="454"/>
      <c r="F20" s="456"/>
      <c r="G20" s="456"/>
      <c r="H20" s="456"/>
    </row>
    <row r="21" spans="1:8" ht="44.25" customHeight="1">
      <c r="A21" s="465" t="s">
        <v>259</v>
      </c>
      <c r="B21" s="456">
        <v>0</v>
      </c>
      <c r="C21" s="456">
        <v>0</v>
      </c>
      <c r="D21" s="456">
        <v>0</v>
      </c>
      <c r="E21" s="454"/>
      <c r="F21" s="456">
        <v>3</v>
      </c>
      <c r="G21" s="456">
        <v>0</v>
      </c>
      <c r="H21" s="456">
        <v>32</v>
      </c>
    </row>
    <row r="22" spans="1:8" ht="15">
      <c r="A22" s="465"/>
      <c r="B22" s="456"/>
      <c r="C22" s="456"/>
      <c r="D22" s="456"/>
      <c r="E22" s="454"/>
      <c r="F22" s="456"/>
      <c r="G22" s="456"/>
      <c r="H22" s="456"/>
    </row>
    <row r="23" spans="1:8" ht="15">
      <c r="A23" s="315" t="s">
        <v>279</v>
      </c>
      <c r="B23" s="314">
        <v>0</v>
      </c>
      <c r="C23" s="314">
        <v>0</v>
      </c>
      <c r="D23" s="314">
        <v>0</v>
      </c>
      <c r="E23" s="313"/>
      <c r="F23" s="314">
        <v>3</v>
      </c>
      <c r="G23" s="314">
        <v>1</v>
      </c>
      <c r="H23" s="314">
        <v>5</v>
      </c>
    </row>
    <row r="24" spans="1:8" ht="15">
      <c r="A24" s="313" t="s">
        <v>278</v>
      </c>
      <c r="B24" s="314">
        <v>0</v>
      </c>
      <c r="C24" s="314">
        <v>0</v>
      </c>
      <c r="D24" s="314">
        <v>0</v>
      </c>
      <c r="E24" s="313"/>
      <c r="F24" s="314">
        <v>2</v>
      </c>
      <c r="G24" s="314">
        <v>2</v>
      </c>
      <c r="H24" s="314">
        <v>4</v>
      </c>
    </row>
    <row r="25" spans="1:8" ht="28.5" customHeight="1">
      <c r="A25" s="313" t="s">
        <v>260</v>
      </c>
      <c r="B25" s="314">
        <v>0</v>
      </c>
      <c r="C25" s="314">
        <v>0</v>
      </c>
      <c r="D25" s="314">
        <v>0</v>
      </c>
      <c r="E25" s="313"/>
      <c r="F25" s="314">
        <v>0</v>
      </c>
      <c r="G25" s="314">
        <v>0</v>
      </c>
      <c r="H25" s="314">
        <v>0</v>
      </c>
    </row>
    <row r="26" spans="1:8" ht="15" customHeight="1" hidden="1" thickBot="1">
      <c r="A26" s="313" t="s">
        <v>271</v>
      </c>
      <c r="B26" s="314">
        <v>0</v>
      </c>
      <c r="C26" s="314">
        <v>0</v>
      </c>
      <c r="D26" s="314">
        <v>1</v>
      </c>
      <c r="E26" s="313"/>
      <c r="F26" s="314"/>
      <c r="G26" s="314"/>
      <c r="H26" s="314"/>
    </row>
    <row r="27" spans="1:8" ht="29.25" customHeight="1" hidden="1" thickBot="1">
      <c r="A27" s="313" t="s">
        <v>261</v>
      </c>
      <c r="B27" s="314">
        <v>0</v>
      </c>
      <c r="C27" s="314">
        <v>0</v>
      </c>
      <c r="D27" s="314">
        <v>0</v>
      </c>
      <c r="E27" s="313"/>
      <c r="F27" s="314"/>
      <c r="G27" s="314"/>
      <c r="H27" s="314"/>
    </row>
    <row r="28" spans="1:8" ht="15.75" customHeight="1" hidden="1" thickBot="1">
      <c r="A28" s="313"/>
      <c r="B28" s="314"/>
      <c r="C28" s="314"/>
      <c r="D28" s="314"/>
      <c r="E28" s="313"/>
      <c r="F28" s="314">
        <v>0</v>
      </c>
      <c r="G28" s="314">
        <v>0</v>
      </c>
      <c r="H28" s="314">
        <v>15</v>
      </c>
    </row>
    <row r="29" spans="1:8" ht="15.75" customHeight="1">
      <c r="A29" s="315" t="s">
        <v>351</v>
      </c>
      <c r="B29" s="314"/>
      <c r="C29" s="314"/>
      <c r="D29" s="314">
        <v>1</v>
      </c>
      <c r="E29" s="313"/>
      <c r="F29" s="314">
        <v>2</v>
      </c>
      <c r="G29" s="314">
        <v>0</v>
      </c>
      <c r="H29" s="314">
        <v>39</v>
      </c>
    </row>
    <row r="30" spans="1:8" ht="15.75" customHeight="1">
      <c r="A30" s="315" t="s">
        <v>352</v>
      </c>
      <c r="B30" s="314">
        <v>0</v>
      </c>
      <c r="C30" s="314">
        <v>0</v>
      </c>
      <c r="D30" s="314">
        <v>0</v>
      </c>
      <c r="E30" s="313"/>
      <c r="F30" s="314">
        <v>2</v>
      </c>
      <c r="G30" s="314">
        <v>0</v>
      </c>
      <c r="H30" s="314">
        <v>0</v>
      </c>
    </row>
    <row r="31" spans="1:8" ht="53.25" customHeight="1">
      <c r="A31" s="313" t="s">
        <v>262</v>
      </c>
      <c r="B31" s="314">
        <v>0</v>
      </c>
      <c r="C31" s="314">
        <v>0</v>
      </c>
      <c r="D31" s="314">
        <v>0</v>
      </c>
      <c r="E31" s="313"/>
      <c r="F31" s="314">
        <v>3</v>
      </c>
      <c r="G31" s="314">
        <v>2</v>
      </c>
      <c r="H31" s="314">
        <v>15</v>
      </c>
    </row>
    <row r="32" spans="1:8" ht="15.75" customHeight="1" hidden="1" thickBot="1">
      <c r="A32" s="313"/>
      <c r="B32" s="314"/>
      <c r="C32" s="314"/>
      <c r="D32" s="314"/>
      <c r="E32" s="313"/>
      <c r="F32" s="314">
        <v>2</v>
      </c>
      <c r="G32" s="314">
        <v>0</v>
      </c>
      <c r="H32" s="314">
        <v>39</v>
      </c>
    </row>
    <row r="33" spans="1:8" ht="45">
      <c r="A33" s="313" t="s">
        <v>263</v>
      </c>
      <c r="B33" s="314">
        <v>0</v>
      </c>
      <c r="C33" s="314">
        <v>0</v>
      </c>
      <c r="D33" s="314">
        <v>0</v>
      </c>
      <c r="E33" s="316"/>
      <c r="F33" s="314">
        <v>1</v>
      </c>
      <c r="G33" s="314">
        <v>0</v>
      </c>
      <c r="H33" s="314">
        <v>8</v>
      </c>
    </row>
    <row r="34" spans="1:8" ht="29.25" customHeight="1">
      <c r="A34" s="454" t="s">
        <v>264</v>
      </c>
      <c r="B34" s="456">
        <v>0</v>
      </c>
      <c r="C34" s="456">
        <v>0</v>
      </c>
      <c r="D34" s="456">
        <v>0</v>
      </c>
      <c r="E34" s="454"/>
      <c r="F34" s="456">
        <v>5</v>
      </c>
      <c r="G34" s="456">
        <v>0</v>
      </c>
      <c r="H34" s="456">
        <v>24</v>
      </c>
    </row>
    <row r="35" spans="1:8" ht="15">
      <c r="A35" s="454"/>
      <c r="B35" s="456"/>
      <c r="C35" s="456"/>
      <c r="D35" s="456"/>
      <c r="E35" s="454"/>
      <c r="F35" s="456"/>
      <c r="G35" s="456"/>
      <c r="H35" s="456"/>
    </row>
    <row r="36" spans="1:8" ht="15" customHeight="1">
      <c r="A36" s="454" t="s">
        <v>332</v>
      </c>
      <c r="B36" s="456">
        <v>0</v>
      </c>
      <c r="C36" s="456">
        <v>0</v>
      </c>
      <c r="D36" s="456">
        <v>0</v>
      </c>
      <c r="E36" s="454"/>
      <c r="F36" s="456">
        <v>5</v>
      </c>
      <c r="G36" s="456">
        <v>0</v>
      </c>
      <c r="H36" s="456">
        <v>3</v>
      </c>
    </row>
    <row r="37" spans="1:8" ht="15.75" thickBot="1">
      <c r="A37" s="455"/>
      <c r="B37" s="457"/>
      <c r="C37" s="457"/>
      <c r="D37" s="457"/>
      <c r="E37" s="455"/>
      <c r="F37" s="457"/>
      <c r="G37" s="457"/>
      <c r="H37" s="457"/>
    </row>
    <row r="38" spans="1:8" ht="15.75" thickBot="1">
      <c r="A38" s="306" t="s">
        <v>265</v>
      </c>
      <c r="B38" s="203">
        <f>SUM(B7:B37)</f>
        <v>0</v>
      </c>
      <c r="C38" s="203">
        <f>SUM(C7:C37)</f>
        <v>0</v>
      </c>
      <c r="D38" s="203">
        <f>SUM(D7:D37)</f>
        <v>2</v>
      </c>
      <c r="E38" s="201"/>
      <c r="F38" s="202">
        <v>39</v>
      </c>
      <c r="G38" s="202">
        <v>5</v>
      </c>
      <c r="H38" s="202">
        <v>264</v>
      </c>
    </row>
    <row r="39" spans="1:4" ht="15">
      <c r="A39" s="304"/>
      <c r="B39" s="305"/>
      <c r="C39" s="305"/>
      <c r="D39" s="305"/>
    </row>
    <row r="40" spans="1:4" ht="15">
      <c r="A40" s="304"/>
      <c r="B40" s="305"/>
      <c r="C40" s="305"/>
      <c r="D40" s="305"/>
    </row>
    <row r="42" ht="44.25" customHeight="1"/>
    <row r="48" ht="29.25" customHeight="1"/>
    <row r="49" ht="15.75" customHeight="1"/>
    <row r="50" ht="44.25" customHeight="1"/>
    <row r="51" ht="15" customHeight="1"/>
    <row r="53" ht="29.25" customHeight="1"/>
    <row r="56" ht="29.25" customHeight="1"/>
    <row r="58" ht="29.25" customHeight="1"/>
    <row r="60" ht="29.25" customHeight="1"/>
    <row r="62" ht="44.25" customHeight="1"/>
    <row r="64" ht="29.25" customHeight="1"/>
    <row r="65" ht="15.75" customHeight="1"/>
    <row r="67" ht="15.75" customHeight="1"/>
    <row r="68" ht="29.25" customHeight="1"/>
    <row r="69" ht="15.75" customHeight="1"/>
    <row r="70" ht="15" customHeight="1"/>
    <row r="72" ht="29.25" customHeight="1"/>
    <row r="74" ht="29.25" customHeight="1"/>
    <row r="77" ht="29.25" customHeight="1"/>
  </sheetData>
  <sheetProtection/>
  <mergeCells count="68">
    <mergeCell ref="A3:D3"/>
    <mergeCell ref="A7:A8"/>
    <mergeCell ref="B7:B8"/>
    <mergeCell ref="C7:C8"/>
    <mergeCell ref="D7:D8"/>
    <mergeCell ref="A10:A11"/>
    <mergeCell ref="B10:B11"/>
    <mergeCell ref="C10:C11"/>
    <mergeCell ref="D10:D11"/>
    <mergeCell ref="C12:C13"/>
    <mergeCell ref="D12:D13"/>
    <mergeCell ref="A14:A15"/>
    <mergeCell ref="B14:B15"/>
    <mergeCell ref="C14:C15"/>
    <mergeCell ref="D14:D15"/>
    <mergeCell ref="E3:H3"/>
    <mergeCell ref="C34:C35"/>
    <mergeCell ref="A19:A20"/>
    <mergeCell ref="B19:B20"/>
    <mergeCell ref="C19:C20"/>
    <mergeCell ref="D19:D20"/>
    <mergeCell ref="A21:A22"/>
    <mergeCell ref="B21:B22"/>
    <mergeCell ref="C21:C22"/>
    <mergeCell ref="D21:D22"/>
    <mergeCell ref="A1:D1"/>
    <mergeCell ref="A36:A37"/>
    <mergeCell ref="B36:B37"/>
    <mergeCell ref="C36:C37"/>
    <mergeCell ref="D36:D37"/>
    <mergeCell ref="A34:A35"/>
    <mergeCell ref="B34:B35"/>
    <mergeCell ref="D34:D35"/>
    <mergeCell ref="A12:A13"/>
    <mergeCell ref="B12:B13"/>
    <mergeCell ref="E7:E8"/>
    <mergeCell ref="F7:F8"/>
    <mergeCell ref="G7:G8"/>
    <mergeCell ref="H7:H8"/>
    <mergeCell ref="E9:E10"/>
    <mergeCell ref="F9:F10"/>
    <mergeCell ref="G9:G10"/>
    <mergeCell ref="H9:H10"/>
    <mergeCell ref="E14:E15"/>
    <mergeCell ref="F14:F15"/>
    <mergeCell ref="G14:G15"/>
    <mergeCell ref="H14:H15"/>
    <mergeCell ref="E12:E13"/>
    <mergeCell ref="F12:F13"/>
    <mergeCell ref="G12:G13"/>
    <mergeCell ref="H12:H13"/>
    <mergeCell ref="F19:F20"/>
    <mergeCell ref="G19:G20"/>
    <mergeCell ref="H19:H20"/>
    <mergeCell ref="E21:E22"/>
    <mergeCell ref="F21:F22"/>
    <mergeCell ref="G21:G22"/>
    <mergeCell ref="H21:H22"/>
    <mergeCell ref="A2:H2"/>
    <mergeCell ref="E36:E37"/>
    <mergeCell ref="F36:F37"/>
    <mergeCell ref="G36:G37"/>
    <mergeCell ref="H36:H37"/>
    <mergeCell ref="E34:E35"/>
    <mergeCell ref="F34:F35"/>
    <mergeCell ref="G34:G35"/>
    <mergeCell ref="H34:H35"/>
    <mergeCell ref="E19:E2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  <rowBreaks count="1" manualBreakCount="1"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zoomScale="85" zoomScaleNormal="85" zoomScalePageLayoutView="0" workbookViewId="0" topLeftCell="A1">
      <selection activeCell="H5" sqref="H5"/>
    </sheetView>
  </sheetViews>
  <sheetFormatPr defaultColWidth="8.796875" defaultRowHeight="15"/>
  <cols>
    <col min="1" max="1" width="5.69921875" style="0" customWidth="1"/>
    <col min="2" max="2" width="40" style="0" customWidth="1"/>
    <col min="3" max="4" width="6.59765625" style="0" customWidth="1"/>
    <col min="5" max="5" width="11.796875" style="0" customWidth="1"/>
  </cols>
  <sheetData>
    <row r="1" spans="1:5" ht="15">
      <c r="A1" s="333" t="s">
        <v>267</v>
      </c>
      <c r="B1" s="333"/>
      <c r="C1" s="333"/>
      <c r="D1" s="333"/>
      <c r="E1" s="333"/>
    </row>
    <row r="2" spans="1:5" ht="15.75">
      <c r="A2" s="340" t="s">
        <v>323</v>
      </c>
      <c r="B2" s="340"/>
      <c r="C2" s="340"/>
      <c r="D2" s="340"/>
      <c r="E2" s="340"/>
    </row>
    <row r="3" spans="1:5" ht="15.75" thickBot="1">
      <c r="A3" s="21"/>
      <c r="B3" s="22"/>
      <c r="C3" s="22"/>
      <c r="D3" s="22"/>
      <c r="E3" s="22"/>
    </row>
    <row r="4" spans="1:5" ht="15">
      <c r="A4" s="336" t="s">
        <v>33</v>
      </c>
      <c r="B4" s="341" t="s">
        <v>34</v>
      </c>
      <c r="C4" s="334" t="s">
        <v>35</v>
      </c>
      <c r="D4" s="335"/>
      <c r="E4" s="23" t="s">
        <v>36</v>
      </c>
    </row>
    <row r="5" spans="1:5" ht="15.75" thickBot="1">
      <c r="A5" s="337"/>
      <c r="B5" s="342"/>
      <c r="C5" s="24" t="s">
        <v>324</v>
      </c>
      <c r="D5" s="24" t="s">
        <v>316</v>
      </c>
      <c r="E5" s="25" t="s">
        <v>325</v>
      </c>
    </row>
    <row r="6" spans="1:5" ht="15.75" thickTop="1">
      <c r="A6" s="26" t="s">
        <v>37</v>
      </c>
      <c r="B6" s="27" t="s">
        <v>38</v>
      </c>
      <c r="C6" s="28">
        <v>7</v>
      </c>
      <c r="D6" s="28">
        <v>4</v>
      </c>
      <c r="E6" s="35">
        <f>(C6-D6)/D6*100</f>
        <v>75</v>
      </c>
    </row>
    <row r="7" spans="1:5" ht="15">
      <c r="A7" s="26" t="s">
        <v>39</v>
      </c>
      <c r="B7" s="30" t="s">
        <v>40</v>
      </c>
      <c r="C7" s="31">
        <v>0</v>
      </c>
      <c r="D7" s="31">
        <v>0</v>
      </c>
      <c r="E7" s="36">
        <v>0</v>
      </c>
    </row>
    <row r="8" spans="1:5" ht="15">
      <c r="A8" s="32" t="s">
        <v>41</v>
      </c>
      <c r="B8" s="33" t="s">
        <v>42</v>
      </c>
      <c r="C8" s="34">
        <v>4</v>
      </c>
      <c r="D8" s="34">
        <v>6</v>
      </c>
      <c r="E8" s="36">
        <f>(C8-D8)/D8*100</f>
        <v>-33.33333333333333</v>
      </c>
    </row>
    <row r="9" spans="1:5" ht="15">
      <c r="A9" s="26" t="s">
        <v>43</v>
      </c>
      <c r="B9" s="30" t="s">
        <v>44</v>
      </c>
      <c r="C9" s="31">
        <v>7</v>
      </c>
      <c r="D9" s="31">
        <v>9</v>
      </c>
      <c r="E9" s="36">
        <f>(C9-D9)/D9*100</f>
        <v>-22.22222222222222</v>
      </c>
    </row>
    <row r="10" spans="1:5" ht="15">
      <c r="A10" s="26" t="s">
        <v>45</v>
      </c>
      <c r="B10" s="30" t="s">
        <v>288</v>
      </c>
      <c r="C10" s="31">
        <v>0</v>
      </c>
      <c r="D10" s="31">
        <v>0</v>
      </c>
      <c r="E10" s="36">
        <v>0</v>
      </c>
    </row>
    <row r="11" spans="1:5" ht="15">
      <c r="A11" s="37" t="s">
        <v>47</v>
      </c>
      <c r="B11" s="30" t="s">
        <v>48</v>
      </c>
      <c r="C11" s="260">
        <v>3</v>
      </c>
      <c r="D11" s="260">
        <v>3</v>
      </c>
      <c r="E11" s="36">
        <f>(C11-D11)/D11*100</f>
        <v>0</v>
      </c>
    </row>
    <row r="12" spans="1:5" ht="15">
      <c r="A12" s="26" t="s">
        <v>49</v>
      </c>
      <c r="B12" s="30" t="s">
        <v>50</v>
      </c>
      <c r="C12" s="34">
        <v>1</v>
      </c>
      <c r="D12" s="34">
        <v>1</v>
      </c>
      <c r="E12" s="36">
        <f>(C12-D12)/D12*100</f>
        <v>0</v>
      </c>
    </row>
    <row r="13" spans="1:5" ht="15">
      <c r="A13" s="26" t="s">
        <v>292</v>
      </c>
      <c r="B13" s="30" t="s">
        <v>293</v>
      </c>
      <c r="C13" s="34">
        <v>0</v>
      </c>
      <c r="D13" s="34">
        <v>0</v>
      </c>
      <c r="E13" s="35">
        <v>0</v>
      </c>
    </row>
    <row r="14" spans="1:5" ht="15">
      <c r="A14" s="38" t="s">
        <v>294</v>
      </c>
      <c r="B14" s="30" t="s">
        <v>295</v>
      </c>
      <c r="C14" s="31">
        <v>0</v>
      </c>
      <c r="D14" s="31">
        <v>0</v>
      </c>
      <c r="E14" s="36">
        <v>0</v>
      </c>
    </row>
    <row r="15" spans="1:5" ht="15">
      <c r="A15" s="26" t="s">
        <v>51</v>
      </c>
      <c r="B15" s="30" t="s">
        <v>52</v>
      </c>
      <c r="C15" s="31">
        <v>0</v>
      </c>
      <c r="D15" s="31">
        <v>0</v>
      </c>
      <c r="E15" s="36">
        <v>0</v>
      </c>
    </row>
    <row r="16" spans="1:5" ht="15.75" thickBot="1">
      <c r="A16" s="39" t="s">
        <v>53</v>
      </c>
      <c r="B16" s="40" t="s">
        <v>54</v>
      </c>
      <c r="C16" s="41">
        <v>468</v>
      </c>
      <c r="D16" s="41">
        <v>442</v>
      </c>
      <c r="E16" s="36">
        <f>(C16-D16)/D16*100</f>
        <v>5.88235294117647</v>
      </c>
    </row>
    <row r="17" spans="1:5" ht="15.75" thickBot="1">
      <c r="A17" s="43"/>
      <c r="B17" s="44" t="s">
        <v>55</v>
      </c>
      <c r="C17" s="45">
        <f>SUM(C6:C16)</f>
        <v>490</v>
      </c>
      <c r="D17" s="45">
        <f>SUM(D6:D16)</f>
        <v>465</v>
      </c>
      <c r="E17" s="222">
        <f>(C17-D17)/D17*100</f>
        <v>5.376344086021505</v>
      </c>
    </row>
    <row r="18" spans="1:5" ht="15.75" thickBot="1">
      <c r="A18" s="22"/>
      <c r="B18" s="22"/>
      <c r="C18" s="22"/>
      <c r="D18" s="46"/>
      <c r="E18" s="47"/>
    </row>
    <row r="19" spans="1:5" ht="15">
      <c r="A19" s="336" t="s">
        <v>33</v>
      </c>
      <c r="B19" s="338" t="s">
        <v>56</v>
      </c>
      <c r="C19" s="334" t="s">
        <v>35</v>
      </c>
      <c r="D19" s="335"/>
      <c r="E19" s="23" t="s">
        <v>36</v>
      </c>
    </row>
    <row r="20" spans="1:5" ht="15.75" thickBot="1">
      <c r="A20" s="337"/>
      <c r="B20" s="339"/>
      <c r="C20" s="24" t="s">
        <v>324</v>
      </c>
      <c r="D20" s="24" t="s">
        <v>316</v>
      </c>
      <c r="E20" s="25" t="s">
        <v>325</v>
      </c>
    </row>
    <row r="21" spans="1:5" ht="15.75" thickTop="1">
      <c r="A21" s="26" t="s">
        <v>57</v>
      </c>
      <c r="B21" s="30" t="s">
        <v>58</v>
      </c>
      <c r="C21" s="48">
        <v>0</v>
      </c>
      <c r="D21" s="48">
        <v>0</v>
      </c>
      <c r="E21" s="29">
        <v>0</v>
      </c>
    </row>
    <row r="22" spans="1:5" ht="15">
      <c r="A22" s="26" t="s">
        <v>59</v>
      </c>
      <c r="B22" s="30" t="s">
        <v>40</v>
      </c>
      <c r="C22" s="49">
        <v>0</v>
      </c>
      <c r="D22" s="49">
        <v>0</v>
      </c>
      <c r="E22" s="29">
        <v>0</v>
      </c>
    </row>
    <row r="23" spans="1:5" ht="15">
      <c r="A23" s="32" t="s">
        <v>60</v>
      </c>
      <c r="B23" s="50" t="s">
        <v>42</v>
      </c>
      <c r="C23" s="49">
        <v>0</v>
      </c>
      <c r="D23" s="49">
        <v>0</v>
      </c>
      <c r="E23" s="36">
        <v>0</v>
      </c>
    </row>
    <row r="24" spans="1:5" ht="15">
      <c r="A24" s="32" t="s">
        <v>61</v>
      </c>
      <c r="B24" s="30" t="s">
        <v>62</v>
      </c>
      <c r="C24" s="49">
        <v>0</v>
      </c>
      <c r="D24" s="49">
        <v>0</v>
      </c>
      <c r="E24" s="36">
        <v>0</v>
      </c>
    </row>
    <row r="25" spans="1:5" ht="15">
      <c r="A25" s="37" t="s">
        <v>63</v>
      </c>
      <c r="B25" s="30" t="s">
        <v>48</v>
      </c>
      <c r="C25" s="49">
        <v>0</v>
      </c>
      <c r="D25" s="49">
        <v>0</v>
      </c>
      <c r="E25" s="36">
        <v>0</v>
      </c>
    </row>
    <row r="26" spans="1:5" ht="15">
      <c r="A26" s="26" t="s">
        <v>64</v>
      </c>
      <c r="B26" s="30" t="s">
        <v>50</v>
      </c>
      <c r="C26" s="51">
        <v>0</v>
      </c>
      <c r="D26" s="51">
        <v>0</v>
      </c>
      <c r="E26" s="36">
        <v>0</v>
      </c>
    </row>
    <row r="27" spans="1:5" ht="15">
      <c r="A27" s="232" t="s">
        <v>65</v>
      </c>
      <c r="B27" s="233" t="s">
        <v>75</v>
      </c>
      <c r="C27" s="234">
        <v>0</v>
      </c>
      <c r="D27" s="234">
        <v>0</v>
      </c>
      <c r="E27" s="36">
        <v>0</v>
      </c>
    </row>
    <row r="28" spans="1:5" ht="15.75" thickBot="1">
      <c r="A28" s="52" t="s">
        <v>65</v>
      </c>
      <c r="B28" s="53" t="s">
        <v>66</v>
      </c>
      <c r="C28" s="54">
        <v>0</v>
      </c>
      <c r="D28" s="54">
        <v>0</v>
      </c>
      <c r="E28" s="36">
        <v>0</v>
      </c>
    </row>
    <row r="29" spans="1:5" ht="15.75" thickBot="1">
      <c r="A29" s="43"/>
      <c r="B29" s="44" t="s">
        <v>67</v>
      </c>
      <c r="C29" s="55">
        <f>SUM(C21:C28)</f>
        <v>0</v>
      </c>
      <c r="D29" s="55">
        <f>SUM(D21:D28)</f>
        <v>0</v>
      </c>
      <c r="E29" s="56">
        <v>0</v>
      </c>
    </row>
    <row r="30" spans="1:5" ht="15.75" thickBot="1">
      <c r="A30" s="22"/>
      <c r="B30" s="22"/>
      <c r="C30" s="22"/>
      <c r="D30" s="22"/>
      <c r="E30" s="22"/>
    </row>
    <row r="31" spans="1:5" ht="15">
      <c r="A31" s="336" t="s">
        <v>33</v>
      </c>
      <c r="B31" s="341" t="s">
        <v>296</v>
      </c>
      <c r="C31" s="334" t="s">
        <v>35</v>
      </c>
      <c r="D31" s="335"/>
      <c r="E31" s="23" t="s">
        <v>36</v>
      </c>
    </row>
    <row r="32" spans="1:5" ht="15.75" thickBot="1">
      <c r="A32" s="337"/>
      <c r="B32" s="342"/>
      <c r="C32" s="24" t="s">
        <v>324</v>
      </c>
      <c r="D32" s="24" t="s">
        <v>316</v>
      </c>
      <c r="E32" s="25" t="s">
        <v>325</v>
      </c>
    </row>
    <row r="33" spans="1:5" ht="15.75" thickTop="1">
      <c r="A33" s="26" t="s">
        <v>68</v>
      </c>
      <c r="B33" s="30" t="s">
        <v>58</v>
      </c>
      <c r="C33" s="57">
        <v>0</v>
      </c>
      <c r="D33" s="57">
        <v>0</v>
      </c>
      <c r="E33" s="58">
        <v>0</v>
      </c>
    </row>
    <row r="34" spans="1:5" ht="15">
      <c r="A34" s="26" t="s">
        <v>69</v>
      </c>
      <c r="B34" s="33" t="s">
        <v>40</v>
      </c>
      <c r="C34" s="49">
        <v>0</v>
      </c>
      <c r="D34" s="49">
        <v>0</v>
      </c>
      <c r="E34" s="36">
        <v>0</v>
      </c>
    </row>
    <row r="35" spans="1:5" ht="15">
      <c r="A35" s="32" t="s">
        <v>70</v>
      </c>
      <c r="B35" s="59" t="s">
        <v>42</v>
      </c>
      <c r="C35" s="49">
        <v>0</v>
      </c>
      <c r="D35" s="49">
        <v>0</v>
      </c>
      <c r="E35" s="36">
        <v>0</v>
      </c>
    </row>
    <row r="36" spans="1:5" ht="15">
      <c r="A36" s="37" t="s">
        <v>71</v>
      </c>
      <c r="B36" s="33" t="s">
        <v>48</v>
      </c>
      <c r="C36" s="49">
        <v>0</v>
      </c>
      <c r="D36" s="49">
        <v>1</v>
      </c>
      <c r="E36" s="36">
        <v>-100</v>
      </c>
    </row>
    <row r="37" spans="1:5" ht="15">
      <c r="A37" s="26" t="s">
        <v>72</v>
      </c>
      <c r="B37" s="33" t="s">
        <v>73</v>
      </c>
      <c r="C37" s="60">
        <v>0</v>
      </c>
      <c r="D37" s="60">
        <v>0</v>
      </c>
      <c r="E37" s="36">
        <v>0</v>
      </c>
    </row>
    <row r="38" spans="1:5" ht="15">
      <c r="A38" s="37" t="s">
        <v>74</v>
      </c>
      <c r="B38" s="33" t="s">
        <v>75</v>
      </c>
      <c r="C38" s="49">
        <v>0</v>
      </c>
      <c r="D38" s="49">
        <v>0</v>
      </c>
      <c r="E38" s="36">
        <v>0</v>
      </c>
    </row>
    <row r="39" spans="1:5" ht="15.75" thickBot="1">
      <c r="A39" s="52" t="s">
        <v>74</v>
      </c>
      <c r="B39" s="61" t="s">
        <v>66</v>
      </c>
      <c r="C39" s="54">
        <v>0</v>
      </c>
      <c r="D39" s="54">
        <v>0</v>
      </c>
      <c r="E39" s="42">
        <v>0</v>
      </c>
    </row>
    <row r="40" spans="1:5" ht="15.75" thickBot="1">
      <c r="A40" s="43"/>
      <c r="B40" s="62" t="s">
        <v>76</v>
      </c>
      <c r="C40" s="55">
        <f>SUM(C33:C38)</f>
        <v>0</v>
      </c>
      <c r="D40" s="55">
        <f>SUM(D33:D38)</f>
        <v>1</v>
      </c>
      <c r="E40" s="56">
        <f>SUM(E33:E39)</f>
        <v>-100</v>
      </c>
    </row>
    <row r="41" spans="1:5" ht="15">
      <c r="A41" s="22"/>
      <c r="B41" s="22"/>
      <c r="C41" s="22"/>
      <c r="D41" s="22"/>
      <c r="E41" s="22"/>
    </row>
    <row r="47" spans="1:5" ht="15">
      <c r="A47" s="333" t="s">
        <v>267</v>
      </c>
      <c r="B47" s="333"/>
      <c r="C47" s="333"/>
      <c r="D47" s="333"/>
      <c r="E47" s="333"/>
    </row>
    <row r="48" spans="1:5" ht="15.75">
      <c r="A48" s="340" t="s">
        <v>323</v>
      </c>
      <c r="B48" s="340"/>
      <c r="C48" s="340"/>
      <c r="D48" s="340"/>
      <c r="E48" s="340"/>
    </row>
    <row r="49" ht="15.75" thickBot="1"/>
    <row r="50" spans="1:5" ht="15">
      <c r="A50" s="336" t="s">
        <v>33</v>
      </c>
      <c r="B50" s="338" t="s">
        <v>297</v>
      </c>
      <c r="C50" s="334" t="s">
        <v>35</v>
      </c>
      <c r="D50" s="335"/>
      <c r="E50" s="23" t="s">
        <v>36</v>
      </c>
    </row>
    <row r="51" spans="1:5" ht="15.75" thickBot="1">
      <c r="A51" s="337"/>
      <c r="B51" s="339"/>
      <c r="C51" s="24" t="s">
        <v>324</v>
      </c>
      <c r="D51" s="24" t="s">
        <v>316</v>
      </c>
      <c r="E51" s="25" t="s">
        <v>325</v>
      </c>
    </row>
    <row r="52" spans="1:5" ht="15.75" thickTop="1">
      <c r="A52" s="26" t="s">
        <v>77</v>
      </c>
      <c r="B52" s="30" t="s">
        <v>58</v>
      </c>
      <c r="C52" s="48">
        <v>0</v>
      </c>
      <c r="D52" s="48">
        <v>0</v>
      </c>
      <c r="E52" s="58">
        <v>0</v>
      </c>
    </row>
    <row r="53" spans="1:5" ht="15">
      <c r="A53" s="26" t="s">
        <v>78</v>
      </c>
      <c r="B53" s="30" t="s">
        <v>40</v>
      </c>
      <c r="C53" s="49">
        <v>0</v>
      </c>
      <c r="D53" s="49">
        <v>0</v>
      </c>
      <c r="E53" s="36">
        <v>0</v>
      </c>
    </row>
    <row r="54" spans="1:5" ht="15">
      <c r="A54" s="32" t="s">
        <v>79</v>
      </c>
      <c r="B54" s="63" t="s">
        <v>42</v>
      </c>
      <c r="C54" s="49">
        <v>0</v>
      </c>
      <c r="D54" s="49">
        <v>0</v>
      </c>
      <c r="E54" s="36">
        <v>0</v>
      </c>
    </row>
    <row r="55" spans="1:5" ht="15">
      <c r="A55" s="37" t="s">
        <v>80</v>
      </c>
      <c r="B55" s="30" t="s">
        <v>48</v>
      </c>
      <c r="C55" s="49">
        <v>0</v>
      </c>
      <c r="D55" s="49">
        <v>0</v>
      </c>
      <c r="E55" s="36">
        <v>0</v>
      </c>
    </row>
    <row r="56" spans="1:5" ht="15">
      <c r="A56" s="26" t="s">
        <v>81</v>
      </c>
      <c r="B56" s="30" t="s">
        <v>50</v>
      </c>
      <c r="C56" s="51">
        <v>0</v>
      </c>
      <c r="D56" s="51">
        <v>0</v>
      </c>
      <c r="E56" s="36">
        <v>0</v>
      </c>
    </row>
    <row r="57" spans="1:5" ht="15.75" thickBot="1">
      <c r="A57" s="52" t="s">
        <v>82</v>
      </c>
      <c r="B57" s="61" t="s">
        <v>66</v>
      </c>
      <c r="C57" s="54">
        <v>0</v>
      </c>
      <c r="D57" s="54">
        <v>0</v>
      </c>
      <c r="E57" s="42">
        <v>0</v>
      </c>
    </row>
    <row r="58" spans="1:5" ht="15.75" thickBot="1">
      <c r="A58" s="43"/>
      <c r="B58" s="44" t="s">
        <v>83</v>
      </c>
      <c r="C58" s="55">
        <f>SUM(C52:C57)</f>
        <v>0</v>
      </c>
      <c r="D58" s="55">
        <f>SUM(D52:D57)</f>
        <v>0</v>
      </c>
      <c r="E58" s="56">
        <v>0</v>
      </c>
    </row>
    <row r="59" spans="1:5" ht="15.75" thickBot="1">
      <c r="A59" s="64"/>
      <c r="B59" s="65"/>
      <c r="C59" s="46"/>
      <c r="D59" s="46"/>
      <c r="E59" s="47"/>
    </row>
    <row r="60" spans="1:5" ht="15.75" thickBot="1">
      <c r="A60" s="66"/>
      <c r="B60" s="62" t="s">
        <v>84</v>
      </c>
      <c r="C60" s="67">
        <f>C17+C40</f>
        <v>490</v>
      </c>
      <c r="D60" s="67">
        <f>D17</f>
        <v>465</v>
      </c>
      <c r="E60" s="68">
        <f>(C60-D60)/D60*100</f>
        <v>5.376344086021505</v>
      </c>
    </row>
  </sheetData>
  <sheetProtection/>
  <mergeCells count="16">
    <mergeCell ref="A1:E1"/>
    <mergeCell ref="A19:A20"/>
    <mergeCell ref="B19:B20"/>
    <mergeCell ref="C19:D19"/>
    <mergeCell ref="A31:A32"/>
    <mergeCell ref="B31:B32"/>
    <mergeCell ref="C31:D31"/>
    <mergeCell ref="A2:E2"/>
    <mergeCell ref="A4:A5"/>
    <mergeCell ref="B4:B5"/>
    <mergeCell ref="A47:E47"/>
    <mergeCell ref="C4:D4"/>
    <mergeCell ref="A50:A51"/>
    <mergeCell ref="B50:B51"/>
    <mergeCell ref="C50:D50"/>
    <mergeCell ref="A48:E4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3">
      <selection activeCell="J7" sqref="J7"/>
    </sheetView>
  </sheetViews>
  <sheetFormatPr defaultColWidth="8.796875" defaultRowHeight="15"/>
  <cols>
    <col min="1" max="1" width="9.59765625" style="0" customWidth="1"/>
    <col min="2" max="2" width="32.296875" style="0" customWidth="1"/>
    <col min="3" max="4" width="8.296875" style="0" customWidth="1"/>
    <col min="5" max="5" width="10.59765625" style="0" customWidth="1"/>
    <col min="7" max="7" width="8.8984375" style="0" customWidth="1"/>
  </cols>
  <sheetData>
    <row r="1" spans="1:5" ht="15">
      <c r="A1" s="333" t="s">
        <v>0</v>
      </c>
      <c r="B1" s="333"/>
      <c r="C1" s="333"/>
      <c r="D1" s="333"/>
      <c r="E1" s="333"/>
    </row>
    <row r="2" spans="1:5" ht="15.75">
      <c r="A2" s="340" t="s">
        <v>85</v>
      </c>
      <c r="B2" s="343"/>
      <c r="C2" s="343"/>
      <c r="D2" s="343"/>
      <c r="E2" s="343"/>
    </row>
    <row r="3" spans="1:5" ht="16.5" thickBot="1">
      <c r="A3" s="69"/>
      <c r="B3" s="70"/>
      <c r="C3" s="70"/>
      <c r="D3" s="70"/>
      <c r="E3" s="71"/>
    </row>
    <row r="4" spans="1:5" ht="15">
      <c r="A4" s="344" t="s">
        <v>33</v>
      </c>
      <c r="B4" s="347" t="s">
        <v>86</v>
      </c>
      <c r="C4" s="350" t="s">
        <v>87</v>
      </c>
      <c r="D4" s="351"/>
      <c r="E4" s="354" t="s">
        <v>36</v>
      </c>
    </row>
    <row r="5" spans="1:5" ht="15">
      <c r="A5" s="345"/>
      <c r="B5" s="348"/>
      <c r="C5" s="352"/>
      <c r="D5" s="353"/>
      <c r="E5" s="355"/>
    </row>
    <row r="6" spans="1:5" ht="29.25" thickBot="1">
      <c r="A6" s="346"/>
      <c r="B6" s="349"/>
      <c r="C6" s="72" t="s">
        <v>324</v>
      </c>
      <c r="D6" s="72" t="s">
        <v>316</v>
      </c>
      <c r="E6" s="73" t="s">
        <v>325</v>
      </c>
    </row>
    <row r="7" spans="1:5" ht="16.5" thickTop="1">
      <c r="A7" s="74" t="s">
        <v>88</v>
      </c>
      <c r="B7" s="75" t="s">
        <v>89</v>
      </c>
      <c r="C7" s="76">
        <v>0</v>
      </c>
      <c r="D7" s="76">
        <v>2</v>
      </c>
      <c r="E7" s="259">
        <f>(C7-D7)/D7*100</f>
        <v>-100</v>
      </c>
    </row>
    <row r="8" spans="1:5" ht="15.75">
      <c r="A8" s="74" t="s">
        <v>90</v>
      </c>
      <c r="B8" s="78" t="s">
        <v>91</v>
      </c>
      <c r="C8" s="76">
        <v>8</v>
      </c>
      <c r="D8" s="76">
        <v>13</v>
      </c>
      <c r="E8" s="259">
        <f aca="true" t="shared" si="0" ref="E8:E14">(C8-D8)/D8*100</f>
        <v>-38.46153846153847</v>
      </c>
    </row>
    <row r="9" spans="1:5" ht="15.75">
      <c r="A9" s="74" t="s">
        <v>92</v>
      </c>
      <c r="B9" s="78" t="s">
        <v>93</v>
      </c>
      <c r="C9" s="79">
        <v>28</v>
      </c>
      <c r="D9" s="79">
        <v>14</v>
      </c>
      <c r="E9" s="259">
        <f t="shared" si="0"/>
        <v>100</v>
      </c>
    </row>
    <row r="10" spans="1:5" ht="15.75">
      <c r="A10" s="74" t="s">
        <v>94</v>
      </c>
      <c r="B10" s="78" t="s">
        <v>95</v>
      </c>
      <c r="C10" s="76">
        <v>22</v>
      </c>
      <c r="D10" s="76">
        <v>1</v>
      </c>
      <c r="E10" s="259">
        <f t="shared" si="0"/>
        <v>2100</v>
      </c>
    </row>
    <row r="11" spans="1:5" ht="15.75">
      <c r="A11" s="74" t="s">
        <v>96</v>
      </c>
      <c r="B11" s="78" t="s">
        <v>97</v>
      </c>
      <c r="C11" s="76">
        <v>23</v>
      </c>
      <c r="D11" s="76">
        <v>7</v>
      </c>
      <c r="E11" s="259">
        <f t="shared" si="0"/>
        <v>228.57142857142856</v>
      </c>
    </row>
    <row r="12" spans="1:5" ht="15.75">
      <c r="A12" s="74" t="s">
        <v>98</v>
      </c>
      <c r="B12" s="78" t="s">
        <v>99</v>
      </c>
      <c r="C12" s="76">
        <v>41</v>
      </c>
      <c r="D12" s="76">
        <v>83</v>
      </c>
      <c r="E12" s="259">
        <f t="shared" si="0"/>
        <v>-50.602409638554214</v>
      </c>
    </row>
    <row r="13" spans="1:5" ht="15.75">
      <c r="A13" s="74" t="s">
        <v>100</v>
      </c>
      <c r="B13" s="78" t="s">
        <v>101</v>
      </c>
      <c r="C13" s="76">
        <v>41</v>
      </c>
      <c r="D13" s="76">
        <v>38</v>
      </c>
      <c r="E13" s="259">
        <f t="shared" si="0"/>
        <v>7.894736842105263</v>
      </c>
    </row>
    <row r="14" spans="1:5" ht="15.75">
      <c r="A14" s="74" t="s">
        <v>102</v>
      </c>
      <c r="B14" s="78" t="s">
        <v>103</v>
      </c>
      <c r="C14" s="76">
        <v>7</v>
      </c>
      <c r="D14" s="76">
        <v>3</v>
      </c>
      <c r="E14" s="259">
        <f t="shared" si="0"/>
        <v>133.33333333333331</v>
      </c>
    </row>
    <row r="15" spans="1:5" ht="15.75">
      <c r="A15" s="74" t="s">
        <v>104</v>
      </c>
      <c r="B15" s="78" t="s">
        <v>105</v>
      </c>
      <c r="C15" s="76">
        <v>0</v>
      </c>
      <c r="D15" s="76">
        <v>0</v>
      </c>
      <c r="E15" s="256">
        <v>0</v>
      </c>
    </row>
    <row r="16" spans="1:5" ht="15.75">
      <c r="A16" s="74" t="s">
        <v>106</v>
      </c>
      <c r="B16" s="78" t="s">
        <v>107</v>
      </c>
      <c r="C16" s="76">
        <v>0</v>
      </c>
      <c r="D16" s="76">
        <v>0</v>
      </c>
      <c r="E16" s="77">
        <v>0</v>
      </c>
    </row>
    <row r="17" spans="1:5" ht="15.75">
      <c r="A17" s="74" t="s">
        <v>108</v>
      </c>
      <c r="B17" s="78" t="s">
        <v>109</v>
      </c>
      <c r="C17" s="76">
        <v>0</v>
      </c>
      <c r="D17" s="76">
        <v>0</v>
      </c>
      <c r="E17" s="77">
        <v>0</v>
      </c>
    </row>
    <row r="18" spans="1:5" ht="15.75">
      <c r="A18" s="74" t="s">
        <v>110</v>
      </c>
      <c r="B18" s="78" t="s">
        <v>111</v>
      </c>
      <c r="C18" s="76">
        <v>0</v>
      </c>
      <c r="D18" s="76">
        <v>0</v>
      </c>
      <c r="E18" s="77">
        <v>0</v>
      </c>
    </row>
    <row r="19" spans="1:5" ht="15.75">
      <c r="A19" s="74" t="s">
        <v>112</v>
      </c>
      <c r="B19" s="78" t="s">
        <v>113</v>
      </c>
      <c r="C19" s="76">
        <v>0</v>
      </c>
      <c r="D19" s="76">
        <v>0</v>
      </c>
      <c r="E19" s="77">
        <v>0</v>
      </c>
    </row>
    <row r="20" spans="1:5" ht="16.5" thickBot="1">
      <c r="A20" s="80" t="s">
        <v>114</v>
      </c>
      <c r="B20" s="81" t="s">
        <v>115</v>
      </c>
      <c r="C20" s="82">
        <v>0</v>
      </c>
      <c r="D20" s="82">
        <v>0</v>
      </c>
      <c r="E20" s="77">
        <v>0</v>
      </c>
    </row>
    <row r="21" spans="1:5" ht="15.75" thickBot="1">
      <c r="A21" s="83"/>
      <c r="B21" s="84" t="s">
        <v>116</v>
      </c>
      <c r="C21" s="85">
        <f>SUM(C7:C20)</f>
        <v>170</v>
      </c>
      <c r="D21" s="85">
        <f>SUM(D7:D20)</f>
        <v>161</v>
      </c>
      <c r="E21" s="86">
        <f>(C21-D21)/D21*100</f>
        <v>5.590062111801243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4">
      <selection activeCell="F16" sqref="F16"/>
    </sheetView>
  </sheetViews>
  <sheetFormatPr defaultColWidth="8.796875" defaultRowHeight="15"/>
  <cols>
    <col min="1" max="1" width="4.09765625" style="0" customWidth="1"/>
    <col min="2" max="2" width="40.796875" style="0" customWidth="1"/>
    <col min="3" max="4" width="7.3984375" style="0" customWidth="1"/>
    <col min="5" max="5" width="10.19921875" style="0" customWidth="1"/>
  </cols>
  <sheetData>
    <row r="1" spans="1:5" ht="15">
      <c r="A1" s="333" t="s">
        <v>266</v>
      </c>
      <c r="B1" s="333"/>
      <c r="C1" s="333"/>
      <c r="D1" s="333"/>
      <c r="E1" s="333"/>
    </row>
    <row r="2" spans="1:5" ht="15.75">
      <c r="A2" s="340" t="s">
        <v>117</v>
      </c>
      <c r="B2" s="340"/>
      <c r="C2" s="340"/>
      <c r="D2" s="340"/>
      <c r="E2" s="340"/>
    </row>
    <row r="3" spans="1:5" ht="15.75" thickBot="1">
      <c r="A3" s="87"/>
      <c r="B3" s="22"/>
      <c r="C3" s="22"/>
      <c r="D3" s="22"/>
      <c r="E3" s="88"/>
    </row>
    <row r="4" spans="1:5" ht="15">
      <c r="A4" s="344" t="s">
        <v>33</v>
      </c>
      <c r="B4" s="356" t="s">
        <v>118</v>
      </c>
      <c r="C4" s="359" t="s">
        <v>87</v>
      </c>
      <c r="D4" s="360"/>
      <c r="E4" s="363" t="s">
        <v>36</v>
      </c>
    </row>
    <row r="5" spans="1:5" ht="15">
      <c r="A5" s="345"/>
      <c r="B5" s="357"/>
      <c r="C5" s="361"/>
      <c r="D5" s="362"/>
      <c r="E5" s="364"/>
    </row>
    <row r="6" spans="1:5" ht="29.25" thickBot="1">
      <c r="A6" s="346"/>
      <c r="B6" s="358"/>
      <c r="C6" s="89" t="s">
        <v>324</v>
      </c>
      <c r="D6" s="89" t="s">
        <v>316</v>
      </c>
      <c r="E6" s="90" t="s">
        <v>325</v>
      </c>
    </row>
    <row r="7" spans="1:5" ht="16.5" thickTop="1">
      <c r="A7" s="91" t="s">
        <v>119</v>
      </c>
      <c r="B7" s="92" t="s">
        <v>120</v>
      </c>
      <c r="C7" s="93">
        <v>0</v>
      </c>
      <c r="D7" s="93">
        <v>0</v>
      </c>
      <c r="E7" s="94">
        <v>0</v>
      </c>
    </row>
    <row r="8" spans="1:5" ht="15.75">
      <c r="A8" s="91" t="s">
        <v>121</v>
      </c>
      <c r="B8" s="92" t="s">
        <v>122</v>
      </c>
      <c r="C8" s="93">
        <v>0</v>
      </c>
      <c r="D8" s="93">
        <v>0</v>
      </c>
      <c r="E8" s="94">
        <v>0</v>
      </c>
    </row>
    <row r="9" spans="1:5" ht="15.75">
      <c r="A9" s="91" t="s">
        <v>123</v>
      </c>
      <c r="B9" s="92" t="s">
        <v>124</v>
      </c>
      <c r="C9" s="93">
        <v>0</v>
      </c>
      <c r="D9" s="93">
        <v>0</v>
      </c>
      <c r="E9" s="94">
        <v>0</v>
      </c>
    </row>
    <row r="10" spans="1:5" ht="15.75">
      <c r="A10" s="91" t="s">
        <v>125</v>
      </c>
      <c r="B10" s="92" t="s">
        <v>126</v>
      </c>
      <c r="C10" s="93">
        <v>0</v>
      </c>
      <c r="D10" s="93">
        <v>0</v>
      </c>
      <c r="E10" s="94">
        <v>0</v>
      </c>
    </row>
    <row r="11" spans="1:5" ht="15.75">
      <c r="A11" s="91" t="s">
        <v>127</v>
      </c>
      <c r="B11" s="92" t="s">
        <v>128</v>
      </c>
      <c r="C11" s="93">
        <v>0</v>
      </c>
      <c r="D11" s="93">
        <v>0</v>
      </c>
      <c r="E11" s="94">
        <v>0</v>
      </c>
    </row>
    <row r="12" spans="1:5" ht="15.75">
      <c r="A12" s="91" t="s">
        <v>129</v>
      </c>
      <c r="B12" s="92" t="s">
        <v>130</v>
      </c>
      <c r="C12" s="93">
        <v>0</v>
      </c>
      <c r="D12" s="93">
        <v>0</v>
      </c>
      <c r="E12" s="94">
        <v>0</v>
      </c>
    </row>
    <row r="13" spans="1:5" ht="15.75">
      <c r="A13" s="91" t="s">
        <v>131</v>
      </c>
      <c r="B13" s="92" t="s">
        <v>132</v>
      </c>
      <c r="C13" s="93">
        <v>0</v>
      </c>
      <c r="D13" s="93">
        <v>0</v>
      </c>
      <c r="E13" s="94">
        <v>0</v>
      </c>
    </row>
    <row r="14" spans="1:5" ht="15.75">
      <c r="A14" s="91" t="s">
        <v>133</v>
      </c>
      <c r="B14" s="92" t="s">
        <v>134</v>
      </c>
      <c r="C14" s="93">
        <v>0</v>
      </c>
      <c r="D14" s="93">
        <v>0</v>
      </c>
      <c r="E14" s="94">
        <v>0</v>
      </c>
    </row>
    <row r="15" spans="1:5" ht="15.75">
      <c r="A15" s="91" t="s">
        <v>135</v>
      </c>
      <c r="B15" s="92" t="s">
        <v>136</v>
      </c>
      <c r="C15" s="93">
        <v>0</v>
      </c>
      <c r="D15" s="93">
        <v>0</v>
      </c>
      <c r="E15" s="94">
        <v>0</v>
      </c>
    </row>
    <row r="16" spans="1:5" ht="15.75">
      <c r="A16" s="91" t="s">
        <v>137</v>
      </c>
      <c r="B16" s="92" t="s">
        <v>138</v>
      </c>
      <c r="C16" s="93">
        <v>0</v>
      </c>
      <c r="D16" s="93">
        <v>0</v>
      </c>
      <c r="E16" s="94">
        <v>0</v>
      </c>
    </row>
    <row r="17" spans="1:5" ht="15.75">
      <c r="A17" s="91" t="s">
        <v>139</v>
      </c>
      <c r="B17" s="92" t="s">
        <v>140</v>
      </c>
      <c r="C17" s="93">
        <v>0</v>
      </c>
      <c r="D17" s="93">
        <v>0</v>
      </c>
      <c r="E17" s="94">
        <v>0</v>
      </c>
    </row>
    <row r="18" spans="1:5" ht="15.75">
      <c r="A18" s="91" t="s">
        <v>141</v>
      </c>
      <c r="B18" s="92" t="s">
        <v>142</v>
      </c>
      <c r="C18" s="93">
        <v>0</v>
      </c>
      <c r="D18" s="93">
        <v>0</v>
      </c>
      <c r="E18" s="94">
        <v>0</v>
      </c>
    </row>
    <row r="19" spans="1:5" ht="15.75">
      <c r="A19" s="91" t="s">
        <v>143</v>
      </c>
      <c r="B19" s="92" t="s">
        <v>144</v>
      </c>
      <c r="C19" s="93">
        <v>0</v>
      </c>
      <c r="D19" s="93">
        <v>0</v>
      </c>
      <c r="E19" s="94">
        <v>0</v>
      </c>
    </row>
    <row r="20" spans="1:5" ht="15.75">
      <c r="A20" s="91" t="s">
        <v>145</v>
      </c>
      <c r="B20" s="92" t="s">
        <v>146</v>
      </c>
      <c r="C20" s="93">
        <v>0</v>
      </c>
      <c r="D20" s="93">
        <v>0</v>
      </c>
      <c r="E20" s="94">
        <v>0</v>
      </c>
    </row>
    <row r="21" spans="1:5" ht="15.75">
      <c r="A21" s="91" t="s">
        <v>147</v>
      </c>
      <c r="B21" s="92" t="s">
        <v>148</v>
      </c>
      <c r="C21" s="93">
        <v>170</v>
      </c>
      <c r="D21" s="93">
        <v>161</v>
      </c>
      <c r="E21" s="219">
        <f>((C21-D21)/D21)*100</f>
        <v>5.590062111801243</v>
      </c>
    </row>
    <row r="22" spans="1:5" ht="15.75">
      <c r="A22" s="91" t="s">
        <v>149</v>
      </c>
      <c r="B22" s="92" t="s">
        <v>150</v>
      </c>
      <c r="C22" s="93">
        <v>0</v>
      </c>
      <c r="D22" s="93">
        <v>0</v>
      </c>
      <c r="E22" s="94">
        <v>0</v>
      </c>
    </row>
    <row r="23" spans="1:5" ht="15.75">
      <c r="A23" s="91" t="s">
        <v>151</v>
      </c>
      <c r="B23" s="92" t="s">
        <v>152</v>
      </c>
      <c r="C23" s="93">
        <v>0</v>
      </c>
      <c r="D23" s="93">
        <v>0</v>
      </c>
      <c r="E23" s="94">
        <v>0</v>
      </c>
    </row>
    <row r="24" spans="1:5" ht="15.75">
      <c r="A24" s="91" t="s">
        <v>153</v>
      </c>
      <c r="B24" s="92" t="s">
        <v>154</v>
      </c>
      <c r="C24" s="93">
        <v>0</v>
      </c>
      <c r="D24" s="93">
        <v>0</v>
      </c>
      <c r="E24" s="94">
        <v>0</v>
      </c>
    </row>
    <row r="25" spans="1:5" ht="16.5" thickBot="1">
      <c r="A25" s="91" t="s">
        <v>155</v>
      </c>
      <c r="B25" s="92" t="s">
        <v>156</v>
      </c>
      <c r="C25" s="93">
        <v>0</v>
      </c>
      <c r="D25" s="93">
        <v>0</v>
      </c>
      <c r="E25" s="94">
        <v>0</v>
      </c>
    </row>
    <row r="26" spans="1:5" ht="15.75" thickBot="1">
      <c r="A26" s="95"/>
      <c r="B26" s="96" t="s">
        <v>116</v>
      </c>
      <c r="C26" s="97">
        <f>SUM(C7:C25)</f>
        <v>170</v>
      </c>
      <c r="D26" s="97">
        <f>SUM(D7:D25)</f>
        <v>161</v>
      </c>
      <c r="E26" s="220">
        <f>((C26-D26)/D26)*100</f>
        <v>5.590062111801243</v>
      </c>
    </row>
  </sheetData>
  <sheetProtection/>
  <mergeCells count="6">
    <mergeCell ref="A1:E1"/>
    <mergeCell ref="A2:E2"/>
    <mergeCell ref="A4:A6"/>
    <mergeCell ref="B4:B6"/>
    <mergeCell ref="C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I4" sqref="I4"/>
    </sheetView>
  </sheetViews>
  <sheetFormatPr defaultColWidth="8.796875" defaultRowHeight="15"/>
  <cols>
    <col min="1" max="1" width="31.796875" style="0" customWidth="1"/>
    <col min="2" max="3" width="4.8984375" style="0" customWidth="1"/>
    <col min="4" max="4" width="4.3984375" style="0" customWidth="1"/>
    <col min="5" max="6" width="5.8984375" style="0" customWidth="1"/>
    <col min="7" max="7" width="6.59765625" style="0" customWidth="1"/>
  </cols>
  <sheetData>
    <row r="1" spans="1:8" ht="15">
      <c r="A1" s="379" t="s">
        <v>1</v>
      </c>
      <c r="B1" s="380"/>
      <c r="C1" s="380"/>
      <c r="D1" s="380"/>
      <c r="E1" s="380"/>
      <c r="F1" s="380"/>
      <c r="G1" s="380"/>
      <c r="H1" s="204"/>
    </row>
    <row r="2" spans="1:8" ht="16.5" thickBot="1">
      <c r="A2" s="381" t="s">
        <v>285</v>
      </c>
      <c r="B2" s="382"/>
      <c r="C2" s="382"/>
      <c r="D2" s="382"/>
      <c r="E2" s="382"/>
      <c r="F2" s="382"/>
      <c r="G2" s="382"/>
      <c r="H2" s="204"/>
    </row>
    <row r="3" spans="1:7" ht="15">
      <c r="A3" s="374" t="s">
        <v>157</v>
      </c>
      <c r="B3" s="365" t="s">
        <v>158</v>
      </c>
      <c r="C3" s="366"/>
      <c r="D3" s="370" t="s">
        <v>159</v>
      </c>
      <c r="E3" s="367" t="s">
        <v>160</v>
      </c>
      <c r="F3" s="367"/>
      <c r="G3" s="368" t="s">
        <v>159</v>
      </c>
    </row>
    <row r="4" spans="1:9" ht="15.75">
      <c r="A4" s="374"/>
      <c r="B4" s="372"/>
      <c r="C4" s="373"/>
      <c r="D4" s="370"/>
      <c r="E4" s="101"/>
      <c r="F4" s="102"/>
      <c r="G4" s="368"/>
      <c r="I4" s="204"/>
    </row>
    <row r="5" spans="1:7" ht="15.75" thickBot="1">
      <c r="A5" s="375"/>
      <c r="B5" s="103">
        <v>2017</v>
      </c>
      <c r="C5" s="103">
        <v>2016</v>
      </c>
      <c r="D5" s="371"/>
      <c r="E5" s="103">
        <v>2017</v>
      </c>
      <c r="F5" s="103">
        <v>2016</v>
      </c>
      <c r="G5" s="369"/>
    </row>
    <row r="6" spans="1:7" ht="16.5" thickTop="1">
      <c r="A6" s="104" t="s">
        <v>38</v>
      </c>
      <c r="B6" s="105">
        <v>0</v>
      </c>
      <c r="C6" s="105">
        <v>0</v>
      </c>
      <c r="D6" s="106">
        <f aca="true" t="shared" si="0" ref="D6:D12">B6-C6</f>
        <v>0</v>
      </c>
      <c r="E6" s="107">
        <v>0</v>
      </c>
      <c r="F6" s="108">
        <v>0</v>
      </c>
      <c r="G6" s="109">
        <f aca="true" t="shared" si="1" ref="G6:G12">E6-F6</f>
        <v>0</v>
      </c>
    </row>
    <row r="7" spans="1:7" ht="15.75">
      <c r="A7" s="104" t="s">
        <v>40</v>
      </c>
      <c r="B7" s="105">
        <v>0</v>
      </c>
      <c r="C7" s="105">
        <v>0</v>
      </c>
      <c r="D7" s="106">
        <f t="shared" si="0"/>
        <v>0</v>
      </c>
      <c r="E7" s="107">
        <v>0</v>
      </c>
      <c r="F7" s="107">
        <v>0</v>
      </c>
      <c r="G7" s="109">
        <f t="shared" si="1"/>
        <v>0</v>
      </c>
    </row>
    <row r="8" spans="1:7" ht="15.75">
      <c r="A8" s="110" t="s">
        <v>46</v>
      </c>
      <c r="B8" s="105">
        <v>0</v>
      </c>
      <c r="C8" s="105">
        <v>0</v>
      </c>
      <c r="D8" s="106">
        <f t="shared" si="0"/>
        <v>0</v>
      </c>
      <c r="E8" s="107">
        <v>0</v>
      </c>
      <c r="F8" s="107">
        <v>0</v>
      </c>
      <c r="G8" s="109">
        <f t="shared" si="1"/>
        <v>0</v>
      </c>
    </row>
    <row r="9" spans="1:7" ht="15.75">
      <c r="A9" s="111" t="s">
        <v>48</v>
      </c>
      <c r="B9" s="105">
        <v>0</v>
      </c>
      <c r="C9" s="105">
        <v>0</v>
      </c>
      <c r="D9" s="106">
        <f t="shared" si="0"/>
        <v>0</v>
      </c>
      <c r="E9" s="107">
        <v>0</v>
      </c>
      <c r="F9" s="107">
        <v>0</v>
      </c>
      <c r="G9" s="109">
        <f t="shared" si="1"/>
        <v>0</v>
      </c>
    </row>
    <row r="10" spans="1:7" ht="15.75">
      <c r="A10" s="104" t="s">
        <v>161</v>
      </c>
      <c r="B10" s="105">
        <v>0</v>
      </c>
      <c r="C10" s="105">
        <v>0</v>
      </c>
      <c r="D10" s="106">
        <f t="shared" si="0"/>
        <v>0</v>
      </c>
      <c r="E10" s="107">
        <v>0</v>
      </c>
      <c r="F10" s="107">
        <v>0</v>
      </c>
      <c r="G10" s="109">
        <f t="shared" si="1"/>
        <v>0</v>
      </c>
    </row>
    <row r="11" spans="1:10" ht="16.5" thickBot="1">
      <c r="A11" s="104" t="s">
        <v>50</v>
      </c>
      <c r="B11" s="105">
        <v>0</v>
      </c>
      <c r="C11" s="105">
        <v>0</v>
      </c>
      <c r="D11" s="106">
        <f t="shared" si="0"/>
        <v>0</v>
      </c>
      <c r="E11" s="107">
        <v>0</v>
      </c>
      <c r="F11" s="107">
        <v>0</v>
      </c>
      <c r="G11" s="109">
        <f t="shared" si="1"/>
        <v>0</v>
      </c>
      <c r="J11" s="204"/>
    </row>
    <row r="12" spans="1:7" ht="16.5" thickBot="1" thickTop="1">
      <c r="A12" s="112" t="s">
        <v>162</v>
      </c>
      <c r="B12" s="113">
        <f>SUM(B6:B11)</f>
        <v>0</v>
      </c>
      <c r="C12" s="114">
        <f>SUM(C6:C11)</f>
        <v>0</v>
      </c>
      <c r="D12" s="115">
        <f t="shared" si="0"/>
        <v>0</v>
      </c>
      <c r="E12" s="116">
        <f>SUM(E6:E11)</f>
        <v>0</v>
      </c>
      <c r="F12" s="117">
        <f>SUM(F6:F11)</f>
        <v>0</v>
      </c>
      <c r="G12" s="118">
        <f t="shared" si="1"/>
        <v>0</v>
      </c>
    </row>
    <row r="13" spans="1:7" ht="15">
      <c r="A13" s="119"/>
      <c r="B13" s="120"/>
      <c r="C13" s="120"/>
      <c r="D13" s="120"/>
      <c r="E13" s="120"/>
      <c r="F13" s="120"/>
      <c r="G13" s="121"/>
    </row>
    <row r="14" spans="1:7" ht="15.75">
      <c r="A14" s="376" t="s">
        <v>286</v>
      </c>
      <c r="B14" s="377"/>
      <c r="C14" s="377"/>
      <c r="D14" s="377"/>
      <c r="E14" s="377"/>
      <c r="F14" s="377"/>
      <c r="G14" s="378"/>
    </row>
    <row r="15" spans="1:7" ht="16.5" thickBot="1">
      <c r="A15" s="98"/>
      <c r="B15" s="122"/>
      <c r="C15" s="122"/>
      <c r="D15" s="122"/>
      <c r="E15" s="122"/>
      <c r="F15" s="122"/>
      <c r="G15" s="123"/>
    </row>
    <row r="16" spans="1:7" ht="15">
      <c r="A16" s="374" t="s">
        <v>157</v>
      </c>
      <c r="B16" s="365" t="s">
        <v>158</v>
      </c>
      <c r="C16" s="366"/>
      <c r="D16" s="370" t="s">
        <v>159</v>
      </c>
      <c r="E16" s="367" t="s">
        <v>160</v>
      </c>
      <c r="F16" s="367"/>
      <c r="G16" s="368" t="s">
        <v>159</v>
      </c>
    </row>
    <row r="17" spans="1:7" ht="15.75">
      <c r="A17" s="374"/>
      <c r="B17" s="372"/>
      <c r="C17" s="373"/>
      <c r="D17" s="370"/>
      <c r="E17" s="101"/>
      <c r="F17" s="102"/>
      <c r="G17" s="368"/>
    </row>
    <row r="18" spans="1:7" ht="15.75" thickBot="1">
      <c r="A18" s="375"/>
      <c r="B18" s="103">
        <v>2017</v>
      </c>
      <c r="C18" s="103">
        <v>2016</v>
      </c>
      <c r="D18" s="371"/>
      <c r="E18" s="103">
        <v>2017</v>
      </c>
      <c r="F18" s="103">
        <v>2016</v>
      </c>
      <c r="G18" s="369"/>
    </row>
    <row r="19" spans="1:7" ht="16.5" thickTop="1">
      <c r="A19" s="104" t="s">
        <v>38</v>
      </c>
      <c r="B19" s="105">
        <v>0</v>
      </c>
      <c r="C19" s="105">
        <v>0</v>
      </c>
      <c r="D19" s="106">
        <f>B19-C19</f>
        <v>0</v>
      </c>
      <c r="E19" s="124">
        <v>0</v>
      </c>
      <c r="F19" s="125">
        <v>0</v>
      </c>
      <c r="G19" s="109">
        <f>E19-F19</f>
        <v>0</v>
      </c>
    </row>
    <row r="20" spans="1:7" ht="15.75">
      <c r="A20" s="111" t="s">
        <v>48</v>
      </c>
      <c r="B20" s="105">
        <v>0</v>
      </c>
      <c r="C20" s="105">
        <v>0</v>
      </c>
      <c r="D20" s="106">
        <f>B20-C20</f>
        <v>0</v>
      </c>
      <c r="E20" s="124">
        <v>0</v>
      </c>
      <c r="F20" s="124">
        <v>0</v>
      </c>
      <c r="G20" s="109">
        <f>E20-F20</f>
        <v>0</v>
      </c>
    </row>
    <row r="21" spans="1:7" ht="16.5" thickBot="1">
      <c r="A21" s="104" t="s">
        <v>50</v>
      </c>
      <c r="B21" s="105">
        <v>0</v>
      </c>
      <c r="C21" s="105">
        <v>0</v>
      </c>
      <c r="D21" s="106">
        <f>B21-C21</f>
        <v>0</v>
      </c>
      <c r="E21" s="124">
        <v>0</v>
      </c>
      <c r="F21" s="124">
        <v>0</v>
      </c>
      <c r="G21" s="109">
        <f>E21-F21</f>
        <v>0</v>
      </c>
    </row>
    <row r="22" spans="1:7" ht="16.5" thickBot="1" thickTop="1">
      <c r="A22" s="126" t="s">
        <v>163</v>
      </c>
      <c r="B22" s="127">
        <f>SUM(B19:B21)</f>
        <v>0</v>
      </c>
      <c r="C22" s="127">
        <f>SUM(C19:C21)</f>
        <v>0</v>
      </c>
      <c r="D22" s="128">
        <f>B22-C22</f>
        <v>0</v>
      </c>
      <c r="E22" s="129">
        <f>SUM(E19:E21)</f>
        <v>0</v>
      </c>
      <c r="F22" s="129">
        <f>SUM(F19:F21)</f>
        <v>0</v>
      </c>
      <c r="G22" s="130">
        <f>E22-F22</f>
        <v>0</v>
      </c>
    </row>
    <row r="23" spans="1:7" ht="16.5" thickBot="1" thickTop="1">
      <c r="A23" s="112" t="s">
        <v>164</v>
      </c>
      <c r="B23" s="113">
        <v>0</v>
      </c>
      <c r="C23" s="113">
        <v>0</v>
      </c>
      <c r="D23" s="115">
        <v>0</v>
      </c>
      <c r="E23" s="131">
        <v>0</v>
      </c>
      <c r="F23" s="131">
        <v>0</v>
      </c>
      <c r="G23" s="118">
        <v>0</v>
      </c>
    </row>
    <row r="24" spans="1:7" ht="15">
      <c r="A24" s="119"/>
      <c r="B24" s="120"/>
      <c r="C24" s="120"/>
      <c r="D24" s="120"/>
      <c r="E24" s="120"/>
      <c r="F24" s="120"/>
      <c r="G24" s="121"/>
    </row>
    <row r="25" spans="1:7" ht="15.75">
      <c r="A25" s="376" t="s">
        <v>287</v>
      </c>
      <c r="B25" s="377"/>
      <c r="C25" s="377"/>
      <c r="D25" s="377"/>
      <c r="E25" s="377"/>
      <c r="F25" s="377"/>
      <c r="G25" s="378"/>
    </row>
    <row r="26" spans="1:7" ht="15.75" thickBot="1">
      <c r="A26" s="98"/>
      <c r="B26" s="99"/>
      <c r="C26" s="99"/>
      <c r="D26" s="99"/>
      <c r="E26" s="99"/>
      <c r="F26" s="99"/>
      <c r="G26" s="100"/>
    </row>
    <row r="27" spans="1:7" ht="15.75">
      <c r="A27" s="132"/>
      <c r="B27" s="365" t="s">
        <v>158</v>
      </c>
      <c r="C27" s="366"/>
      <c r="D27" s="370" t="s">
        <v>159</v>
      </c>
      <c r="E27" s="367" t="s">
        <v>160</v>
      </c>
      <c r="F27" s="367"/>
      <c r="G27" s="368" t="s">
        <v>159</v>
      </c>
    </row>
    <row r="28" spans="1:7" ht="15.75">
      <c r="A28" s="133" t="s">
        <v>165</v>
      </c>
      <c r="B28" s="372"/>
      <c r="C28" s="373"/>
      <c r="D28" s="370"/>
      <c r="E28" s="101"/>
      <c r="F28" s="102"/>
      <c r="G28" s="368"/>
    </row>
    <row r="29" spans="1:7" ht="15.75" thickBot="1">
      <c r="A29" s="134"/>
      <c r="B29" s="103">
        <v>2017</v>
      </c>
      <c r="C29" s="103">
        <v>2016</v>
      </c>
      <c r="D29" s="371"/>
      <c r="E29" s="103">
        <v>2017</v>
      </c>
      <c r="F29" s="103">
        <v>2016</v>
      </c>
      <c r="G29" s="369"/>
    </row>
    <row r="30" spans="1:7" ht="16.5" thickTop="1">
      <c r="A30" s="104" t="s">
        <v>166</v>
      </c>
      <c r="B30" s="105">
        <v>0</v>
      </c>
      <c r="C30" s="105">
        <v>0</v>
      </c>
      <c r="D30" s="106">
        <f aca="true" t="shared" si="2" ref="D30:D36">B30-C30</f>
        <v>0</v>
      </c>
      <c r="E30" s="107">
        <v>0</v>
      </c>
      <c r="F30" s="108">
        <v>0</v>
      </c>
      <c r="G30" s="109">
        <f aca="true" t="shared" si="3" ref="G30:G36">E30-F30</f>
        <v>0</v>
      </c>
    </row>
    <row r="31" spans="1:7" ht="15.75">
      <c r="A31" s="104" t="s">
        <v>113</v>
      </c>
      <c r="B31" s="105">
        <v>0</v>
      </c>
      <c r="C31" s="105">
        <v>0</v>
      </c>
      <c r="D31" s="106">
        <f t="shared" si="2"/>
        <v>0</v>
      </c>
      <c r="E31" s="107">
        <v>0</v>
      </c>
      <c r="F31" s="107">
        <v>0</v>
      </c>
      <c r="G31" s="109">
        <f t="shared" si="3"/>
        <v>0</v>
      </c>
    </row>
    <row r="32" spans="1:7" ht="15.75">
      <c r="A32" s="104" t="s">
        <v>167</v>
      </c>
      <c r="B32" s="105">
        <v>0</v>
      </c>
      <c r="C32" s="105">
        <v>0</v>
      </c>
      <c r="D32" s="106">
        <f t="shared" si="2"/>
        <v>0</v>
      </c>
      <c r="E32" s="107">
        <v>0</v>
      </c>
      <c r="F32" s="107">
        <v>0</v>
      </c>
      <c r="G32" s="109">
        <f t="shared" si="3"/>
        <v>0</v>
      </c>
    </row>
    <row r="33" spans="1:7" ht="15.75">
      <c r="A33" s="104" t="s">
        <v>168</v>
      </c>
      <c r="B33" s="105">
        <v>0</v>
      </c>
      <c r="C33" s="105">
        <v>0</v>
      </c>
      <c r="D33" s="106">
        <f t="shared" si="2"/>
        <v>0</v>
      </c>
      <c r="E33" s="107">
        <v>0</v>
      </c>
      <c r="F33" s="107">
        <v>0</v>
      </c>
      <c r="G33" s="109">
        <f t="shared" si="3"/>
        <v>0</v>
      </c>
    </row>
    <row r="34" spans="1:7" ht="15.75">
      <c r="A34" s="104" t="s">
        <v>288</v>
      </c>
      <c r="B34" s="105">
        <v>0</v>
      </c>
      <c r="C34" s="105">
        <v>0</v>
      </c>
      <c r="D34" s="106">
        <f t="shared" si="2"/>
        <v>0</v>
      </c>
      <c r="E34" s="107">
        <v>0</v>
      </c>
      <c r="F34" s="107">
        <v>0</v>
      </c>
      <c r="G34" s="109">
        <f t="shared" si="3"/>
        <v>0</v>
      </c>
    </row>
    <row r="35" spans="1:7" ht="16.5" thickBot="1">
      <c r="A35" s="104" t="s">
        <v>289</v>
      </c>
      <c r="B35" s="135">
        <v>0</v>
      </c>
      <c r="C35" s="135">
        <v>0</v>
      </c>
      <c r="D35" s="106">
        <f t="shared" si="2"/>
        <v>0</v>
      </c>
      <c r="E35" s="136">
        <v>0</v>
      </c>
      <c r="F35" s="136">
        <v>0</v>
      </c>
      <c r="G35" s="109">
        <f t="shared" si="3"/>
        <v>0</v>
      </c>
    </row>
    <row r="36" spans="1:7" ht="16.5" thickBot="1" thickTop="1">
      <c r="A36" s="137" t="s">
        <v>162</v>
      </c>
      <c r="B36" s="138">
        <f>SUM(B30:B35)</f>
        <v>0</v>
      </c>
      <c r="C36" s="138">
        <f>SUM(C30:C35)</f>
        <v>0</v>
      </c>
      <c r="D36" s="139">
        <f t="shared" si="2"/>
        <v>0</v>
      </c>
      <c r="E36" s="140">
        <f>SUM(E30:E35)</f>
        <v>0</v>
      </c>
      <c r="F36" s="140">
        <f>SUM(F30:F35)</f>
        <v>0</v>
      </c>
      <c r="G36" s="141">
        <f t="shared" si="3"/>
        <v>0</v>
      </c>
    </row>
    <row r="37" spans="1:7" ht="16.5" thickTop="1">
      <c r="A37" s="104" t="s">
        <v>166</v>
      </c>
      <c r="B37" s="105">
        <v>0</v>
      </c>
      <c r="C37" s="105">
        <v>0</v>
      </c>
      <c r="D37" s="106">
        <f aca="true" t="shared" si="4" ref="D37:D42">B37-C37</f>
        <v>0</v>
      </c>
      <c r="E37" s="107">
        <v>0</v>
      </c>
      <c r="F37" s="108">
        <v>0</v>
      </c>
      <c r="G37" s="109">
        <f aca="true" t="shared" si="5" ref="G37:G42">E37-F37</f>
        <v>0</v>
      </c>
    </row>
    <row r="38" spans="1:7" ht="15.75">
      <c r="A38" s="104" t="s">
        <v>113</v>
      </c>
      <c r="B38" s="105">
        <v>0</v>
      </c>
      <c r="C38" s="105">
        <v>0</v>
      </c>
      <c r="D38" s="106">
        <f t="shared" si="4"/>
        <v>0</v>
      </c>
      <c r="E38" s="107">
        <v>0</v>
      </c>
      <c r="F38" s="107">
        <v>0</v>
      </c>
      <c r="G38" s="109">
        <f t="shared" si="5"/>
        <v>0</v>
      </c>
    </row>
    <row r="39" spans="1:7" ht="15.75">
      <c r="A39" s="104" t="s">
        <v>167</v>
      </c>
      <c r="B39" s="105">
        <v>0</v>
      </c>
      <c r="C39" s="105">
        <v>0</v>
      </c>
      <c r="D39" s="106">
        <f t="shared" si="4"/>
        <v>0</v>
      </c>
      <c r="E39" s="107">
        <v>0</v>
      </c>
      <c r="F39" s="107">
        <v>0</v>
      </c>
      <c r="G39" s="109">
        <f t="shared" si="5"/>
        <v>0</v>
      </c>
    </row>
    <row r="40" spans="1:7" ht="15.75">
      <c r="A40" s="104" t="s">
        <v>168</v>
      </c>
      <c r="B40" s="105">
        <v>0</v>
      </c>
      <c r="C40" s="105">
        <v>0</v>
      </c>
      <c r="D40" s="106">
        <f t="shared" si="4"/>
        <v>0</v>
      </c>
      <c r="E40" s="107">
        <v>0</v>
      </c>
      <c r="F40" s="107">
        <v>0</v>
      </c>
      <c r="G40" s="109">
        <f t="shared" si="5"/>
        <v>0</v>
      </c>
    </row>
    <row r="41" spans="1:7" ht="15.75">
      <c r="A41" s="104" t="s">
        <v>288</v>
      </c>
      <c r="B41" s="105">
        <v>0</v>
      </c>
      <c r="C41" s="105">
        <v>0</v>
      </c>
      <c r="D41" s="106">
        <f t="shared" si="4"/>
        <v>0</v>
      </c>
      <c r="E41" s="107">
        <v>0</v>
      </c>
      <c r="F41" s="107">
        <v>0</v>
      </c>
      <c r="G41" s="109">
        <f t="shared" si="5"/>
        <v>0</v>
      </c>
    </row>
    <row r="42" spans="1:7" ht="16.5" thickBot="1">
      <c r="A42" s="224" t="s">
        <v>289</v>
      </c>
      <c r="B42" s="225">
        <v>0</v>
      </c>
      <c r="C42" s="225">
        <v>0</v>
      </c>
      <c r="D42" s="228">
        <f t="shared" si="4"/>
        <v>0</v>
      </c>
      <c r="E42" s="136">
        <v>0</v>
      </c>
      <c r="F42" s="136">
        <v>0</v>
      </c>
      <c r="G42" s="231">
        <f t="shared" si="5"/>
        <v>0</v>
      </c>
    </row>
    <row r="43" spans="1:7" ht="16.5" thickBot="1" thickTop="1">
      <c r="A43" s="223" t="s">
        <v>169</v>
      </c>
      <c r="B43" s="221">
        <f>SUM(B42:B42)</f>
        <v>0</v>
      </c>
      <c r="C43" s="226">
        <f>SUM(C42:C42)</f>
        <v>0</v>
      </c>
      <c r="D43" s="227">
        <f>B43-C43</f>
        <v>0</v>
      </c>
      <c r="E43" s="229">
        <f>SUM(E42:E42)</f>
        <v>0</v>
      </c>
      <c r="F43" s="229">
        <f>SUM(F42:F42)</f>
        <v>0</v>
      </c>
      <c r="G43" s="230">
        <f>E43-F43</f>
        <v>0</v>
      </c>
    </row>
    <row r="44" spans="1:7" ht="15.75" thickTop="1">
      <c r="A44" s="22"/>
      <c r="B44" s="195"/>
      <c r="C44" s="22"/>
      <c r="D44" s="195"/>
      <c r="E44" s="195"/>
      <c r="F44" s="195"/>
      <c r="G44" s="195"/>
    </row>
  </sheetData>
  <sheetProtection/>
  <mergeCells count="21">
    <mergeCell ref="A1:G1"/>
    <mergeCell ref="A2:G2"/>
    <mergeCell ref="A3:A5"/>
    <mergeCell ref="B3:C3"/>
    <mergeCell ref="D3:D5"/>
    <mergeCell ref="E16:F16"/>
    <mergeCell ref="G3:G5"/>
    <mergeCell ref="A14:G14"/>
    <mergeCell ref="B4:C4"/>
    <mergeCell ref="A16:A18"/>
    <mergeCell ref="A25:G25"/>
    <mergeCell ref="E27:F27"/>
    <mergeCell ref="B27:C27"/>
    <mergeCell ref="D27:D29"/>
    <mergeCell ref="B17:C17"/>
    <mergeCell ref="B16:C16"/>
    <mergeCell ref="E3:F3"/>
    <mergeCell ref="G27:G29"/>
    <mergeCell ref="D16:D18"/>
    <mergeCell ref="B28:C28"/>
    <mergeCell ref="G16:G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6" sqref="G6"/>
    </sheetView>
  </sheetViews>
  <sheetFormatPr defaultColWidth="8.796875" defaultRowHeight="15"/>
  <cols>
    <col min="1" max="1" width="3.69921875" style="0" customWidth="1"/>
    <col min="2" max="2" width="39.59765625" style="0" customWidth="1"/>
    <col min="3" max="3" width="7.796875" style="0" customWidth="1"/>
    <col min="4" max="4" width="8.19921875" style="0" customWidth="1"/>
    <col min="5" max="5" width="10.8984375" style="0" customWidth="1"/>
  </cols>
  <sheetData>
    <row r="1" spans="1:5" ht="15">
      <c r="A1" s="333" t="s">
        <v>2</v>
      </c>
      <c r="B1" s="333"/>
      <c r="C1" s="333"/>
      <c r="D1" s="333"/>
      <c r="E1" s="333"/>
    </row>
    <row r="2" spans="1:5" ht="15.75">
      <c r="A2" s="340" t="s">
        <v>170</v>
      </c>
      <c r="B2" s="343"/>
      <c r="C2" s="343"/>
      <c r="D2" s="343"/>
      <c r="E2" s="343"/>
    </row>
    <row r="3" spans="1:5" ht="15.75" thickBot="1">
      <c r="A3" s="142"/>
      <c r="B3" s="22"/>
      <c r="C3" s="22"/>
      <c r="D3" s="22"/>
      <c r="E3" s="88"/>
    </row>
    <row r="4" spans="1:5" ht="15.75" thickBot="1">
      <c r="A4" s="391" t="s">
        <v>33</v>
      </c>
      <c r="B4" s="391" t="s">
        <v>171</v>
      </c>
      <c r="C4" s="143" t="s">
        <v>172</v>
      </c>
      <c r="D4" s="144"/>
      <c r="E4" s="145" t="s">
        <v>36</v>
      </c>
    </row>
    <row r="5" spans="1:5" ht="15">
      <c r="A5" s="392"/>
      <c r="B5" s="392"/>
      <c r="C5" s="394" t="s">
        <v>324</v>
      </c>
      <c r="D5" s="394" t="s">
        <v>316</v>
      </c>
      <c r="E5" s="383" t="s">
        <v>325</v>
      </c>
    </row>
    <row r="6" spans="1:5" ht="15.75" thickBot="1">
      <c r="A6" s="393"/>
      <c r="B6" s="393"/>
      <c r="C6" s="395"/>
      <c r="D6" s="395"/>
      <c r="E6" s="384"/>
    </row>
    <row r="7" spans="1:5" ht="15.75">
      <c r="A7" s="208">
        <v>21</v>
      </c>
      <c r="B7" s="209" t="s">
        <v>173</v>
      </c>
      <c r="C7" s="207">
        <v>0</v>
      </c>
      <c r="D7" s="207">
        <v>0</v>
      </c>
      <c r="E7" s="146">
        <v>0</v>
      </c>
    </row>
    <row r="8" spans="1:5" ht="15.75">
      <c r="A8" s="210">
        <v>22</v>
      </c>
      <c r="B8" s="211" t="s">
        <v>174</v>
      </c>
      <c r="C8" s="206">
        <v>0</v>
      </c>
      <c r="D8" s="206">
        <v>0</v>
      </c>
      <c r="E8" s="146">
        <v>0</v>
      </c>
    </row>
    <row r="9" spans="1:5" ht="15.75">
      <c r="A9" s="210">
        <v>23</v>
      </c>
      <c r="B9" s="211" t="s">
        <v>298</v>
      </c>
      <c r="C9" s="206">
        <v>0</v>
      </c>
      <c r="D9" s="206">
        <v>0</v>
      </c>
      <c r="E9" s="146">
        <v>0</v>
      </c>
    </row>
    <row r="10" spans="1:5" ht="15.75">
      <c r="A10" s="210">
        <v>24</v>
      </c>
      <c r="B10" s="211" t="s">
        <v>175</v>
      </c>
      <c r="C10" s="206">
        <v>0</v>
      </c>
      <c r="D10" s="206">
        <v>0</v>
      </c>
      <c r="E10" s="146">
        <v>0</v>
      </c>
    </row>
    <row r="11" spans="1:5" ht="15.75">
      <c r="A11" s="210">
        <v>25</v>
      </c>
      <c r="B11" s="211" t="s">
        <v>176</v>
      </c>
      <c r="C11" s="206">
        <v>0</v>
      </c>
      <c r="D11" s="206">
        <v>0</v>
      </c>
      <c r="E11" s="146">
        <v>0</v>
      </c>
    </row>
    <row r="12" spans="1:5" ht="15.75">
      <c r="A12" s="210">
        <v>26</v>
      </c>
      <c r="B12" s="211" t="s">
        <v>177</v>
      </c>
      <c r="C12" s="206">
        <v>0</v>
      </c>
      <c r="D12" s="206">
        <v>0</v>
      </c>
      <c r="E12" s="146">
        <v>0</v>
      </c>
    </row>
    <row r="13" spans="1:5" ht="15.75">
      <c r="A13" s="210">
        <v>31</v>
      </c>
      <c r="B13" s="211" t="s">
        <v>178</v>
      </c>
      <c r="C13" s="206">
        <v>0</v>
      </c>
      <c r="D13" s="206">
        <v>0</v>
      </c>
      <c r="E13" s="146">
        <v>0</v>
      </c>
    </row>
    <row r="14" spans="1:5" ht="15.75">
      <c r="A14" s="213">
        <v>32</v>
      </c>
      <c r="B14" s="212" t="s">
        <v>179</v>
      </c>
      <c r="C14" s="206">
        <v>0</v>
      </c>
      <c r="D14" s="206">
        <v>0</v>
      </c>
      <c r="E14" s="146">
        <v>0</v>
      </c>
    </row>
    <row r="15" spans="1:7" ht="15.75">
      <c r="A15" s="210">
        <v>33</v>
      </c>
      <c r="B15" s="211" t="s">
        <v>180</v>
      </c>
      <c r="C15" s="206">
        <v>0</v>
      </c>
      <c r="D15" s="206">
        <v>0</v>
      </c>
      <c r="E15" s="146">
        <v>0</v>
      </c>
      <c r="G15" s="204"/>
    </row>
    <row r="16" spans="1:5" ht="15.75">
      <c r="A16" s="210">
        <v>42</v>
      </c>
      <c r="B16" s="211" t="s">
        <v>181</v>
      </c>
      <c r="C16" s="206">
        <v>0</v>
      </c>
      <c r="D16" s="206">
        <v>0</v>
      </c>
      <c r="E16" s="146">
        <v>0</v>
      </c>
    </row>
    <row r="17" spans="1:5" ht="15.75">
      <c r="A17" s="210">
        <v>43</v>
      </c>
      <c r="B17" s="211" t="s">
        <v>299</v>
      </c>
      <c r="C17" s="206">
        <v>0</v>
      </c>
      <c r="D17" s="206">
        <v>0</v>
      </c>
      <c r="E17" s="146">
        <v>0</v>
      </c>
    </row>
    <row r="18" spans="1:5" ht="15.75">
      <c r="A18" s="210">
        <v>47</v>
      </c>
      <c r="B18" s="211" t="s">
        <v>300</v>
      </c>
      <c r="C18" s="206">
        <v>0</v>
      </c>
      <c r="D18" s="206">
        <v>0</v>
      </c>
      <c r="E18" s="146">
        <v>0</v>
      </c>
    </row>
    <row r="19" spans="1:5" ht="15.75">
      <c r="A19" s="210">
        <v>48</v>
      </c>
      <c r="B19" s="211" t="s">
        <v>182</v>
      </c>
      <c r="C19" s="206">
        <v>0</v>
      </c>
      <c r="D19" s="206">
        <v>0</v>
      </c>
      <c r="E19" s="146">
        <v>0</v>
      </c>
    </row>
    <row r="20" spans="1:5" ht="15.75">
      <c r="A20" s="213">
        <v>49</v>
      </c>
      <c r="B20" s="212" t="s">
        <v>183</v>
      </c>
      <c r="C20" s="206">
        <v>0</v>
      </c>
      <c r="D20" s="206">
        <v>0</v>
      </c>
      <c r="E20" s="146">
        <v>0</v>
      </c>
    </row>
    <row r="21" spans="1:5" ht="15.75">
      <c r="A21" s="213">
        <v>50</v>
      </c>
      <c r="B21" s="212" t="s">
        <v>184</v>
      </c>
      <c r="C21" s="206">
        <v>0</v>
      </c>
      <c r="D21" s="206">
        <v>0</v>
      </c>
      <c r="E21" s="146">
        <v>0</v>
      </c>
    </row>
    <row r="22" spans="1:5" ht="16.5" thickBot="1">
      <c r="A22" s="214">
        <v>51</v>
      </c>
      <c r="B22" s="215" t="s">
        <v>185</v>
      </c>
      <c r="C22" s="206">
        <v>0</v>
      </c>
      <c r="D22" s="206">
        <v>0</v>
      </c>
      <c r="E22" s="255">
        <v>0</v>
      </c>
    </row>
    <row r="23" spans="1:5" ht="16.5" thickBot="1">
      <c r="A23" s="385" t="s">
        <v>268</v>
      </c>
      <c r="B23" s="386"/>
      <c r="C23" s="147">
        <f>SUM(C7:C22)</f>
        <v>0</v>
      </c>
      <c r="D23" s="147">
        <f>SUM(D7:D22)</f>
        <v>0</v>
      </c>
      <c r="E23" s="147">
        <f>SUM(E7:E22)</f>
        <v>0</v>
      </c>
    </row>
    <row r="24" spans="1:5" ht="16.5" thickBot="1">
      <c r="A24" s="387" t="s">
        <v>301</v>
      </c>
      <c r="B24" s="388"/>
      <c r="C24" s="148">
        <v>0</v>
      </c>
      <c r="D24" s="148">
        <v>0</v>
      </c>
      <c r="E24" s="148">
        <v>0</v>
      </c>
    </row>
    <row r="25" spans="1:5" ht="16.5" thickBot="1">
      <c r="A25" s="387" t="s">
        <v>302</v>
      </c>
      <c r="B25" s="388"/>
      <c r="C25" s="148">
        <v>0</v>
      </c>
      <c r="D25" s="148">
        <v>0</v>
      </c>
      <c r="E25" s="148">
        <v>0</v>
      </c>
    </row>
    <row r="26" spans="1:5" ht="15.75" thickBot="1">
      <c r="A26" s="389" t="s">
        <v>303</v>
      </c>
      <c r="B26" s="390"/>
      <c r="C26" s="149">
        <v>0</v>
      </c>
      <c r="D26" s="149">
        <v>0</v>
      </c>
      <c r="E26" s="149">
        <v>0</v>
      </c>
    </row>
    <row r="27" spans="1:5" ht="15">
      <c r="A27" s="22"/>
      <c r="B27" s="22"/>
      <c r="C27" s="22"/>
      <c r="D27" s="22"/>
      <c r="E27" s="22"/>
    </row>
  </sheetData>
  <sheetProtection/>
  <mergeCells count="11">
    <mergeCell ref="D5:D6"/>
    <mergeCell ref="E5:E6"/>
    <mergeCell ref="A23:B23"/>
    <mergeCell ref="A24:B24"/>
    <mergeCell ref="A25:B25"/>
    <mergeCell ref="A26:B26"/>
    <mergeCell ref="A1:E1"/>
    <mergeCell ref="A2:E2"/>
    <mergeCell ref="A4:A6"/>
    <mergeCell ref="B4:B6"/>
    <mergeCell ref="C5:C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0">
      <selection activeCell="E25" sqref="E25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17" width="4.3984375" style="0" customWidth="1"/>
  </cols>
  <sheetData>
    <row r="1" spans="1:17" ht="15">
      <c r="A1" s="321" t="s">
        <v>186</v>
      </c>
      <c r="B1" s="398"/>
      <c r="C1" s="398"/>
      <c r="D1" s="398"/>
      <c r="E1" s="398"/>
      <c r="F1" s="398"/>
      <c r="G1" s="398"/>
      <c r="H1" s="398"/>
      <c r="I1" s="398"/>
      <c r="J1" s="398"/>
      <c r="K1" s="399"/>
      <c r="L1" s="399"/>
      <c r="M1" s="399"/>
      <c r="N1" s="399"/>
      <c r="O1" s="399"/>
      <c r="P1" s="399"/>
      <c r="Q1" s="399"/>
    </row>
    <row r="2" spans="1:11" ht="15">
      <c r="A2" s="151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7" ht="15.75">
      <c r="A3" s="396" t="s">
        <v>304</v>
      </c>
      <c r="B3" s="396"/>
      <c r="C3" s="396"/>
      <c r="D3" s="396"/>
      <c r="E3" s="396"/>
      <c r="F3" s="396"/>
      <c r="G3" s="396"/>
      <c r="H3" s="396"/>
      <c r="I3" s="396"/>
      <c r="J3" s="396"/>
      <c r="K3" s="399"/>
      <c r="L3" s="399"/>
      <c r="M3" s="399"/>
      <c r="N3" s="399"/>
      <c r="O3" s="399"/>
      <c r="P3" s="399"/>
      <c r="Q3" s="399"/>
    </row>
    <row r="4" spans="1:11" ht="15.75">
      <c r="A4" s="396" t="s">
        <v>326</v>
      </c>
      <c r="B4" s="396"/>
      <c r="C4" s="396"/>
      <c r="D4" s="396"/>
      <c r="E4" s="396"/>
      <c r="F4" s="396"/>
      <c r="G4" s="396"/>
      <c r="H4" s="396"/>
      <c r="I4" s="396"/>
      <c r="J4" s="396"/>
      <c r="K4" s="216"/>
    </row>
    <row r="5" spans="1:11" ht="15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217"/>
    </row>
    <row r="6" spans="1:17" ht="39" thickBot="1">
      <c r="A6" s="152" t="s">
        <v>33</v>
      </c>
      <c r="B6" s="152" t="s">
        <v>187</v>
      </c>
      <c r="C6" s="152">
        <v>2004</v>
      </c>
      <c r="D6" s="152">
        <v>2005</v>
      </c>
      <c r="E6" s="152">
        <v>2006</v>
      </c>
      <c r="F6" s="152">
        <v>2007</v>
      </c>
      <c r="G6" s="152">
        <v>2008</v>
      </c>
      <c r="H6" s="152">
        <v>2009</v>
      </c>
      <c r="I6" s="152">
        <v>2010</v>
      </c>
      <c r="J6" s="152">
        <v>2011</v>
      </c>
      <c r="K6" s="152">
        <v>2012</v>
      </c>
      <c r="L6" s="152">
        <v>2013</v>
      </c>
      <c r="M6" s="152">
        <v>2014</v>
      </c>
      <c r="N6" s="152">
        <v>2015</v>
      </c>
      <c r="O6" s="152">
        <v>2016</v>
      </c>
      <c r="P6" s="152">
        <v>2017</v>
      </c>
      <c r="Q6" s="152" t="s">
        <v>27</v>
      </c>
    </row>
    <row r="7" spans="1:17" ht="15.75" thickTop="1">
      <c r="A7" s="153" t="s">
        <v>188</v>
      </c>
      <c r="B7" s="154" t="s">
        <v>189</v>
      </c>
      <c r="C7" s="155">
        <v>0</v>
      </c>
      <c r="D7" s="155">
        <v>0</v>
      </c>
      <c r="E7" s="155">
        <v>0</v>
      </c>
      <c r="F7" s="155">
        <v>0</v>
      </c>
      <c r="G7" s="155">
        <v>0</v>
      </c>
      <c r="H7" s="155">
        <v>0</v>
      </c>
      <c r="I7" s="155">
        <v>0</v>
      </c>
      <c r="J7" s="155">
        <f aca="true" t="shared" si="0" ref="J7:J17">SUM(B7:I7)</f>
        <v>0</v>
      </c>
      <c r="K7" s="155">
        <v>0</v>
      </c>
      <c r="L7" s="155">
        <v>0</v>
      </c>
      <c r="M7" s="155">
        <v>0</v>
      </c>
      <c r="N7" s="155">
        <v>0</v>
      </c>
      <c r="O7" s="155">
        <v>0</v>
      </c>
      <c r="P7" s="155">
        <v>0</v>
      </c>
      <c r="Q7" s="155">
        <f aca="true" t="shared" si="1" ref="Q7:Q17">SUM(C7:P7)</f>
        <v>0</v>
      </c>
    </row>
    <row r="8" spans="1:17" ht="25.5">
      <c r="A8" s="156" t="s">
        <v>190</v>
      </c>
      <c r="B8" s="157" t="s">
        <v>191</v>
      </c>
      <c r="C8" s="158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8">
        <v>0</v>
      </c>
      <c r="J8" s="158">
        <f t="shared" si="0"/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f t="shared" si="1"/>
        <v>0</v>
      </c>
    </row>
    <row r="9" spans="1:17" ht="25.5">
      <c r="A9" s="156" t="s">
        <v>32</v>
      </c>
      <c r="B9" s="157" t="s">
        <v>192</v>
      </c>
      <c r="C9" s="155">
        <v>0</v>
      </c>
      <c r="D9" s="155">
        <v>0</v>
      </c>
      <c r="E9" s="155">
        <v>0</v>
      </c>
      <c r="F9" s="155">
        <v>0</v>
      </c>
      <c r="G9" s="155">
        <v>0</v>
      </c>
      <c r="H9" s="155">
        <v>0</v>
      </c>
      <c r="I9" s="155">
        <v>0</v>
      </c>
      <c r="J9" s="158">
        <v>1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f t="shared" si="1"/>
        <v>1</v>
      </c>
    </row>
    <row r="10" spans="1:17" ht="25.5">
      <c r="A10" s="156" t="s">
        <v>193</v>
      </c>
      <c r="B10" s="157" t="s">
        <v>194</v>
      </c>
      <c r="C10" s="155">
        <v>0</v>
      </c>
      <c r="D10" s="155">
        <v>0</v>
      </c>
      <c r="E10" s="155">
        <v>0</v>
      </c>
      <c r="F10" s="155">
        <v>0</v>
      </c>
      <c r="G10" s="155">
        <v>0</v>
      </c>
      <c r="H10" s="155">
        <v>0</v>
      </c>
      <c r="I10" s="155">
        <v>0</v>
      </c>
      <c r="J10" s="158">
        <f t="shared" si="0"/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f t="shared" si="1"/>
        <v>0</v>
      </c>
    </row>
    <row r="11" spans="1:17" ht="15">
      <c r="A11" s="156" t="s">
        <v>195</v>
      </c>
      <c r="B11" s="157" t="s">
        <v>196</v>
      </c>
      <c r="C11" s="155">
        <v>0</v>
      </c>
      <c r="D11" s="155">
        <v>0</v>
      </c>
      <c r="E11" s="155">
        <v>0</v>
      </c>
      <c r="F11" s="155">
        <v>0</v>
      </c>
      <c r="G11" s="155">
        <v>0</v>
      </c>
      <c r="H11" s="155">
        <v>0</v>
      </c>
      <c r="I11" s="155">
        <v>0</v>
      </c>
      <c r="J11" s="158">
        <f t="shared" si="0"/>
        <v>0</v>
      </c>
      <c r="K11" s="158">
        <v>0</v>
      </c>
      <c r="L11" s="158">
        <v>0</v>
      </c>
      <c r="M11" s="158">
        <v>0</v>
      </c>
      <c r="N11" s="158">
        <v>0</v>
      </c>
      <c r="O11" s="158">
        <v>0</v>
      </c>
      <c r="P11" s="158">
        <v>1</v>
      </c>
      <c r="Q11" s="158">
        <f t="shared" si="1"/>
        <v>1</v>
      </c>
    </row>
    <row r="12" spans="1:17" ht="25.5">
      <c r="A12" s="156" t="s">
        <v>197</v>
      </c>
      <c r="B12" s="157" t="s">
        <v>198</v>
      </c>
      <c r="C12" s="155">
        <v>0</v>
      </c>
      <c r="D12" s="155">
        <v>0</v>
      </c>
      <c r="E12" s="155">
        <v>0</v>
      </c>
      <c r="F12" s="155">
        <v>0</v>
      </c>
      <c r="G12" s="155">
        <v>0</v>
      </c>
      <c r="H12" s="155">
        <v>0</v>
      </c>
      <c r="I12" s="155">
        <v>0</v>
      </c>
      <c r="J12" s="158">
        <f t="shared" si="0"/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f t="shared" si="1"/>
        <v>0</v>
      </c>
    </row>
    <row r="13" spans="1:17" ht="25.5">
      <c r="A13" s="156" t="s">
        <v>199</v>
      </c>
      <c r="B13" s="157" t="s">
        <v>200</v>
      </c>
      <c r="C13" s="155">
        <v>0</v>
      </c>
      <c r="D13" s="155">
        <v>0</v>
      </c>
      <c r="E13" s="155">
        <v>0</v>
      </c>
      <c r="F13" s="155">
        <v>0</v>
      </c>
      <c r="G13" s="155">
        <v>0</v>
      </c>
      <c r="H13" s="155">
        <v>0</v>
      </c>
      <c r="I13" s="155">
        <v>0</v>
      </c>
      <c r="J13" s="158">
        <f t="shared" si="0"/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f t="shared" si="1"/>
        <v>0</v>
      </c>
    </row>
    <row r="14" spans="1:17" ht="25.5">
      <c r="A14" s="156" t="s">
        <v>201</v>
      </c>
      <c r="B14" s="157" t="s">
        <v>202</v>
      </c>
      <c r="C14" s="155">
        <v>0</v>
      </c>
      <c r="D14" s="155">
        <v>0</v>
      </c>
      <c r="E14" s="155">
        <v>0</v>
      </c>
      <c r="F14" s="155">
        <v>0</v>
      </c>
      <c r="G14" s="155">
        <v>0</v>
      </c>
      <c r="H14" s="155">
        <v>0</v>
      </c>
      <c r="I14" s="155">
        <v>0</v>
      </c>
      <c r="J14" s="158">
        <f t="shared" si="0"/>
        <v>0</v>
      </c>
      <c r="K14" s="158">
        <v>0</v>
      </c>
      <c r="L14" s="158">
        <v>0</v>
      </c>
      <c r="M14" s="158">
        <v>0</v>
      </c>
      <c r="N14" s="158">
        <v>0</v>
      </c>
      <c r="O14" s="158">
        <v>0</v>
      </c>
      <c r="P14" s="158">
        <v>0</v>
      </c>
      <c r="Q14" s="158">
        <f t="shared" si="1"/>
        <v>0</v>
      </c>
    </row>
    <row r="15" spans="1:17" ht="15">
      <c r="A15" s="156" t="s">
        <v>203</v>
      </c>
      <c r="B15" s="157" t="s">
        <v>204</v>
      </c>
      <c r="C15" s="155">
        <v>0</v>
      </c>
      <c r="D15" s="155">
        <v>0</v>
      </c>
      <c r="E15" s="155">
        <v>0</v>
      </c>
      <c r="F15" s="155">
        <v>0</v>
      </c>
      <c r="G15" s="155">
        <v>0</v>
      </c>
      <c r="H15" s="155">
        <v>0</v>
      </c>
      <c r="I15" s="155">
        <v>0</v>
      </c>
      <c r="J15" s="158">
        <f t="shared" si="0"/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f t="shared" si="1"/>
        <v>0</v>
      </c>
    </row>
    <row r="16" spans="1:17" ht="15">
      <c r="A16" s="156" t="s">
        <v>205</v>
      </c>
      <c r="B16" s="157" t="s">
        <v>206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5">
        <v>0</v>
      </c>
      <c r="I16" s="155">
        <v>0</v>
      </c>
      <c r="J16" s="158">
        <f t="shared" si="0"/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f t="shared" si="1"/>
        <v>0</v>
      </c>
    </row>
    <row r="17" spans="1:17" ht="15.75" thickBot="1">
      <c r="A17" s="159" t="s">
        <v>207</v>
      </c>
      <c r="B17" s="160" t="s">
        <v>208</v>
      </c>
      <c r="C17" s="155">
        <v>0</v>
      </c>
      <c r="D17" s="155">
        <v>0</v>
      </c>
      <c r="E17" s="155">
        <v>0</v>
      </c>
      <c r="F17" s="155">
        <v>0</v>
      </c>
      <c r="G17" s="155">
        <v>0</v>
      </c>
      <c r="H17" s="155">
        <v>0</v>
      </c>
      <c r="I17" s="155">
        <v>0</v>
      </c>
      <c r="J17" s="158">
        <f t="shared" si="0"/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f t="shared" si="1"/>
        <v>0</v>
      </c>
    </row>
    <row r="18" spans="1:17" ht="15.75" thickTop="1">
      <c r="A18" s="307"/>
      <c r="B18" s="294" t="s">
        <v>209</v>
      </c>
      <c r="C18" s="308">
        <f aca="true" t="shared" si="2" ref="C18:J18">SUM(C7:C17)</f>
        <v>0</v>
      </c>
      <c r="D18" s="308">
        <f t="shared" si="2"/>
        <v>0</v>
      </c>
      <c r="E18" s="308">
        <f t="shared" si="2"/>
        <v>0</v>
      </c>
      <c r="F18" s="308">
        <f t="shared" si="2"/>
        <v>0</v>
      </c>
      <c r="G18" s="308">
        <f t="shared" si="2"/>
        <v>0</v>
      </c>
      <c r="H18" s="308">
        <f t="shared" si="2"/>
        <v>0</v>
      </c>
      <c r="I18" s="308">
        <f>SUM(I7:I17)</f>
        <v>0</v>
      </c>
      <c r="J18" s="308">
        <f t="shared" si="2"/>
        <v>1</v>
      </c>
      <c r="K18" s="308">
        <v>0</v>
      </c>
      <c r="L18" s="308">
        <v>0</v>
      </c>
      <c r="M18" s="308">
        <v>0</v>
      </c>
      <c r="N18" s="308">
        <v>0</v>
      </c>
      <c r="O18" s="308">
        <v>0</v>
      </c>
      <c r="P18" s="308">
        <f>SUM(P7:P17)</f>
        <v>1</v>
      </c>
      <c r="Q18" s="308">
        <f>SUM(Q7:Q17)</f>
        <v>2</v>
      </c>
    </row>
    <row r="20" spans="1:18" ht="15">
      <c r="A20" s="400" t="s">
        <v>275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2"/>
      <c r="L20" s="399"/>
      <c r="M20" s="399"/>
      <c r="N20" s="399"/>
      <c r="O20" s="399"/>
      <c r="P20" s="399"/>
      <c r="Q20" s="399"/>
      <c r="R20" s="399"/>
    </row>
    <row r="23" ht="15">
      <c r="C23" s="218"/>
    </row>
  </sheetData>
  <sheetProtection/>
  <mergeCells count="5">
    <mergeCell ref="A4:J4"/>
    <mergeCell ref="A5:J5"/>
    <mergeCell ref="A1:Q1"/>
    <mergeCell ref="A3:Q3"/>
    <mergeCell ref="A20:R2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7">
      <selection activeCell="G29" sqref="G29"/>
    </sheetView>
  </sheetViews>
  <sheetFormatPr defaultColWidth="8.796875" defaultRowHeight="15"/>
  <cols>
    <col min="1" max="1" width="4.3984375" style="0" customWidth="1"/>
    <col min="2" max="2" width="25.59765625" style="0" customWidth="1"/>
    <col min="3" max="8" width="4.3984375" style="0" customWidth="1"/>
    <col min="9" max="9" width="4.59765625" style="0" customWidth="1"/>
    <col min="10" max="17" width="4.3984375" style="0" customWidth="1"/>
    <col min="18" max="18" width="4.296875" style="0" customWidth="1"/>
  </cols>
  <sheetData>
    <row r="1" spans="2:27" ht="15">
      <c r="B1" s="20"/>
      <c r="C1" s="20"/>
      <c r="D1" s="20"/>
      <c r="E1" s="20"/>
      <c r="F1" s="20"/>
      <c r="G1" s="162"/>
      <c r="H1" s="162"/>
      <c r="I1" s="162"/>
      <c r="J1" s="162"/>
      <c r="R1" s="20" t="s">
        <v>210</v>
      </c>
      <c r="T1" s="20"/>
      <c r="U1" s="20"/>
      <c r="V1" s="20"/>
      <c r="W1" s="20"/>
      <c r="X1" s="20"/>
      <c r="Y1" s="20"/>
      <c r="Z1" s="162"/>
      <c r="AA1" s="162"/>
    </row>
    <row r="2" spans="1:10" ht="15">
      <c r="A2" s="20"/>
      <c r="B2" s="20"/>
      <c r="C2" s="20"/>
      <c r="D2" s="20"/>
      <c r="E2" s="20"/>
      <c r="F2" s="20"/>
      <c r="G2" s="162"/>
      <c r="H2" s="162"/>
      <c r="I2" s="162"/>
      <c r="J2" s="162"/>
    </row>
    <row r="3" spans="1:18" ht="15">
      <c r="A3" s="407" t="s">
        <v>327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</row>
    <row r="4" spans="1:18" ht="15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</row>
    <row r="5" spans="1:25" ht="15.75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</row>
    <row r="6" spans="1:18" ht="15">
      <c r="A6" s="404" t="s">
        <v>33</v>
      </c>
      <c r="B6" s="404" t="s">
        <v>211</v>
      </c>
      <c r="C6" s="404">
        <v>2004</v>
      </c>
      <c r="D6" s="404">
        <v>2005</v>
      </c>
      <c r="E6" s="404">
        <v>2006</v>
      </c>
      <c r="F6" s="404"/>
      <c r="G6" s="404">
        <v>2007</v>
      </c>
      <c r="H6" s="404">
        <v>2008</v>
      </c>
      <c r="I6" s="404">
        <v>2009</v>
      </c>
      <c r="J6" s="404">
        <v>2010</v>
      </c>
      <c r="K6" s="404">
        <v>2011</v>
      </c>
      <c r="L6" s="404">
        <v>2012</v>
      </c>
      <c r="M6" s="404">
        <v>2013</v>
      </c>
      <c r="N6" s="404">
        <v>2014</v>
      </c>
      <c r="O6" s="411">
        <v>2015</v>
      </c>
      <c r="P6" s="404">
        <v>2016</v>
      </c>
      <c r="Q6" s="404">
        <v>2017</v>
      </c>
      <c r="R6" s="404" t="s">
        <v>27</v>
      </c>
    </row>
    <row r="7" spans="1:18" ht="15">
      <c r="A7" s="404"/>
      <c r="B7" s="404"/>
      <c r="C7" s="404"/>
      <c r="D7" s="404"/>
      <c r="E7" s="409" t="s">
        <v>212</v>
      </c>
      <c r="F7" s="409" t="s">
        <v>213</v>
      </c>
      <c r="G7" s="404"/>
      <c r="H7" s="404"/>
      <c r="I7" s="404"/>
      <c r="J7" s="404"/>
      <c r="K7" s="404"/>
      <c r="L7" s="404"/>
      <c r="M7" s="404"/>
      <c r="N7" s="404"/>
      <c r="O7" s="412"/>
      <c r="P7" s="404"/>
      <c r="Q7" s="404"/>
      <c r="R7" s="404"/>
    </row>
    <row r="8" spans="1:18" ht="15">
      <c r="A8" s="404"/>
      <c r="B8" s="404"/>
      <c r="C8" s="404"/>
      <c r="D8" s="404"/>
      <c r="E8" s="410"/>
      <c r="F8" s="410"/>
      <c r="G8" s="404"/>
      <c r="H8" s="404"/>
      <c r="I8" s="404"/>
      <c r="J8" s="404"/>
      <c r="K8" s="404"/>
      <c r="L8" s="404"/>
      <c r="M8" s="404"/>
      <c r="N8" s="404"/>
      <c r="O8" s="410"/>
      <c r="P8" s="404"/>
      <c r="Q8" s="404"/>
      <c r="R8" s="404"/>
    </row>
    <row r="9" spans="1:18" ht="15">
      <c r="A9" s="156" t="s">
        <v>188</v>
      </c>
      <c r="B9" s="157" t="s">
        <v>189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f aca="true" t="shared" si="0" ref="R9:R19">SUM(C9:Q9)</f>
        <v>0</v>
      </c>
    </row>
    <row r="10" spans="1:18" ht="25.5">
      <c r="A10" s="156" t="s">
        <v>190</v>
      </c>
      <c r="B10" s="157" t="s">
        <v>191</v>
      </c>
      <c r="C10" s="158">
        <v>0</v>
      </c>
      <c r="D10" s="158">
        <v>0</v>
      </c>
      <c r="E10" s="158">
        <v>1</v>
      </c>
      <c r="F10" s="158">
        <v>0</v>
      </c>
      <c r="G10" s="158">
        <v>0</v>
      </c>
      <c r="H10" s="158">
        <v>0</v>
      </c>
      <c r="I10" s="158">
        <v>3</v>
      </c>
      <c r="J10" s="158">
        <v>1</v>
      </c>
      <c r="K10" s="158">
        <v>1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f t="shared" si="0"/>
        <v>6</v>
      </c>
    </row>
    <row r="11" spans="1:18" ht="25.5">
      <c r="A11" s="156" t="s">
        <v>32</v>
      </c>
      <c r="B11" s="157" t="s">
        <v>192</v>
      </c>
      <c r="C11" s="158">
        <v>0</v>
      </c>
      <c r="D11" s="158">
        <v>0</v>
      </c>
      <c r="E11" s="158">
        <v>0</v>
      </c>
      <c r="F11" s="158">
        <v>0</v>
      </c>
      <c r="G11" s="158">
        <v>1</v>
      </c>
      <c r="H11" s="158">
        <v>5</v>
      </c>
      <c r="I11" s="158">
        <v>1</v>
      </c>
      <c r="J11" s="158">
        <v>1</v>
      </c>
      <c r="K11" s="158">
        <v>3</v>
      </c>
      <c r="L11" s="158">
        <v>1</v>
      </c>
      <c r="M11" s="158">
        <v>1</v>
      </c>
      <c r="N11" s="158">
        <v>0</v>
      </c>
      <c r="O11" s="158">
        <v>0</v>
      </c>
      <c r="P11" s="158">
        <v>1</v>
      </c>
      <c r="Q11" s="158">
        <v>0</v>
      </c>
      <c r="R11" s="158">
        <f t="shared" si="0"/>
        <v>14</v>
      </c>
    </row>
    <row r="12" spans="1:18" ht="25.5">
      <c r="A12" s="156" t="s">
        <v>193</v>
      </c>
      <c r="B12" s="157" t="s">
        <v>194</v>
      </c>
      <c r="C12" s="158">
        <v>0</v>
      </c>
      <c r="D12" s="158">
        <v>0</v>
      </c>
      <c r="E12" s="158">
        <v>0</v>
      </c>
      <c r="F12" s="158">
        <v>1</v>
      </c>
      <c r="G12" s="158">
        <v>1</v>
      </c>
      <c r="H12" s="158">
        <v>2</v>
      </c>
      <c r="I12" s="158">
        <v>5</v>
      </c>
      <c r="J12" s="158">
        <v>3</v>
      </c>
      <c r="K12" s="158">
        <v>1</v>
      </c>
      <c r="L12" s="158">
        <v>1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f t="shared" si="0"/>
        <v>14</v>
      </c>
    </row>
    <row r="13" spans="1:18" ht="15">
      <c r="A13" s="156" t="s">
        <v>195</v>
      </c>
      <c r="B13" s="157" t="s">
        <v>196</v>
      </c>
      <c r="C13" s="158">
        <v>1</v>
      </c>
      <c r="D13" s="158">
        <v>0</v>
      </c>
      <c r="E13" s="158">
        <v>0</v>
      </c>
      <c r="F13" s="158">
        <v>0</v>
      </c>
      <c r="G13" s="158">
        <v>1</v>
      </c>
      <c r="H13" s="158">
        <v>0</v>
      </c>
      <c r="I13" s="158">
        <v>6</v>
      </c>
      <c r="J13" s="158">
        <v>1</v>
      </c>
      <c r="K13" s="158">
        <v>2</v>
      </c>
      <c r="L13" s="158">
        <v>0</v>
      </c>
      <c r="M13" s="158">
        <v>1</v>
      </c>
      <c r="N13" s="158">
        <v>1</v>
      </c>
      <c r="O13" s="158">
        <v>0</v>
      </c>
      <c r="P13" s="158">
        <v>0</v>
      </c>
      <c r="Q13" s="158">
        <v>0</v>
      </c>
      <c r="R13" s="158">
        <f t="shared" si="0"/>
        <v>13</v>
      </c>
    </row>
    <row r="14" spans="1:18" ht="25.5">
      <c r="A14" s="156" t="s">
        <v>197</v>
      </c>
      <c r="B14" s="157" t="s">
        <v>198</v>
      </c>
      <c r="C14" s="158">
        <v>0</v>
      </c>
      <c r="D14" s="158">
        <v>0</v>
      </c>
      <c r="E14" s="158">
        <v>0</v>
      </c>
      <c r="F14" s="158">
        <v>0</v>
      </c>
      <c r="G14" s="158">
        <v>1</v>
      </c>
      <c r="H14" s="158">
        <v>0</v>
      </c>
      <c r="I14" s="158">
        <v>1</v>
      </c>
      <c r="J14" s="158">
        <v>1</v>
      </c>
      <c r="K14" s="158">
        <v>0</v>
      </c>
      <c r="L14" s="158">
        <v>1</v>
      </c>
      <c r="M14" s="158">
        <v>0</v>
      </c>
      <c r="N14" s="158">
        <v>0</v>
      </c>
      <c r="O14" s="158">
        <v>0</v>
      </c>
      <c r="P14" s="158">
        <v>0</v>
      </c>
      <c r="Q14" s="158">
        <v>0</v>
      </c>
      <c r="R14" s="158">
        <f t="shared" si="0"/>
        <v>4</v>
      </c>
    </row>
    <row r="15" spans="1:18" ht="25.5">
      <c r="A15" s="156" t="s">
        <v>199</v>
      </c>
      <c r="B15" s="157" t="s">
        <v>200</v>
      </c>
      <c r="C15" s="158">
        <v>0</v>
      </c>
      <c r="D15" s="158">
        <v>1</v>
      </c>
      <c r="E15" s="158">
        <v>0</v>
      </c>
      <c r="F15" s="158">
        <v>0</v>
      </c>
      <c r="G15" s="158">
        <v>0</v>
      </c>
      <c r="H15" s="158">
        <v>0</v>
      </c>
      <c r="I15" s="158">
        <v>0</v>
      </c>
      <c r="J15" s="158">
        <v>0</v>
      </c>
      <c r="K15" s="158">
        <v>0</v>
      </c>
      <c r="L15" s="158">
        <v>0</v>
      </c>
      <c r="M15" s="158">
        <v>0</v>
      </c>
      <c r="N15" s="158">
        <v>0</v>
      </c>
      <c r="O15" s="158">
        <v>0</v>
      </c>
      <c r="P15" s="158">
        <v>0</v>
      </c>
      <c r="Q15" s="158">
        <v>0</v>
      </c>
      <c r="R15" s="158">
        <f t="shared" si="0"/>
        <v>1</v>
      </c>
    </row>
    <row r="16" spans="1:18" ht="25.5">
      <c r="A16" s="156" t="s">
        <v>201</v>
      </c>
      <c r="B16" s="157" t="s">
        <v>202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158">
        <v>0</v>
      </c>
      <c r="I16" s="158">
        <v>0</v>
      </c>
      <c r="J16" s="158">
        <v>0</v>
      </c>
      <c r="K16" s="158">
        <v>0</v>
      </c>
      <c r="L16" s="158">
        <v>0</v>
      </c>
      <c r="M16" s="158">
        <v>0</v>
      </c>
      <c r="N16" s="158">
        <v>0</v>
      </c>
      <c r="O16" s="158">
        <v>0</v>
      </c>
      <c r="P16" s="158">
        <v>0</v>
      </c>
      <c r="Q16" s="158">
        <v>0</v>
      </c>
      <c r="R16" s="158">
        <f t="shared" si="0"/>
        <v>0</v>
      </c>
    </row>
    <row r="17" spans="1:18" ht="15">
      <c r="A17" s="156" t="s">
        <v>203</v>
      </c>
      <c r="B17" s="157" t="s">
        <v>204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158">
        <v>0</v>
      </c>
      <c r="I17" s="158">
        <v>0</v>
      </c>
      <c r="J17" s="158">
        <v>0</v>
      </c>
      <c r="K17" s="158"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58">
        <f t="shared" si="0"/>
        <v>0</v>
      </c>
    </row>
    <row r="18" spans="1:18" ht="15">
      <c r="A18" s="156" t="s">
        <v>205</v>
      </c>
      <c r="B18" s="157" t="s">
        <v>206</v>
      </c>
      <c r="C18" s="158">
        <v>0</v>
      </c>
      <c r="D18" s="158">
        <v>0</v>
      </c>
      <c r="E18" s="158">
        <v>0</v>
      </c>
      <c r="F18" s="158">
        <v>0</v>
      </c>
      <c r="G18" s="158">
        <v>1</v>
      </c>
      <c r="H18" s="158">
        <v>0</v>
      </c>
      <c r="I18" s="158">
        <v>1</v>
      </c>
      <c r="J18" s="158">
        <v>0</v>
      </c>
      <c r="K18" s="158"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58">
        <f t="shared" si="0"/>
        <v>2</v>
      </c>
    </row>
    <row r="19" spans="1:18" ht="15">
      <c r="A19" s="156" t="s">
        <v>207</v>
      </c>
      <c r="B19" s="157" t="s">
        <v>208</v>
      </c>
      <c r="C19" s="158">
        <v>0</v>
      </c>
      <c r="D19" s="158">
        <v>0</v>
      </c>
      <c r="E19" s="158">
        <v>0</v>
      </c>
      <c r="F19" s="158">
        <v>0</v>
      </c>
      <c r="G19" s="158">
        <v>1</v>
      </c>
      <c r="H19" s="158">
        <v>0</v>
      </c>
      <c r="I19" s="158">
        <v>1</v>
      </c>
      <c r="J19" s="158">
        <v>2</v>
      </c>
      <c r="K19" s="158">
        <v>1</v>
      </c>
      <c r="L19" s="158">
        <v>0</v>
      </c>
      <c r="M19" s="158">
        <v>0</v>
      </c>
      <c r="N19" s="158">
        <v>0</v>
      </c>
      <c r="O19" s="158">
        <v>0</v>
      </c>
      <c r="P19" s="158">
        <v>0</v>
      </c>
      <c r="Q19" s="158">
        <v>0</v>
      </c>
      <c r="R19" s="158">
        <f t="shared" si="0"/>
        <v>5</v>
      </c>
    </row>
    <row r="20" spans="1:19" ht="15">
      <c r="A20" s="309"/>
      <c r="B20" s="263" t="s">
        <v>209</v>
      </c>
      <c r="C20" s="310">
        <f aca="true" t="shared" si="1" ref="C20:J20">SUM(C9:C19)</f>
        <v>1</v>
      </c>
      <c r="D20" s="310">
        <f t="shared" si="1"/>
        <v>1</v>
      </c>
      <c r="E20" s="310">
        <f t="shared" si="1"/>
        <v>1</v>
      </c>
      <c r="F20" s="310">
        <f t="shared" si="1"/>
        <v>1</v>
      </c>
      <c r="G20" s="310">
        <f t="shared" si="1"/>
        <v>6</v>
      </c>
      <c r="H20" s="310">
        <f t="shared" si="1"/>
        <v>7</v>
      </c>
      <c r="I20" s="310">
        <f>SUM(I9:I19)</f>
        <v>18</v>
      </c>
      <c r="J20" s="310">
        <f t="shared" si="1"/>
        <v>9</v>
      </c>
      <c r="K20" s="310">
        <f aca="true" t="shared" si="2" ref="K20:R20">SUM(K9:K19)</f>
        <v>8</v>
      </c>
      <c r="L20" s="310">
        <f t="shared" si="2"/>
        <v>3</v>
      </c>
      <c r="M20" s="310">
        <f t="shared" si="2"/>
        <v>2</v>
      </c>
      <c r="N20" s="310">
        <f t="shared" si="2"/>
        <v>1</v>
      </c>
      <c r="O20" s="310">
        <f t="shared" si="2"/>
        <v>0</v>
      </c>
      <c r="P20" s="310">
        <f t="shared" si="2"/>
        <v>1</v>
      </c>
      <c r="Q20" s="310">
        <f t="shared" si="2"/>
        <v>0</v>
      </c>
      <c r="R20" s="310">
        <f t="shared" si="2"/>
        <v>59</v>
      </c>
      <c r="S20">
        <f>SUM(C20:Q20)</f>
        <v>59</v>
      </c>
    </row>
    <row r="22" spans="1:15" ht="15.75">
      <c r="A22" s="405" t="s">
        <v>305</v>
      </c>
      <c r="B22" s="406"/>
      <c r="C22" s="406"/>
      <c r="D22" s="406"/>
      <c r="E22" s="406"/>
      <c r="F22" s="406"/>
      <c r="G22" s="406"/>
      <c r="H22" s="406"/>
      <c r="I22" s="406"/>
      <c r="J22" s="406"/>
      <c r="K22" s="399"/>
      <c r="L22" s="399"/>
      <c r="M22" s="162"/>
      <c r="N22" s="162"/>
      <c r="O22" s="162"/>
    </row>
  </sheetData>
  <sheetProtection/>
  <mergeCells count="22">
    <mergeCell ref="A3:R4"/>
    <mergeCell ref="I6:I8"/>
    <mergeCell ref="R6:R8"/>
    <mergeCell ref="E7:E8"/>
    <mergeCell ref="F7:F8"/>
    <mergeCell ref="E6:F6"/>
    <mergeCell ref="O6:O8"/>
    <mergeCell ref="N6:N8"/>
    <mergeCell ref="P6:P8"/>
    <mergeCell ref="Q6:Q8"/>
    <mergeCell ref="A22:L22"/>
    <mergeCell ref="L6:L8"/>
    <mergeCell ref="G6:G8"/>
    <mergeCell ref="H6:H8"/>
    <mergeCell ref="J6:J8"/>
    <mergeCell ref="K6:K8"/>
    <mergeCell ref="A5:Y5"/>
    <mergeCell ref="A6:A8"/>
    <mergeCell ref="B6:B8"/>
    <mergeCell ref="C6:C8"/>
    <mergeCell ref="M6:M8"/>
    <mergeCell ref="D6:D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PageLayoutView="0" workbookViewId="0" topLeftCell="A1">
      <selection activeCell="R23" sqref="R23"/>
    </sheetView>
  </sheetViews>
  <sheetFormatPr defaultColWidth="8.796875" defaultRowHeight="15"/>
  <cols>
    <col min="1" max="1" width="4.3984375" style="0" customWidth="1"/>
    <col min="2" max="2" width="29.296875" style="0" customWidth="1"/>
    <col min="3" max="3" width="7.3984375" style="0" customWidth="1"/>
    <col min="4" max="4" width="7.296875" style="0" customWidth="1"/>
    <col min="5" max="5" width="7.19921875" style="0" customWidth="1"/>
    <col min="6" max="6" width="7.296875" style="0" customWidth="1"/>
    <col min="7" max="7" width="7.8984375" style="0" customWidth="1"/>
    <col min="8" max="8" width="7.3984375" style="0" customWidth="1"/>
    <col min="9" max="9" width="7.59765625" style="0" customWidth="1"/>
    <col min="10" max="10" width="7" style="0" customWidth="1"/>
    <col min="11" max="11" width="6.8984375" style="0" customWidth="1"/>
    <col min="12" max="12" width="6.796875" style="0" customWidth="1"/>
    <col min="13" max="13" width="6.69921875" style="0" customWidth="1"/>
    <col min="14" max="14" width="6.59765625" style="0" customWidth="1"/>
    <col min="15" max="15" width="6.09765625" style="0" customWidth="1"/>
    <col min="16" max="16" width="6.796875" style="0" customWidth="1"/>
  </cols>
  <sheetData>
    <row r="1" spans="1:25" ht="15">
      <c r="A1" s="413" t="s">
        <v>335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</row>
    <row r="2" spans="1:25" ht="1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</row>
    <row r="3" spans="1:25" ht="15.75">
      <c r="A3" s="415" t="s">
        <v>304</v>
      </c>
      <c r="B3" s="415"/>
      <c r="C3" s="415"/>
      <c r="D3" s="415"/>
      <c r="E3" s="415"/>
      <c r="F3" s="415"/>
      <c r="G3" s="415"/>
      <c r="H3" s="415"/>
      <c r="I3" s="415"/>
      <c r="J3" s="399"/>
      <c r="K3" s="399"/>
      <c r="L3" s="399"/>
      <c r="M3" s="399"/>
      <c r="N3" s="399"/>
      <c r="O3" s="399"/>
      <c r="P3" s="399"/>
      <c r="Q3" s="164"/>
      <c r="R3" s="164"/>
      <c r="S3" s="164"/>
      <c r="T3" s="164"/>
      <c r="U3" s="164"/>
      <c r="V3" s="164"/>
      <c r="W3" s="164"/>
      <c r="X3" s="164"/>
      <c r="Y3" s="164"/>
    </row>
    <row r="4" spans="1:25" ht="15.75">
      <c r="A4" s="415" t="s">
        <v>326</v>
      </c>
      <c r="B4" s="415"/>
      <c r="C4" s="415"/>
      <c r="D4" s="415"/>
      <c r="E4" s="415"/>
      <c r="F4" s="415"/>
      <c r="G4" s="415"/>
      <c r="H4" s="415"/>
      <c r="I4" s="415"/>
      <c r="J4" s="399"/>
      <c r="K4" s="399"/>
      <c r="L4" s="399"/>
      <c r="M4" s="399"/>
      <c r="N4" s="399"/>
      <c r="O4" s="399"/>
      <c r="P4" s="399"/>
      <c r="Q4" s="164"/>
      <c r="R4" s="164"/>
      <c r="S4" s="164"/>
      <c r="T4" s="164"/>
      <c r="U4" s="164"/>
      <c r="V4" s="164"/>
      <c r="W4" s="164"/>
      <c r="X4" s="164"/>
      <c r="Y4" s="164"/>
    </row>
    <row r="5" spans="1:25" ht="15">
      <c r="A5" s="414"/>
      <c r="B5" s="414"/>
      <c r="C5" s="414"/>
      <c r="D5" s="414"/>
      <c r="E5" s="414"/>
      <c r="F5" s="414"/>
      <c r="G5" s="414"/>
      <c r="H5" s="414"/>
      <c r="I5" s="414"/>
      <c r="J5" s="414"/>
      <c r="K5" s="414"/>
      <c r="L5" s="414"/>
      <c r="M5" s="414"/>
      <c r="N5" s="414"/>
      <c r="O5" s="414"/>
      <c r="P5" s="414"/>
      <c r="Q5" s="414"/>
      <c r="R5" s="414"/>
      <c r="S5" s="414"/>
      <c r="T5" s="414"/>
      <c r="U5" s="414"/>
      <c r="V5" s="414"/>
      <c r="W5" s="414"/>
      <c r="X5" s="414"/>
      <c r="Y5" s="414"/>
    </row>
    <row r="6" spans="1:16" ht="26.25" thickBot="1">
      <c r="A6" s="152" t="s">
        <v>33</v>
      </c>
      <c r="B6" s="262" t="s">
        <v>214</v>
      </c>
      <c r="C6" s="152">
        <v>2004</v>
      </c>
      <c r="D6" s="152">
        <v>2005</v>
      </c>
      <c r="E6" s="152">
        <v>2006</v>
      </c>
      <c r="F6" s="152">
        <v>2007</v>
      </c>
      <c r="G6" s="152">
        <v>2008</v>
      </c>
      <c r="H6" s="152">
        <v>2009</v>
      </c>
      <c r="I6" s="152">
        <v>2010</v>
      </c>
      <c r="J6" s="152">
        <v>2011</v>
      </c>
      <c r="K6" s="152">
        <v>2012</v>
      </c>
      <c r="L6" s="152">
        <v>2013</v>
      </c>
      <c r="M6" s="152">
        <v>2014</v>
      </c>
      <c r="N6" s="152">
        <v>2015</v>
      </c>
      <c r="O6" s="152">
        <v>2016</v>
      </c>
      <c r="P6" s="152">
        <v>2017</v>
      </c>
    </row>
    <row r="7" spans="1:16" ht="15.75" thickTop="1">
      <c r="A7" s="165" t="s">
        <v>215</v>
      </c>
      <c r="B7" s="154" t="s">
        <v>216</v>
      </c>
      <c r="C7" s="166">
        <v>0</v>
      </c>
      <c r="D7" s="166">
        <v>0</v>
      </c>
      <c r="E7" s="167">
        <v>0</v>
      </c>
      <c r="F7" s="166">
        <v>0</v>
      </c>
      <c r="G7" s="166">
        <v>0</v>
      </c>
      <c r="H7" s="166">
        <v>0</v>
      </c>
      <c r="I7" s="166">
        <v>0</v>
      </c>
      <c r="J7" s="166">
        <v>0</v>
      </c>
      <c r="K7" s="166">
        <v>0</v>
      </c>
      <c r="L7" s="166">
        <v>0</v>
      </c>
      <c r="M7" s="166">
        <v>0</v>
      </c>
      <c r="N7" s="166">
        <v>0</v>
      </c>
      <c r="O7" s="166">
        <v>0</v>
      </c>
      <c r="P7" s="166">
        <v>0</v>
      </c>
    </row>
    <row r="8" spans="1:16" ht="25.5">
      <c r="A8" s="168" t="s">
        <v>217</v>
      </c>
      <c r="B8" s="157" t="s">
        <v>218</v>
      </c>
      <c r="C8" s="169">
        <v>0</v>
      </c>
      <c r="D8" s="169">
        <v>0</v>
      </c>
      <c r="E8" s="170">
        <v>0</v>
      </c>
      <c r="F8" s="169">
        <v>0</v>
      </c>
      <c r="G8" s="169">
        <v>0</v>
      </c>
      <c r="H8" s="169">
        <v>0</v>
      </c>
      <c r="I8" s="169">
        <v>0</v>
      </c>
      <c r="J8" s="169">
        <v>1</v>
      </c>
      <c r="K8" s="169">
        <v>0</v>
      </c>
      <c r="L8" s="169">
        <v>0</v>
      </c>
      <c r="M8" s="169">
        <v>0</v>
      </c>
      <c r="N8" s="169">
        <v>0</v>
      </c>
      <c r="O8" s="169">
        <v>0</v>
      </c>
      <c r="P8" s="169">
        <v>0</v>
      </c>
    </row>
    <row r="9" spans="1:16" ht="25.5">
      <c r="A9" s="168" t="s">
        <v>219</v>
      </c>
      <c r="B9" s="157" t="s">
        <v>220</v>
      </c>
      <c r="C9" s="169">
        <v>0</v>
      </c>
      <c r="D9" s="169">
        <v>0</v>
      </c>
      <c r="E9" s="170">
        <v>0</v>
      </c>
      <c r="F9" s="169">
        <v>0</v>
      </c>
      <c r="G9" s="169">
        <v>0</v>
      </c>
      <c r="H9" s="169">
        <v>0</v>
      </c>
      <c r="I9" s="169">
        <v>0</v>
      </c>
      <c r="J9" s="169">
        <v>0</v>
      </c>
      <c r="K9" s="169">
        <v>0</v>
      </c>
      <c r="L9" s="169">
        <v>0</v>
      </c>
      <c r="M9" s="169">
        <v>0</v>
      </c>
      <c r="N9" s="169">
        <v>0</v>
      </c>
      <c r="O9" s="169">
        <v>0</v>
      </c>
      <c r="P9" s="169">
        <v>0</v>
      </c>
    </row>
    <row r="10" spans="1:16" ht="25.5">
      <c r="A10" s="168" t="s">
        <v>221</v>
      </c>
      <c r="B10" s="157" t="s">
        <v>222</v>
      </c>
      <c r="C10" s="169">
        <v>0</v>
      </c>
      <c r="D10" s="169">
        <v>0</v>
      </c>
      <c r="E10" s="170">
        <v>0</v>
      </c>
      <c r="F10" s="169">
        <v>0</v>
      </c>
      <c r="G10" s="169">
        <v>0</v>
      </c>
      <c r="H10" s="169">
        <v>0</v>
      </c>
      <c r="I10" s="169">
        <v>0</v>
      </c>
      <c r="J10" s="169">
        <v>0</v>
      </c>
      <c r="K10" s="169">
        <v>0</v>
      </c>
      <c r="L10" s="169">
        <v>0</v>
      </c>
      <c r="M10" s="169">
        <v>0</v>
      </c>
      <c r="N10" s="169">
        <v>0</v>
      </c>
      <c r="O10" s="169">
        <v>0</v>
      </c>
      <c r="P10" s="169">
        <v>0</v>
      </c>
    </row>
    <row r="11" spans="1:16" ht="38.25">
      <c r="A11" s="168" t="s">
        <v>223</v>
      </c>
      <c r="B11" s="157" t="s">
        <v>224</v>
      </c>
      <c r="C11" s="169">
        <v>0</v>
      </c>
      <c r="D11" s="169">
        <v>0</v>
      </c>
      <c r="E11" s="170">
        <v>0</v>
      </c>
      <c r="F11" s="169">
        <v>0</v>
      </c>
      <c r="G11" s="169">
        <v>0</v>
      </c>
      <c r="H11" s="169">
        <v>0</v>
      </c>
      <c r="I11" s="169">
        <v>0</v>
      </c>
      <c r="J11" s="169">
        <v>0</v>
      </c>
      <c r="K11" s="169">
        <v>0</v>
      </c>
      <c r="L11" s="169">
        <v>0</v>
      </c>
      <c r="M11" s="169">
        <v>0</v>
      </c>
      <c r="N11" s="169">
        <v>0</v>
      </c>
      <c r="O11" s="169">
        <v>0</v>
      </c>
      <c r="P11" s="169">
        <v>0</v>
      </c>
    </row>
    <row r="12" spans="1:16" ht="15">
      <c r="A12" s="168" t="s">
        <v>225</v>
      </c>
      <c r="B12" s="157" t="s">
        <v>226</v>
      </c>
      <c r="C12" s="169">
        <v>0</v>
      </c>
      <c r="D12" s="169">
        <v>0</v>
      </c>
      <c r="E12" s="170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</row>
    <row r="13" spans="1:16" ht="25.5">
      <c r="A13" s="168" t="s">
        <v>227</v>
      </c>
      <c r="B13" s="157" t="s">
        <v>228</v>
      </c>
      <c r="C13" s="169">
        <v>0</v>
      </c>
      <c r="D13" s="169">
        <v>0</v>
      </c>
      <c r="E13" s="170">
        <v>0</v>
      </c>
      <c r="F13" s="169">
        <v>0</v>
      </c>
      <c r="G13" s="169">
        <v>0</v>
      </c>
      <c r="H13" s="169">
        <v>0</v>
      </c>
      <c r="I13" s="169">
        <v>0</v>
      </c>
      <c r="J13" s="169">
        <v>0</v>
      </c>
      <c r="K13" s="169">
        <v>0</v>
      </c>
      <c r="L13" s="169">
        <v>0</v>
      </c>
      <c r="M13" s="169">
        <v>0</v>
      </c>
      <c r="N13" s="169">
        <v>0</v>
      </c>
      <c r="O13" s="169">
        <v>0</v>
      </c>
      <c r="P13" s="169">
        <v>0</v>
      </c>
    </row>
    <row r="14" spans="1:16" ht="25.5">
      <c r="A14" s="263"/>
      <c r="B14" s="263" t="s">
        <v>336</v>
      </c>
      <c r="C14" s="264">
        <f aca="true" t="shared" si="0" ref="C14:I14">SUM(C7:C13)</f>
        <v>0</v>
      </c>
      <c r="D14" s="264">
        <f t="shared" si="0"/>
        <v>0</v>
      </c>
      <c r="E14" s="264">
        <f t="shared" si="0"/>
        <v>0</v>
      </c>
      <c r="F14" s="264">
        <f t="shared" si="0"/>
        <v>0</v>
      </c>
      <c r="G14" s="264">
        <f t="shared" si="0"/>
        <v>0</v>
      </c>
      <c r="H14" s="264">
        <f>SUM(H7:H13)</f>
        <v>0</v>
      </c>
      <c r="I14" s="264">
        <f t="shared" si="0"/>
        <v>0</v>
      </c>
      <c r="J14" s="264">
        <f>SUM(J7:J13)</f>
        <v>1</v>
      </c>
      <c r="K14" s="264">
        <v>0</v>
      </c>
      <c r="L14" s="264">
        <v>0</v>
      </c>
      <c r="M14" s="264">
        <v>0</v>
      </c>
      <c r="N14" s="264">
        <v>0</v>
      </c>
      <c r="O14" s="264">
        <v>0</v>
      </c>
      <c r="P14" s="264">
        <v>0</v>
      </c>
    </row>
    <row r="15" spans="1:16" ht="38.25">
      <c r="A15" s="168" t="s">
        <v>229</v>
      </c>
      <c r="B15" s="157" t="s">
        <v>230</v>
      </c>
      <c r="C15" s="169">
        <v>0</v>
      </c>
      <c r="D15" s="169">
        <v>0</v>
      </c>
      <c r="E15" s="170">
        <v>0</v>
      </c>
      <c r="F15" s="169">
        <v>0</v>
      </c>
      <c r="G15" s="169">
        <v>0</v>
      </c>
      <c r="H15" s="169">
        <v>0</v>
      </c>
      <c r="I15" s="169">
        <v>0</v>
      </c>
      <c r="J15" s="169">
        <v>0</v>
      </c>
      <c r="K15" s="169">
        <v>0</v>
      </c>
      <c r="L15" s="169">
        <v>0</v>
      </c>
      <c r="M15" s="169">
        <v>0</v>
      </c>
      <c r="N15" s="169">
        <v>0</v>
      </c>
      <c r="O15" s="169">
        <v>0</v>
      </c>
      <c r="P15" s="169">
        <v>0</v>
      </c>
    </row>
    <row r="16" spans="1:16" ht="38.25">
      <c r="A16" s="168" t="s">
        <v>231</v>
      </c>
      <c r="B16" s="157" t="s">
        <v>232</v>
      </c>
      <c r="C16" s="169">
        <v>0</v>
      </c>
      <c r="D16" s="169">
        <v>0</v>
      </c>
      <c r="E16" s="170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0</v>
      </c>
      <c r="O16" s="169">
        <v>0</v>
      </c>
      <c r="P16" s="169">
        <v>0</v>
      </c>
    </row>
    <row r="17" spans="1:16" ht="25.5">
      <c r="A17" s="168" t="s">
        <v>233</v>
      </c>
      <c r="B17" s="157" t="s">
        <v>234</v>
      </c>
      <c r="C17" s="169">
        <v>0</v>
      </c>
      <c r="D17" s="169">
        <v>0</v>
      </c>
      <c r="E17" s="170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</row>
    <row r="18" spans="1:16" ht="25.5">
      <c r="A18" s="263"/>
      <c r="B18" s="263" t="s">
        <v>337</v>
      </c>
      <c r="C18" s="264">
        <f aca="true" t="shared" si="1" ref="C18:I18">SUM(C15:C17)</f>
        <v>0</v>
      </c>
      <c r="D18" s="264">
        <f t="shared" si="1"/>
        <v>0</v>
      </c>
      <c r="E18" s="264">
        <f t="shared" si="1"/>
        <v>0</v>
      </c>
      <c r="F18" s="264">
        <f t="shared" si="1"/>
        <v>0</v>
      </c>
      <c r="G18" s="264">
        <f t="shared" si="1"/>
        <v>0</v>
      </c>
      <c r="H18" s="264">
        <f>SUM(H15:H17)</f>
        <v>0</v>
      </c>
      <c r="I18" s="264">
        <f t="shared" si="1"/>
        <v>0</v>
      </c>
      <c r="J18" s="264">
        <f aca="true" t="shared" si="2" ref="J18:P18">SUM(J15:J17)</f>
        <v>0</v>
      </c>
      <c r="K18" s="264">
        <f t="shared" si="2"/>
        <v>0</v>
      </c>
      <c r="L18" s="264">
        <f t="shared" si="2"/>
        <v>0</v>
      </c>
      <c r="M18" s="264">
        <f t="shared" si="2"/>
        <v>0</v>
      </c>
      <c r="N18" s="264">
        <f t="shared" si="2"/>
        <v>0</v>
      </c>
      <c r="O18" s="264">
        <f>SUM(O15:O17)</f>
        <v>0</v>
      </c>
      <c r="P18" s="264">
        <f t="shared" si="2"/>
        <v>0</v>
      </c>
    </row>
    <row r="19" spans="1:16" ht="38.25">
      <c r="A19" s="168" t="s">
        <v>235</v>
      </c>
      <c r="B19" s="157" t="s">
        <v>236</v>
      </c>
      <c r="C19" s="169">
        <v>0</v>
      </c>
      <c r="D19" s="169">
        <v>0</v>
      </c>
      <c r="E19" s="170">
        <v>0</v>
      </c>
      <c r="F19" s="169">
        <v>0</v>
      </c>
      <c r="G19" s="169">
        <v>0</v>
      </c>
      <c r="H19" s="169">
        <v>0</v>
      </c>
      <c r="I19" s="169">
        <v>0</v>
      </c>
      <c r="J19" s="169">
        <v>0</v>
      </c>
      <c r="K19" s="169">
        <v>0</v>
      </c>
      <c r="L19" s="169">
        <v>0</v>
      </c>
      <c r="M19" s="169">
        <v>0</v>
      </c>
      <c r="N19" s="169">
        <v>0</v>
      </c>
      <c r="O19" s="169">
        <v>0</v>
      </c>
      <c r="P19" s="169">
        <v>0</v>
      </c>
    </row>
    <row r="20" spans="1:16" ht="25.5">
      <c r="A20" s="168" t="s">
        <v>237</v>
      </c>
      <c r="B20" s="157" t="s">
        <v>238</v>
      </c>
      <c r="C20" s="169">
        <v>0</v>
      </c>
      <c r="D20" s="169">
        <v>0</v>
      </c>
      <c r="E20" s="170">
        <v>0</v>
      </c>
      <c r="F20" s="169">
        <v>0</v>
      </c>
      <c r="G20" s="169">
        <v>0</v>
      </c>
      <c r="H20" s="169">
        <v>0</v>
      </c>
      <c r="I20" s="169">
        <v>0</v>
      </c>
      <c r="J20" s="169">
        <v>0</v>
      </c>
      <c r="K20" s="169">
        <v>0</v>
      </c>
      <c r="L20" s="169">
        <v>0</v>
      </c>
      <c r="M20" s="169">
        <v>0</v>
      </c>
      <c r="N20" s="169">
        <v>0</v>
      </c>
      <c r="O20" s="169">
        <v>0</v>
      </c>
      <c r="P20" s="169">
        <v>0</v>
      </c>
    </row>
    <row r="21" spans="1:16" ht="15">
      <c r="A21" s="168" t="s">
        <v>239</v>
      </c>
      <c r="B21" s="157" t="s">
        <v>240</v>
      </c>
      <c r="C21" s="169">
        <v>0</v>
      </c>
      <c r="D21" s="169">
        <v>0</v>
      </c>
      <c r="E21" s="170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v>0</v>
      </c>
      <c r="M21" s="169">
        <v>0</v>
      </c>
      <c r="N21" s="169">
        <v>0</v>
      </c>
      <c r="O21" s="169">
        <v>0</v>
      </c>
      <c r="P21" s="169">
        <v>0</v>
      </c>
    </row>
    <row r="22" spans="1:16" ht="15">
      <c r="A22" s="168" t="s">
        <v>241</v>
      </c>
      <c r="B22" s="157" t="s">
        <v>242</v>
      </c>
      <c r="C22" s="169">
        <v>0</v>
      </c>
      <c r="D22" s="169">
        <v>0</v>
      </c>
      <c r="E22" s="170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0</v>
      </c>
      <c r="O22" s="169">
        <v>0</v>
      </c>
      <c r="P22" s="169">
        <v>1</v>
      </c>
    </row>
    <row r="23" spans="1:16" ht="15.75" thickBot="1">
      <c r="A23" s="171"/>
      <c r="B23" s="265" t="s">
        <v>338</v>
      </c>
      <c r="C23" s="266">
        <f aca="true" t="shared" si="3" ref="C23:I23">SUM(C19:C22)</f>
        <v>0</v>
      </c>
      <c r="D23" s="266">
        <f t="shared" si="3"/>
        <v>0</v>
      </c>
      <c r="E23" s="266">
        <f t="shared" si="3"/>
        <v>0</v>
      </c>
      <c r="F23" s="266">
        <f t="shared" si="3"/>
        <v>0</v>
      </c>
      <c r="G23" s="266">
        <f t="shared" si="3"/>
        <v>0</v>
      </c>
      <c r="H23" s="266">
        <f>SUM(H19:H22)</f>
        <v>0</v>
      </c>
      <c r="I23" s="266">
        <f t="shared" si="3"/>
        <v>0</v>
      </c>
      <c r="J23" s="266">
        <f aca="true" t="shared" si="4" ref="J23:P23">SUM(J19:J22)</f>
        <v>0</v>
      </c>
      <c r="K23" s="266">
        <f t="shared" si="4"/>
        <v>0</v>
      </c>
      <c r="L23" s="266">
        <f t="shared" si="4"/>
        <v>0</v>
      </c>
      <c r="M23" s="266">
        <f t="shared" si="4"/>
        <v>0</v>
      </c>
      <c r="N23" s="266">
        <f t="shared" si="4"/>
        <v>0</v>
      </c>
      <c r="O23" s="266">
        <f>SUM(O19:O22)</f>
        <v>0</v>
      </c>
      <c r="P23" s="266">
        <f t="shared" si="4"/>
        <v>1</v>
      </c>
    </row>
    <row r="24" spans="1:16" ht="15.75" thickTop="1">
      <c r="A24" s="161"/>
      <c r="B24" s="267" t="s">
        <v>209</v>
      </c>
      <c r="C24" s="268">
        <f aca="true" t="shared" si="5" ref="C24:I24">C14+C18+C23</f>
        <v>0</v>
      </c>
      <c r="D24" s="268">
        <f t="shared" si="5"/>
        <v>0</v>
      </c>
      <c r="E24" s="268">
        <f t="shared" si="5"/>
        <v>0</v>
      </c>
      <c r="F24" s="268">
        <f t="shared" si="5"/>
        <v>0</v>
      </c>
      <c r="G24" s="268">
        <f t="shared" si="5"/>
        <v>0</v>
      </c>
      <c r="H24" s="268">
        <f>H14+H18+H23</f>
        <v>0</v>
      </c>
      <c r="I24" s="268">
        <f t="shared" si="5"/>
        <v>0</v>
      </c>
      <c r="J24" s="268">
        <f aca="true" t="shared" si="6" ref="J24:P24">J14+J18+J23</f>
        <v>1</v>
      </c>
      <c r="K24" s="268">
        <f t="shared" si="6"/>
        <v>0</v>
      </c>
      <c r="L24" s="268">
        <f t="shared" si="6"/>
        <v>0</v>
      </c>
      <c r="M24" s="268">
        <f t="shared" si="6"/>
        <v>0</v>
      </c>
      <c r="N24" s="268">
        <f t="shared" si="6"/>
        <v>0</v>
      </c>
      <c r="O24" s="268">
        <f>O14+O18+O23</f>
        <v>0</v>
      </c>
      <c r="P24" s="268">
        <f t="shared" si="6"/>
        <v>1</v>
      </c>
    </row>
    <row r="26" spans="1:16" ht="15">
      <c r="A26" s="400" t="s">
        <v>275</v>
      </c>
      <c r="B26" s="401"/>
      <c r="C26" s="401"/>
      <c r="D26" s="401"/>
      <c r="E26" s="401"/>
      <c r="F26" s="401"/>
      <c r="G26" s="401"/>
      <c r="H26" s="401"/>
      <c r="I26" s="401"/>
      <c r="J26" s="401"/>
      <c r="K26" s="402"/>
      <c r="L26" s="402"/>
      <c r="M26" s="402"/>
      <c r="N26" s="402"/>
      <c r="O26" s="402"/>
      <c r="P26" s="402"/>
    </row>
  </sheetData>
  <sheetProtection/>
  <mergeCells count="5">
    <mergeCell ref="A1:Y1"/>
    <mergeCell ref="A5:Y5"/>
    <mergeCell ref="A26:P26"/>
    <mergeCell ref="A3:P3"/>
    <mergeCell ref="A4:P4"/>
  </mergeCells>
  <printOptions/>
  <pageMargins left="0.75" right="0.75" top="1" bottom="1" header="0.4921259845" footer="0.4921259845"/>
  <pageSetup fitToWidth="0" fitToHeight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Viera Backstuberová</dc:creator>
  <cp:keywords/>
  <dc:description/>
  <cp:lastModifiedBy>Kuntova Gabriela</cp:lastModifiedBy>
  <cp:lastPrinted>2018-05-17T10:50:47Z</cp:lastPrinted>
  <dcterms:created xsi:type="dcterms:W3CDTF">2001-03-06T09:40:04Z</dcterms:created>
  <dcterms:modified xsi:type="dcterms:W3CDTF">2018-05-17T10:54:21Z</dcterms:modified>
  <cp:category/>
  <cp:version/>
  <cp:contentType/>
  <cp:contentStatus/>
</cp:coreProperties>
</file>