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mmichlo\Desktop\Návrh rozpočtu verejnej správy na roky 2018 až 2020\Navrh rozpoctu na roky 2018 až 2020\"/>
    </mc:Choice>
  </mc:AlternateContent>
  <bookViews>
    <workbookView xWindow="120" yWindow="195" windowWidth="15480" windowHeight="11460"/>
  </bookViews>
  <sheets>
    <sheet name="VI a VH " sheetId="1" r:id="rId1"/>
  </sheets>
  <externalReferences>
    <externalReference r:id="rId2"/>
  </externalReferences>
  <definedNames>
    <definedName name="_xlnm.Print_Titles" localSheetId="0">'VI a VH '!$1:$2</definedName>
    <definedName name="_xlnm.Print_Area" localSheetId="0">'VI a VH '!$A$1:$I$154</definedName>
  </definedNames>
  <calcPr calcId="152511"/>
</workbook>
</file>

<file path=xl/calcChain.xml><?xml version="1.0" encoding="utf-8"?>
<calcChain xmlns="http://schemas.openxmlformats.org/spreadsheetml/2006/main">
  <c r="I94" i="1" l="1"/>
  <c r="H94" i="1"/>
  <c r="G94" i="1"/>
  <c r="F94" i="1"/>
  <c r="I93" i="1"/>
  <c r="H93" i="1"/>
  <c r="G93" i="1"/>
  <c r="F93" i="1"/>
  <c r="I82" i="1"/>
  <c r="H82" i="1"/>
  <c r="G82" i="1"/>
  <c r="F82" i="1"/>
  <c r="E82" i="1"/>
  <c r="D82" i="1"/>
  <c r="I81" i="1"/>
  <c r="H81" i="1"/>
  <c r="G81" i="1"/>
  <c r="F81" i="1"/>
  <c r="E81" i="1"/>
  <c r="D81" i="1"/>
  <c r="I14" i="1" l="1"/>
  <c r="G6" i="1"/>
  <c r="H6" i="1" s="1"/>
  <c r="I6" i="1" s="1"/>
</calcChain>
</file>

<file path=xl/sharedStrings.xml><?xml version="1.0" encoding="utf-8"?>
<sst xmlns="http://schemas.openxmlformats.org/spreadsheetml/2006/main" count="252" uniqueCount="98">
  <si>
    <t>VI</t>
  </si>
  <si>
    <t>ukazovateľ</t>
  </si>
  <si>
    <t>skutočnosť</t>
  </si>
  <si>
    <t>plán</t>
  </si>
  <si>
    <t>VH</t>
  </si>
  <si>
    <t>Ministerstvo zdravotníctva SR</t>
  </si>
  <si>
    <t>Ministerstvo financií SR</t>
  </si>
  <si>
    <t>Ministerstvo hospodárstva SR</t>
  </si>
  <si>
    <t>Ministerstvo obrany SR</t>
  </si>
  <si>
    <t>Ministerstvo vnútra SR</t>
  </si>
  <si>
    <t>Ministerstvo práce, sociálnych vecí a rodiny SR</t>
  </si>
  <si>
    <t>Správa štátnych hmotných rezerv SR</t>
  </si>
  <si>
    <t>Ministerstvo životného prostredia SR</t>
  </si>
  <si>
    <t>Úrad pre normalizáciu, metrológiu a skúšobníctvo SR</t>
  </si>
  <si>
    <t>vlastnícky podiel v %</t>
  </si>
  <si>
    <t>Všeobecná zdravotná poisťovňa, a.s.</t>
  </si>
  <si>
    <t>Nemocnica Poprad, a.s.</t>
  </si>
  <si>
    <t>Letecká vojenská nemocnica, a.s.</t>
  </si>
  <si>
    <t>Východoslovenský onkologický ústav, a.s.</t>
  </si>
  <si>
    <t>Národný ústav srdcových a cievnych chorôb, a.s.</t>
  </si>
  <si>
    <t>Východoslovenský ústav srdcových a cievnych chorôb, a.s.</t>
  </si>
  <si>
    <t>Jadrová a vyraďovacia spoločnosť, a. s.</t>
  </si>
  <si>
    <t>Technická inšpekcia, a.s.</t>
  </si>
  <si>
    <t>Poľnonákup Tatry, a.s.</t>
  </si>
  <si>
    <t>Automobilové opravovne Ministerstva vnútra SR, a.s.</t>
  </si>
  <si>
    <t>Agrokomplex - Výstavníctvo Nitra, š.p.</t>
  </si>
  <si>
    <t>Agroinštitút Nitra, š.p.</t>
  </si>
  <si>
    <t>Plemenárske služby Slovenskej republiky, š.p.</t>
  </si>
  <si>
    <t>Stredoslovenský ústav srdcových a cievnych chorôb, a.s.</t>
  </si>
  <si>
    <t>VI - vlastné imanie</t>
  </si>
  <si>
    <t>N/A</t>
  </si>
  <si>
    <t xml:space="preserve">Železničná spoločnosť Cargo Slovakia, a.s. </t>
  </si>
  <si>
    <t xml:space="preserve">Letisko Košice - Airport Košice , a.s. </t>
  </si>
  <si>
    <t xml:space="preserve">Letové prevádzkové služby SR, š.p. </t>
  </si>
  <si>
    <t xml:space="preserve">Metro Bratislava, a.s. </t>
  </si>
  <si>
    <t xml:space="preserve">Letisko Piešťany , a.s. </t>
  </si>
  <si>
    <t xml:space="preserve">Letisko Poprad - Tatry, a.s. </t>
  </si>
  <si>
    <t xml:space="preserve">Letisko Sliač, a.s. </t>
  </si>
  <si>
    <t xml:space="preserve">Slovenská pošta, a.s. </t>
  </si>
  <si>
    <t>Železnice Slovenskej republiky (ŽSR)</t>
  </si>
  <si>
    <t>Exportno - importná banka Slovenskej republiky</t>
  </si>
  <si>
    <t>Ministerstvo zahraničných vecí a európskych záležitostí SR</t>
  </si>
  <si>
    <t>Ministerstvo pôdohospodárstva a rozvoja vidieka SR</t>
  </si>
  <si>
    <t>Uvedené zdravotnícke zariadenia sa v súlade s odporúčaním Eurostatu stali súčasťou sektora verejnej správy.</t>
  </si>
  <si>
    <t>Slovenská konsolidačná, a.s.</t>
  </si>
  <si>
    <t>Slovenská záručná a rozvojová banka, a.s.</t>
  </si>
  <si>
    <t>Slovenská elektrizačná prenosová sústava, a.s.</t>
  </si>
  <si>
    <t xml:space="preserve">TIPOS, národná lotériová spoločnosť, a.s. </t>
  </si>
  <si>
    <t>Mincovňa Kremnica, š.p.</t>
  </si>
  <si>
    <t>Špecializovaný liečebný ústav Marína, š.p.</t>
  </si>
  <si>
    <t>SLOVTHERMAE, Kúpele Diamant Dudince, š.p.</t>
  </si>
  <si>
    <t>Rudné Bane, š.p.</t>
  </si>
  <si>
    <t>Slovenský plynárenský priemysel, a.s.</t>
  </si>
  <si>
    <t>Západoslovenská energetika, a.s.</t>
  </si>
  <si>
    <t>Stredoslovenská energetika, a.s.</t>
  </si>
  <si>
    <t>Slovenské elektrárne, a.s.</t>
  </si>
  <si>
    <t>HOREZZA, a.s.</t>
  </si>
  <si>
    <t>Letecké opravovne Trenčín, a.s.</t>
  </si>
  <si>
    <t>Vojenské lesy a majetky SR, š.p.</t>
  </si>
  <si>
    <t>Vodohospodárska výstavba, š.p.</t>
  </si>
  <si>
    <t>Slovenský vodohospodársky podnik, š.p.</t>
  </si>
  <si>
    <t>Lesy Slovenskej republiky, š.p.</t>
  </si>
  <si>
    <t>Lesopoľnohospodársky majetok Ulič, š.p.</t>
  </si>
  <si>
    <t>Národný žrebčín Topoľčianky, š.p.</t>
  </si>
  <si>
    <t>Závodisko, š.p.</t>
  </si>
  <si>
    <t>Hydromeliorácie, š.p.</t>
  </si>
  <si>
    <t xml:space="preserve">Technický skúšobný ústav Piešťany, š.p. </t>
  </si>
  <si>
    <t>Spoločnosť pre zavedenie unitárneho systému zdravotného poistenia, a.s.</t>
  </si>
  <si>
    <t>Spoločnosť pre skladovanie a.s.</t>
  </si>
  <si>
    <t>N/A - údaje nie sú k dispozícii a budú známe po schválení obchodných plánov orgánmi spoločností</t>
  </si>
  <si>
    <t>Ministerstvo školstva, vedy, výskumu a športu SR, Úrad pre normalizáciu, metrológiu a skúšobníctvo SR</t>
  </si>
  <si>
    <t>MH Manažment, a.s.</t>
  </si>
  <si>
    <t xml:space="preserve">DMD GROUP, a.s. </t>
  </si>
  <si>
    <t>Slovenská reštrukturalizačná, s.r.o.</t>
  </si>
  <si>
    <t>VH - výsledok hospodárenia (je súčasťou vlastného imania)</t>
  </si>
  <si>
    <t>3 655</t>
  </si>
  <si>
    <t>3 886</t>
  </si>
  <si>
    <t>4 132</t>
  </si>
  <si>
    <t xml:space="preserve">Poštová banka, a.s. </t>
  </si>
  <si>
    <t xml:space="preserve">Východoslovenská energetika Holding, a.s. </t>
  </si>
  <si>
    <t>50 079</t>
  </si>
  <si>
    <t xml:space="preserve">Letisko M.R. Štefánika - Airport Bratislava, a.s. (BTS)  </t>
  </si>
  <si>
    <t xml:space="preserve">Verejné prístavy, a.s. </t>
  </si>
  <si>
    <t>Národná diaľničná spoločnosť, a.s.</t>
  </si>
  <si>
    <t>Letisková spoločnosť Žilina, a.s.</t>
  </si>
  <si>
    <t>Železničná spoločnosť Slovensko, a.s.</t>
  </si>
  <si>
    <r>
      <t>MH Invest II, s.r.o.</t>
    </r>
    <r>
      <rPr>
        <vertAlign val="superscript"/>
        <sz val="11"/>
        <rFont val="Times New Roman"/>
        <family val="1"/>
        <charset val="238"/>
      </rPr>
      <t>1</t>
    </r>
  </si>
  <si>
    <r>
      <t>Nemocnica svätého Michala, a.s.</t>
    </r>
    <r>
      <rPr>
        <vertAlign val="superscript"/>
        <sz val="11"/>
        <rFont val="Times New Roman"/>
        <family val="1"/>
        <charset val="238"/>
      </rPr>
      <t>2</t>
    </r>
  </si>
  <si>
    <t>Ministerstvo dopravy a výstavby SR</t>
  </si>
  <si>
    <t>MH invest, s.r.o.</t>
  </si>
  <si>
    <t>TRANSPETROL, a.s.</t>
  </si>
  <si>
    <t>Správa služieb diplomatickému zboru, a.s.</t>
  </si>
  <si>
    <r>
      <t>3</t>
    </r>
    <r>
      <rPr>
        <sz val="11"/>
        <rFont val="Times New Roman"/>
        <family val="1"/>
        <charset val="238"/>
      </rPr>
      <t xml:space="preserve"> podiel vo výške 5 % spravuje Úrad pre normalizáciu, metrológiu a skúšobníctvo SR</t>
    </r>
  </si>
  <si>
    <t>Prehľad hospodárenia podnikov štátnej správy                     (v tis. eur)</t>
  </si>
  <si>
    <r>
      <t>BIONT, a.s.</t>
    </r>
    <r>
      <rPr>
        <vertAlign val="superscript"/>
        <sz val="11"/>
        <rFont val="Times New Roman"/>
        <family val="1"/>
        <charset val="238"/>
      </rPr>
      <t>3</t>
    </r>
  </si>
  <si>
    <r>
      <rPr>
        <vertAlign val="superscript"/>
        <sz val="11"/>
        <rFont val="Times New Roman"/>
        <family val="1"/>
        <charset val="238"/>
      </rPr>
      <t>1</t>
    </r>
    <r>
      <rPr>
        <sz val="11"/>
        <rFont val="Times New Roman"/>
        <family val="1"/>
        <charset val="238"/>
      </rPr>
      <t xml:space="preserve"> obchodná spoločnosť bola založená zakladateľskou listinou zo dňa 12.10.2015 v zmysle ust. § 105 - 153 zák. č. 513/1991 Zb. Obchodný zákonník</t>
    </r>
  </si>
  <si>
    <r>
      <rPr>
        <vertAlign val="superscript"/>
        <sz val="11"/>
        <rFont val="Times New Roman"/>
        <family val="1"/>
        <charset val="238"/>
      </rPr>
      <t xml:space="preserve">2 </t>
    </r>
    <r>
      <rPr>
        <sz val="11"/>
        <rFont val="Times New Roman"/>
        <family val="1"/>
        <charset val="238"/>
      </rPr>
      <t>spoločná nemocnica MV SR a MO SR</t>
    </r>
  </si>
  <si>
    <t>Technická obnova a ochrana železníc , a.s. (TOOŽ)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</si>
</sst>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 Narrow"/>
      <family val="2"/>
      <charset val="238"/>
    </font>
    <font>
      <sz val="8"/>
      <name val="Arial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11"/>
      <color rgb="FF000000"/>
      <name val="Calibri"/>
      <family val="2"/>
      <charset val="238"/>
    </font>
    <font>
      <i/>
      <sz val="11"/>
      <color rgb="FF7F7F7F"/>
      <name val="Arial Narrow"/>
      <family val="2"/>
      <charset val="238"/>
    </font>
    <font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4" fontId="1" fillId="2" borderId="29" applyNumberFormat="0" applyProtection="0">
      <alignment horizontal="left" vertical="center" indent="1"/>
    </xf>
    <xf numFmtId="0" fontId="5" fillId="0" borderId="0"/>
    <xf numFmtId="9" fontId="6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0" fillId="0" borderId="0"/>
    <xf numFmtId="0" fontId="11" fillId="0" borderId="0" applyNumberFormat="0" applyFill="0" applyBorder="0" applyAlignment="0" applyProtection="0"/>
    <xf numFmtId="9" fontId="10" fillId="0" borderId="0" applyBorder="0" applyProtection="0"/>
  </cellStyleXfs>
  <cellXfs count="235">
    <xf numFmtId="0" fontId="0" fillId="0" borderId="0" xfId="0"/>
    <xf numFmtId="4" fontId="2" fillId="3" borderId="4" xfId="0" applyNumberFormat="1" applyFont="1" applyFill="1" applyBorder="1" applyAlignment="1">
      <alignment horizontal="center"/>
    </xf>
    <xf numFmtId="4" fontId="4" fillId="0" borderId="0" xfId="0" applyNumberFormat="1" applyFont="1"/>
    <xf numFmtId="4" fontId="4" fillId="0" borderId="0" xfId="0" applyNumberFormat="1" applyFont="1" applyFill="1"/>
    <xf numFmtId="4" fontId="2" fillId="0" borderId="0" xfId="0" applyNumberFormat="1" applyFont="1"/>
    <xf numFmtId="3" fontId="2" fillId="0" borderId="5" xfId="0" applyNumberFormat="1" applyFont="1" applyBorder="1"/>
    <xf numFmtId="3" fontId="2" fillId="0" borderId="1" xfId="0" applyNumberFormat="1" applyFont="1" applyBorder="1"/>
    <xf numFmtId="3" fontId="2" fillId="0" borderId="11" xfId="0" applyNumberFormat="1" applyFont="1" applyBorder="1"/>
    <xf numFmtId="3" fontId="2" fillId="0" borderId="14" xfId="0" applyNumberFormat="1" applyFont="1" applyBorder="1"/>
    <xf numFmtId="3" fontId="2" fillId="0" borderId="16" xfId="0" applyNumberFormat="1" applyFont="1" applyBorder="1"/>
    <xf numFmtId="3" fontId="2" fillId="0" borderId="22" xfId="0" applyNumberFormat="1" applyFont="1" applyBorder="1"/>
    <xf numFmtId="3" fontId="2" fillId="0" borderId="15" xfId="0" applyNumberFormat="1" applyFont="1" applyBorder="1"/>
    <xf numFmtId="0" fontId="3" fillId="4" borderId="23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4" fontId="2" fillId="3" borderId="31" xfId="0" applyNumberFormat="1" applyFont="1" applyFill="1" applyBorder="1" applyAlignment="1">
      <alignment horizontal="center"/>
    </xf>
    <xf numFmtId="3" fontId="2" fillId="0" borderId="11" xfId="0" applyNumberFormat="1" applyFont="1" applyFill="1" applyBorder="1"/>
    <xf numFmtId="3" fontId="2" fillId="0" borderId="9" xfId="0" applyNumberFormat="1" applyFont="1" applyFill="1" applyBorder="1"/>
    <xf numFmtId="3" fontId="2" fillId="0" borderId="1" xfId="0" applyNumberFormat="1" applyFont="1" applyFill="1" applyBorder="1"/>
    <xf numFmtId="3" fontId="4" fillId="0" borderId="1" xfId="0" applyNumberFormat="1" applyFont="1" applyBorder="1"/>
    <xf numFmtId="3" fontId="4" fillId="0" borderId="11" xfId="0" applyNumberFormat="1" applyFont="1" applyBorder="1"/>
    <xf numFmtId="3" fontId="4" fillId="0" borderId="11" xfId="0" applyNumberFormat="1" applyFont="1" applyFill="1" applyBorder="1"/>
    <xf numFmtId="3" fontId="4" fillId="0" borderId="1" xfId="0" applyNumberFormat="1" applyFont="1" applyFill="1" applyBorder="1"/>
    <xf numFmtId="3" fontId="8" fillId="0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right" vertical="top" wrapText="1"/>
    </xf>
    <xf numFmtId="3" fontId="2" fillId="0" borderId="13" xfId="0" applyNumberFormat="1" applyFont="1" applyBorder="1"/>
    <xf numFmtId="3" fontId="2" fillId="0" borderId="5" xfId="0" applyNumberFormat="1" applyFont="1" applyFill="1" applyBorder="1"/>
    <xf numFmtId="3" fontId="4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Border="1" applyAlignment="1">
      <alignment horizontal="right" wrapText="1"/>
    </xf>
    <xf numFmtId="4" fontId="2" fillId="3" borderId="32" xfId="0" applyNumberFormat="1" applyFont="1" applyFill="1" applyBorder="1" applyAlignment="1">
      <alignment horizontal="center"/>
    </xf>
    <xf numFmtId="4" fontId="2" fillId="3" borderId="28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3" fontId="8" fillId="0" borderId="1" xfId="8" applyNumberFormat="1" applyFont="1" applyBorder="1" applyAlignment="1"/>
    <xf numFmtId="3" fontId="8" fillId="0" borderId="11" xfId="8" applyNumberFormat="1" applyFont="1" applyBorder="1" applyAlignment="1"/>
    <xf numFmtId="0" fontId="8" fillId="0" borderId="1" xfId="8" applyFont="1" applyBorder="1" applyAlignment="1">
      <alignment vertical="top" wrapText="1"/>
    </xf>
    <xf numFmtId="3" fontId="4" fillId="0" borderId="15" xfId="0" applyNumberFormat="1" applyFont="1" applyBorder="1"/>
    <xf numFmtId="3" fontId="4" fillId="0" borderId="16" xfId="0" applyNumberFormat="1" applyFont="1" applyBorder="1"/>
    <xf numFmtId="3" fontId="2" fillId="3" borderId="13" xfId="0" applyNumberFormat="1" applyFont="1" applyFill="1" applyBorder="1"/>
    <xf numFmtId="3" fontId="2" fillId="3" borderId="1" xfId="0" applyNumberFormat="1" applyFont="1" applyFill="1" applyBorder="1"/>
    <xf numFmtId="3" fontId="2" fillId="3" borderId="11" xfId="0" applyNumberFormat="1" applyFont="1" applyFill="1" applyBorder="1"/>
    <xf numFmtId="3" fontId="2" fillId="3" borderId="5" xfId="0" applyNumberFormat="1" applyFont="1" applyFill="1" applyBorder="1"/>
    <xf numFmtId="3" fontId="2" fillId="3" borderId="9" xfId="0" applyNumberFormat="1" applyFont="1" applyFill="1" applyBorder="1"/>
    <xf numFmtId="3" fontId="2" fillId="3" borderId="16" xfId="0" applyNumberFormat="1" applyFont="1" applyFill="1" applyBorder="1"/>
    <xf numFmtId="4" fontId="2" fillId="0" borderId="32" xfId="0" applyNumberFormat="1" applyFont="1" applyFill="1" applyBorder="1" applyAlignment="1">
      <alignment horizontal="center"/>
    </xf>
    <xf numFmtId="3" fontId="2" fillId="0" borderId="30" xfId="0" applyNumberFormat="1" applyFont="1" applyFill="1" applyBorder="1" applyAlignment="1">
      <alignment horizontal="right"/>
    </xf>
    <xf numFmtId="3" fontId="2" fillId="0" borderId="37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4" fontId="2" fillId="0" borderId="28" xfId="0" applyNumberFormat="1" applyFont="1" applyFill="1" applyBorder="1" applyAlignment="1">
      <alignment horizontal="center"/>
    </xf>
    <xf numFmtId="0" fontId="2" fillId="0" borderId="4" xfId="4" applyFont="1" applyBorder="1" applyAlignment="1">
      <alignment horizontal="center"/>
    </xf>
    <xf numFmtId="4" fontId="2" fillId="3" borderId="4" xfId="5" applyNumberFormat="1" applyFont="1" applyFill="1" applyBorder="1" applyAlignment="1">
      <alignment horizontal="center"/>
    </xf>
    <xf numFmtId="4" fontId="2" fillId="0" borderId="4" xfId="0" applyNumberFormat="1" applyFont="1" applyBorder="1" applyAlignment="1">
      <alignment horizontal="center" vertical="center"/>
    </xf>
    <xf numFmtId="4" fontId="2" fillId="3" borderId="4" xfId="6" applyNumberFormat="1" applyFont="1" applyFill="1" applyBorder="1" applyAlignment="1">
      <alignment horizontal="center"/>
    </xf>
    <xf numFmtId="4" fontId="2" fillId="0" borderId="31" xfId="0" applyNumberFormat="1" applyFont="1" applyBorder="1" applyAlignment="1">
      <alignment horizontal="center" vertical="center"/>
    </xf>
    <xf numFmtId="3" fontId="2" fillId="0" borderId="40" xfId="0" applyNumberFormat="1" applyFont="1" applyFill="1" applyBorder="1" applyAlignment="1">
      <alignment horizontal="right"/>
    </xf>
    <xf numFmtId="3" fontId="2" fillId="0" borderId="9" xfId="0" applyNumberFormat="1" applyFont="1" applyBorder="1"/>
    <xf numFmtId="3" fontId="2" fillId="0" borderId="42" xfId="0" applyNumberFormat="1" applyFont="1" applyFill="1" applyBorder="1"/>
    <xf numFmtId="3" fontId="2" fillId="0" borderId="43" xfId="0" applyNumberFormat="1" applyFont="1" applyFill="1" applyBorder="1"/>
    <xf numFmtId="3" fontId="2" fillId="0" borderId="44" xfId="0" applyNumberFormat="1" applyFont="1" applyFill="1" applyBorder="1"/>
    <xf numFmtId="3" fontId="2" fillId="0" borderId="25" xfId="0" applyNumberFormat="1" applyFont="1" applyBorder="1"/>
    <xf numFmtId="3" fontId="2" fillId="0" borderId="44" xfId="0" applyNumberFormat="1" applyFont="1" applyBorder="1"/>
    <xf numFmtId="3" fontId="4" fillId="0" borderId="1" xfId="9" applyNumberFormat="1" applyFont="1" applyBorder="1"/>
    <xf numFmtId="3" fontId="4" fillId="0" borderId="11" xfId="9" applyNumberFormat="1" applyFont="1" applyBorder="1"/>
    <xf numFmtId="0" fontId="4" fillId="0" borderId="1" xfId="9" applyNumberFormat="1" applyFont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 vertical="top" wrapText="1"/>
    </xf>
    <xf numFmtId="3" fontId="2" fillId="0" borderId="45" xfId="0" applyNumberFormat="1" applyFont="1" applyFill="1" applyBorder="1"/>
    <xf numFmtId="3" fontId="2" fillId="0" borderId="1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4" fillId="0" borderId="13" xfId="0" applyNumberFormat="1" applyFont="1" applyFill="1" applyBorder="1"/>
    <xf numFmtId="3" fontId="4" fillId="0" borderId="13" xfId="0" applyNumberFormat="1" applyFont="1" applyFill="1" applyBorder="1" applyAlignment="1">
      <alignment vertical="top" wrapText="1"/>
    </xf>
    <xf numFmtId="3" fontId="8" fillId="0" borderId="13" xfId="8" applyNumberFormat="1" applyFont="1" applyBorder="1" applyAlignment="1"/>
    <xf numFmtId="3" fontId="4" fillId="0" borderId="14" xfId="0" applyNumberFormat="1" applyFont="1" applyFill="1" applyBorder="1"/>
    <xf numFmtId="3" fontId="4" fillId="0" borderId="15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3" fontId="4" fillId="0" borderId="4" xfId="0" applyNumberFormat="1" applyFont="1" applyFill="1" applyBorder="1"/>
    <xf numFmtId="3" fontId="8" fillId="0" borderId="4" xfId="0" applyNumberFormat="1" applyFont="1" applyFill="1" applyBorder="1" applyAlignment="1">
      <alignment horizontal="right" wrapText="1"/>
    </xf>
    <xf numFmtId="3" fontId="4" fillId="0" borderId="4" xfId="9" applyNumberFormat="1" applyFont="1" applyBorder="1"/>
    <xf numFmtId="0" fontId="4" fillId="0" borderId="4" xfId="9" applyNumberFormat="1" applyFont="1" applyBorder="1" applyAlignment="1">
      <alignment horizontal="right" wrapText="1"/>
    </xf>
    <xf numFmtId="0" fontId="8" fillId="0" borderId="4" xfId="0" applyFont="1" applyFill="1" applyBorder="1" applyAlignment="1">
      <alignment horizontal="right" wrapText="1"/>
    </xf>
    <xf numFmtId="3" fontId="4" fillId="0" borderId="4" xfId="0" applyNumberFormat="1" applyFont="1" applyFill="1" applyBorder="1" applyAlignment="1">
      <alignment vertical="top" wrapText="1"/>
    </xf>
    <xf numFmtId="3" fontId="8" fillId="0" borderId="4" xfId="8" applyNumberFormat="1" applyFont="1" applyBorder="1" applyAlignment="1"/>
    <xf numFmtId="3" fontId="8" fillId="0" borderId="4" xfId="8" applyNumberFormat="1" applyFont="1" applyBorder="1" applyAlignment="1">
      <alignment vertical="top" wrapText="1"/>
    </xf>
    <xf numFmtId="3" fontId="4" fillId="0" borderId="4" xfId="0" applyNumberFormat="1" applyFont="1" applyFill="1" applyBorder="1" applyAlignment="1">
      <alignment horizontal="right" vertical="top" wrapText="1"/>
    </xf>
    <xf numFmtId="3" fontId="4" fillId="0" borderId="4" xfId="0" applyNumberFormat="1" applyFont="1" applyBorder="1"/>
    <xf numFmtId="3" fontId="4" fillId="0" borderId="31" xfId="0" applyNumberFormat="1" applyFont="1" applyBorder="1"/>
    <xf numFmtId="3" fontId="8" fillId="0" borderId="13" xfId="0" applyNumberFormat="1" applyFont="1" applyFill="1" applyBorder="1" applyAlignment="1">
      <alignment horizontal="right" wrapText="1"/>
    </xf>
    <xf numFmtId="3" fontId="4" fillId="0" borderId="13" xfId="9" applyNumberFormat="1" applyFont="1" applyBorder="1"/>
    <xf numFmtId="0" fontId="4" fillId="0" borderId="13" xfId="9" applyNumberFormat="1" applyFont="1" applyBorder="1" applyAlignment="1">
      <alignment horizontal="right" wrapText="1"/>
    </xf>
    <xf numFmtId="0" fontId="8" fillId="0" borderId="13" xfId="0" applyFont="1" applyFill="1" applyBorder="1" applyAlignment="1">
      <alignment horizontal="right" wrapText="1"/>
    </xf>
    <xf numFmtId="3" fontId="2" fillId="0" borderId="13" xfId="0" applyNumberFormat="1" applyFont="1" applyFill="1" applyBorder="1"/>
    <xf numFmtId="3" fontId="4" fillId="0" borderId="13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 vertical="top" wrapText="1"/>
    </xf>
    <xf numFmtId="0" fontId="8" fillId="0" borderId="13" xfId="8" applyFont="1" applyBorder="1" applyAlignment="1">
      <alignment vertical="top" wrapText="1"/>
    </xf>
    <xf numFmtId="3" fontId="2" fillId="0" borderId="13" xfId="0" applyNumberFormat="1" applyFont="1" applyBorder="1" applyAlignment="1">
      <alignment horizontal="right" wrapText="1"/>
    </xf>
    <xf numFmtId="3" fontId="4" fillId="0" borderId="13" xfId="0" applyNumberFormat="1" applyFont="1" applyBorder="1"/>
    <xf numFmtId="3" fontId="4" fillId="0" borderId="14" xfId="0" applyNumberFormat="1" applyFont="1" applyBorder="1"/>
    <xf numFmtId="3" fontId="2" fillId="0" borderId="4" xfId="0" applyNumberFormat="1" applyFont="1" applyFill="1" applyBorder="1"/>
    <xf numFmtId="3" fontId="2" fillId="0" borderId="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3" fontId="4" fillId="0" borderId="31" xfId="0" applyNumberFormat="1" applyFont="1" applyFill="1" applyBorder="1"/>
    <xf numFmtId="3" fontId="4" fillId="0" borderId="14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3" fontId="2" fillId="0" borderId="15" xfId="0" applyNumberFormat="1" applyFont="1" applyFill="1" applyBorder="1"/>
    <xf numFmtId="3" fontId="2" fillId="0" borderId="25" xfId="0" applyNumberFormat="1" applyFont="1" applyFill="1" applyBorder="1" applyAlignment="1">
      <alignment horizontal="right"/>
    </xf>
    <xf numFmtId="3" fontId="2" fillId="0" borderId="47" xfId="0" applyNumberFormat="1" applyFont="1" applyFill="1" applyBorder="1" applyAlignment="1">
      <alignment horizontal="right"/>
    </xf>
    <xf numFmtId="3" fontId="2" fillId="0" borderId="45" xfId="0" applyNumberFormat="1" applyFont="1" applyBorder="1"/>
    <xf numFmtId="3" fontId="2" fillId="0" borderId="1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4" fillId="0" borderId="46" xfId="0" applyNumberFormat="1" applyFont="1" applyBorder="1"/>
    <xf numFmtId="3" fontId="4" fillId="0" borderId="23" xfId="0" applyNumberFormat="1" applyFont="1" applyBorder="1"/>
    <xf numFmtId="3" fontId="4" fillId="0" borderId="8" xfId="0" applyNumberFormat="1" applyFont="1" applyBorder="1"/>
    <xf numFmtId="3" fontId="4" fillId="0" borderId="9" xfId="0" applyNumberFormat="1" applyFont="1" applyFill="1" applyBorder="1"/>
    <xf numFmtId="3" fontId="4" fillId="3" borderId="1" xfId="0" applyNumberFormat="1" applyFont="1" applyFill="1" applyBorder="1"/>
    <xf numFmtId="3" fontId="4" fillId="3" borderId="4" xfId="0" applyNumberFormat="1" applyFont="1" applyFill="1" applyBorder="1"/>
    <xf numFmtId="3" fontId="4" fillId="3" borderId="13" xfId="0" applyNumberFormat="1" applyFont="1" applyFill="1" applyBorder="1"/>
    <xf numFmtId="3" fontId="4" fillId="3" borderId="39" xfId="0" applyNumberFormat="1" applyFont="1" applyFill="1" applyBorder="1"/>
    <xf numFmtId="3" fontId="4" fillId="3" borderId="11" xfId="0" applyNumberFormat="1" applyFont="1" applyFill="1" applyBorder="1"/>
    <xf numFmtId="3" fontId="2" fillId="0" borderId="14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6" xfId="0" applyNumberFormat="1" applyFont="1" applyFill="1" applyBorder="1"/>
    <xf numFmtId="3" fontId="4" fillId="0" borderId="21" xfId="0" applyNumberFormat="1" applyFont="1" applyFill="1" applyBorder="1"/>
    <xf numFmtId="3" fontId="4" fillId="0" borderId="5" xfId="0" applyNumberFormat="1" applyFont="1" applyBorder="1"/>
    <xf numFmtId="3" fontId="4" fillId="3" borderId="5" xfId="0" applyNumberFormat="1" applyFont="1" applyFill="1" applyBorder="1"/>
    <xf numFmtId="3" fontId="4" fillId="0" borderId="5" xfId="0" applyNumberFormat="1" applyFont="1" applyFill="1" applyBorder="1"/>
    <xf numFmtId="3" fontId="8" fillId="0" borderId="5" xfId="0" applyNumberFormat="1" applyFont="1" applyFill="1" applyBorder="1" applyAlignment="1">
      <alignment horizontal="right" wrapText="1"/>
    </xf>
    <xf numFmtId="3" fontId="4" fillId="0" borderId="5" xfId="9" applyNumberFormat="1" applyFont="1" applyBorder="1"/>
    <xf numFmtId="0" fontId="4" fillId="0" borderId="5" xfId="9" applyNumberFormat="1" applyFont="1" applyBorder="1" applyAlignment="1">
      <alignment horizontal="right" wrapText="1"/>
    </xf>
    <xf numFmtId="0" fontId="8" fillId="0" borderId="5" xfId="0" applyFont="1" applyFill="1" applyBorder="1" applyAlignment="1">
      <alignment horizontal="right" wrapText="1"/>
    </xf>
    <xf numFmtId="3" fontId="4" fillId="0" borderId="5" xfId="0" applyNumberFormat="1" applyFont="1" applyFill="1" applyBorder="1" applyAlignment="1">
      <alignment vertical="top" wrapText="1"/>
    </xf>
    <xf numFmtId="3" fontId="8" fillId="0" borderId="5" xfId="8" applyNumberFormat="1" applyFont="1" applyBorder="1" applyAlignment="1"/>
    <xf numFmtId="0" fontId="8" fillId="0" borderId="5" xfId="8" applyFont="1" applyBorder="1" applyAlignment="1">
      <alignment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3" fontId="4" fillId="0" borderId="22" xfId="0" applyNumberFormat="1" applyFont="1" applyBorder="1"/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/>
    <xf numFmtId="4" fontId="4" fillId="0" borderId="0" xfId="0" applyNumberFormat="1" applyFont="1" applyAlignment="1"/>
    <xf numFmtId="0" fontId="4" fillId="0" borderId="0" xfId="0" applyFont="1" applyFill="1"/>
    <xf numFmtId="3" fontId="4" fillId="0" borderId="11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12" fillId="0" borderId="5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 horizontal="center"/>
    </xf>
    <xf numFmtId="3" fontId="2" fillId="0" borderId="14" xfId="0" applyNumberFormat="1" applyFont="1" applyFill="1" applyBorder="1"/>
    <xf numFmtId="3" fontId="2" fillId="0" borderId="41" xfId="0" applyNumberFormat="1" applyFont="1" applyFill="1" applyBorder="1" applyAlignment="1">
      <alignment horizontal="right"/>
    </xf>
    <xf numFmtId="4" fontId="9" fillId="0" borderId="0" xfId="0" applyNumberFormat="1" applyFont="1"/>
    <xf numFmtId="3" fontId="2" fillId="0" borderId="5" xfId="0" applyNumberFormat="1" applyFont="1" applyFill="1" applyBorder="1" applyAlignment="1">
      <alignment horizontal="right" wrapText="1"/>
    </xf>
    <xf numFmtId="3" fontId="2" fillId="0" borderId="4" xfId="0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2" fillId="0" borderId="27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left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" fontId="2" fillId="3" borderId="13" xfId="0" applyNumberFormat="1" applyFont="1" applyFill="1" applyBorder="1" applyAlignment="1">
      <alignment horizontal="left" vertical="center"/>
    </xf>
    <xf numFmtId="2" fontId="2" fillId="0" borderId="32" xfId="3" applyNumberFormat="1" applyFont="1" applyFill="1" applyBorder="1" applyAlignment="1">
      <alignment horizontal="center" vertical="center"/>
    </xf>
    <xf numFmtId="2" fontId="2" fillId="0" borderId="28" xfId="3" applyNumberFormat="1" applyFont="1" applyFill="1" applyBorder="1" applyAlignment="1">
      <alignment horizontal="center" vertical="center"/>
    </xf>
    <xf numFmtId="2" fontId="4" fillId="0" borderId="32" xfId="3" applyNumberFormat="1" applyFont="1" applyFill="1" applyBorder="1" applyAlignment="1">
      <alignment horizontal="center" vertical="center"/>
    </xf>
    <xf numFmtId="2" fontId="4" fillId="0" borderId="28" xfId="3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3" fillId="4" borderId="14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4" fillId="0" borderId="2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2" fontId="4" fillId="0" borderId="19" xfId="3" applyNumberFormat="1" applyFont="1" applyBorder="1" applyAlignment="1">
      <alignment horizontal="center" vertical="center"/>
    </xf>
    <xf numFmtId="2" fontId="4" fillId="0" borderId="28" xfId="3" applyNumberFormat="1" applyFont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4" borderId="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2" fontId="4" fillId="0" borderId="32" xfId="3" applyNumberFormat="1" applyFont="1" applyBorder="1" applyAlignment="1">
      <alignment horizontal="center" vertical="center"/>
    </xf>
    <xf numFmtId="4" fontId="3" fillId="3" borderId="33" xfId="0" applyNumberFormat="1" applyFont="1" applyFill="1" applyBorder="1" applyAlignment="1">
      <alignment horizontal="left"/>
    </xf>
    <xf numFmtId="4" fontId="3" fillId="3" borderId="0" xfId="0" applyNumberFormat="1" applyFont="1" applyFill="1" applyBorder="1" applyAlignment="1">
      <alignment horizontal="left"/>
    </xf>
    <xf numFmtId="4" fontId="3" fillId="3" borderId="34" xfId="0" applyNumberFormat="1" applyFont="1" applyFill="1" applyBorder="1" applyAlignment="1">
      <alignment horizontal="left"/>
    </xf>
    <xf numFmtId="4" fontId="2" fillId="0" borderId="12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0" fontId="4" fillId="0" borderId="17" xfId="0" applyFont="1" applyBorder="1" applyAlignment="1">
      <alignment vertical="center"/>
    </xf>
    <xf numFmtId="2" fontId="4" fillId="0" borderId="20" xfId="3" applyNumberFormat="1" applyFont="1" applyBorder="1" applyAlignment="1">
      <alignment horizontal="center" vertical="center"/>
    </xf>
    <xf numFmtId="3" fontId="2" fillId="3" borderId="33" xfId="0" applyNumberFormat="1" applyFont="1" applyFill="1" applyBorder="1" applyAlignment="1">
      <alignment horizontal="center" vertical="center" wrapText="1"/>
    </xf>
    <xf numFmtId="3" fontId="2" fillId="3" borderId="0" xfId="0" applyNumberFormat="1" applyFont="1" applyFill="1" applyBorder="1" applyAlignment="1">
      <alignment horizontal="center" vertical="center" wrapText="1"/>
    </xf>
    <xf numFmtId="3" fontId="2" fillId="3" borderId="34" xfId="0" applyNumberFormat="1" applyFont="1" applyFill="1" applyBorder="1" applyAlignment="1">
      <alignment horizontal="center" vertical="center" wrapText="1"/>
    </xf>
    <xf numFmtId="3" fontId="2" fillId="3" borderId="38" xfId="0" applyNumberFormat="1" applyFont="1" applyFill="1" applyBorder="1" applyAlignment="1">
      <alignment horizontal="center" vertical="center" wrapText="1"/>
    </xf>
    <xf numFmtId="3" fontId="2" fillId="3" borderId="35" xfId="0" applyNumberFormat="1" applyFont="1" applyFill="1" applyBorder="1" applyAlignment="1">
      <alignment horizontal="center" vertical="center" wrapText="1"/>
    </xf>
    <xf numFmtId="3" fontId="2" fillId="3" borderId="36" xfId="0" applyNumberFormat="1" applyFont="1" applyFill="1" applyBorder="1" applyAlignment="1">
      <alignment horizontal="center" vertical="center" wrapText="1"/>
    </xf>
    <xf numFmtId="4" fontId="2" fillId="3" borderId="12" xfId="0" applyNumberFormat="1" applyFont="1" applyFill="1" applyBorder="1" applyAlignment="1">
      <alignment horizontal="left" vertical="center"/>
    </xf>
    <xf numFmtId="4" fontId="2" fillId="3" borderId="10" xfId="0" applyNumberFormat="1" applyFont="1" applyFill="1" applyBorder="1" applyAlignment="1">
      <alignment horizontal="left" vertical="center"/>
    </xf>
    <xf numFmtId="4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2" fontId="8" fillId="0" borderId="32" xfId="10" applyNumberFormat="1" applyFont="1" applyFill="1" applyBorder="1" applyAlignment="1" applyProtection="1">
      <alignment horizontal="center" vertical="center"/>
    </xf>
    <xf numFmtId="2" fontId="8" fillId="0" borderId="28" xfId="10" applyNumberFormat="1" applyFont="1" applyFill="1" applyBorder="1" applyAlignment="1" applyProtection="1">
      <alignment horizontal="center" vertical="center"/>
    </xf>
    <xf numFmtId="4" fontId="3" fillId="3" borderId="25" xfId="0" applyNumberFormat="1" applyFont="1" applyFill="1" applyBorder="1" applyAlignment="1">
      <alignment horizontal="left"/>
    </xf>
    <xf numFmtId="4" fontId="3" fillId="3" borderId="24" xfId="0" applyNumberFormat="1" applyFont="1" applyFill="1" applyBorder="1" applyAlignment="1">
      <alignment horizontal="left"/>
    </xf>
    <xf numFmtId="4" fontId="3" fillId="3" borderId="26" xfId="0" applyNumberFormat="1" applyFont="1" applyFill="1" applyBorder="1" applyAlignment="1">
      <alignment horizontal="left"/>
    </xf>
    <xf numFmtId="0" fontId="2" fillId="0" borderId="14" xfId="0" applyFont="1" applyBorder="1" applyAlignment="1">
      <alignment vertical="center"/>
    </xf>
    <xf numFmtId="4" fontId="2" fillId="0" borderId="2" xfId="0" applyNumberFormat="1" applyFont="1" applyFill="1" applyBorder="1" applyAlignment="1">
      <alignment horizontal="left" vertical="center"/>
    </xf>
    <xf numFmtId="4" fontId="2" fillId="0" borderId="3" xfId="0" applyNumberFormat="1" applyFont="1" applyFill="1" applyBorder="1" applyAlignment="1">
      <alignment horizontal="left" vertical="center"/>
    </xf>
    <xf numFmtId="4" fontId="2" fillId="3" borderId="2" xfId="0" applyNumberFormat="1" applyFont="1" applyFill="1" applyBorder="1" applyAlignment="1">
      <alignment horizontal="left" vertical="center"/>
    </xf>
    <xf numFmtId="4" fontId="2" fillId="3" borderId="18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left" vertical="top" wrapText="1"/>
    </xf>
    <xf numFmtId="4" fontId="2" fillId="3" borderId="17" xfId="0" applyNumberFormat="1" applyFont="1" applyFill="1" applyBorder="1" applyAlignment="1">
      <alignment horizontal="left" vertical="center"/>
    </xf>
  </cellXfs>
  <cellStyles count="11">
    <cellStyle name="Normálna 2" xfId="2"/>
    <cellStyle name="Normálna 3" xfId="8"/>
    <cellStyle name="Normálna 6" xfId="7"/>
    <cellStyle name="Normálne" xfId="0" builtinId="0"/>
    <cellStyle name="Normálne 5" xfId="4"/>
    <cellStyle name="Normálne 6" xfId="5"/>
    <cellStyle name="Normálne 7" xfId="6"/>
    <cellStyle name="Percentá" xfId="3" builtinId="5"/>
    <cellStyle name="Percentá 2" xfId="10"/>
    <cellStyle name="SAPBEXstdItem" xfId="1"/>
    <cellStyle name="Vysvetľujúci text" xfId="9" builtinId="53"/>
  </cellStyles>
  <dxfs count="0"/>
  <tableStyles count="0" defaultTableStyle="TableStyleMedium2" defaultPivotStyle="PivotStyleLight16"/>
  <colors>
    <mruColors>
      <color rgb="FFFF66FF"/>
      <color rgb="FFFFCCFF"/>
      <color rgb="FFFF00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3</xdr:row>
      <xdr:rowOff>9525</xdr:rowOff>
    </xdr:from>
    <xdr:ext cx="123825" cy="123825"/>
    <xdr:pic macro="[1]!DesignIconClicked">
      <xdr:nvPicPr>
        <xdr:cNvPr id="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23825" cy="123825"/>
    <xdr:pic macro="[1]!DesignIconClicked">
      <xdr:nvPicPr>
        <xdr:cNvPr id="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743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</xdr:row>
      <xdr:rowOff>0</xdr:rowOff>
    </xdr:from>
    <xdr:ext cx="123825" cy="123825"/>
    <xdr:pic macro="[1]!DesignIconClicked">
      <xdr:nvPicPr>
        <xdr:cNvPr id="9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924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85725</xdr:colOff>
      <xdr:row>19</xdr:row>
      <xdr:rowOff>0</xdr:rowOff>
    </xdr:from>
    <xdr:ext cx="123825" cy="123825"/>
    <xdr:pic macro="[1]!DesignIconClicked">
      <xdr:nvPicPr>
        <xdr:cNvPr id="1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19</xdr:row>
      <xdr:rowOff>0</xdr:rowOff>
    </xdr:from>
    <xdr:ext cx="123825" cy="123825"/>
    <xdr:pic macro="[1]!DesignIconClicked">
      <xdr:nvPicPr>
        <xdr:cNvPr id="1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85725</xdr:colOff>
      <xdr:row>42</xdr:row>
      <xdr:rowOff>0</xdr:rowOff>
    </xdr:from>
    <xdr:ext cx="123825" cy="123825"/>
    <xdr:pic macro="[1]!DesignIconClicked">
      <xdr:nvPicPr>
        <xdr:cNvPr id="12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3371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42</xdr:row>
      <xdr:rowOff>0</xdr:rowOff>
    </xdr:from>
    <xdr:ext cx="123825" cy="123825"/>
    <xdr:pic macro="[1]!DesignIconClicked">
      <xdr:nvPicPr>
        <xdr:cNvPr id="1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371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50</xdr:row>
      <xdr:rowOff>0</xdr:rowOff>
    </xdr:from>
    <xdr:ext cx="123825" cy="123825"/>
    <xdr:pic macro="[1]!DesignIconClicked">
      <xdr:nvPicPr>
        <xdr:cNvPr id="14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0957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28575</xdr:colOff>
      <xdr:row>59</xdr:row>
      <xdr:rowOff>0</xdr:rowOff>
    </xdr:from>
    <xdr:ext cx="123825" cy="123825"/>
    <xdr:pic macro="[1]!DesignIconClicked">
      <xdr:nvPicPr>
        <xdr:cNvPr id="1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46386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59</xdr:row>
      <xdr:rowOff>0</xdr:rowOff>
    </xdr:from>
    <xdr:ext cx="123825" cy="123825"/>
    <xdr:pic macro="[1]!DesignIconClicked">
      <xdr:nvPicPr>
        <xdr:cNvPr id="1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6386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59</xdr:row>
      <xdr:rowOff>0</xdr:rowOff>
    </xdr:from>
    <xdr:ext cx="123825" cy="123825"/>
    <xdr:pic macro="[1]!DesignIconClicked">
      <xdr:nvPicPr>
        <xdr:cNvPr id="1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6386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59</xdr:row>
      <xdr:rowOff>0</xdr:rowOff>
    </xdr:from>
    <xdr:ext cx="123825" cy="123825"/>
    <xdr:pic macro="[1]!DesignIconClicked">
      <xdr:nvPicPr>
        <xdr:cNvPr id="1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6386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59</xdr:row>
      <xdr:rowOff>0</xdr:rowOff>
    </xdr:from>
    <xdr:ext cx="123825" cy="123825"/>
    <xdr:pic macro="[1]!DesignIconClicked">
      <xdr:nvPicPr>
        <xdr:cNvPr id="1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6386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85725</xdr:colOff>
      <xdr:row>63</xdr:row>
      <xdr:rowOff>0</xdr:rowOff>
    </xdr:from>
    <xdr:ext cx="123825" cy="123825"/>
    <xdr:pic macro="[1]!DesignIconClicked">
      <xdr:nvPicPr>
        <xdr:cNvPr id="2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819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63</xdr:row>
      <xdr:rowOff>0</xdr:rowOff>
    </xdr:from>
    <xdr:ext cx="123825" cy="123825"/>
    <xdr:pic macro="[1]!DesignIconClicked">
      <xdr:nvPicPr>
        <xdr:cNvPr id="2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819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65</xdr:row>
      <xdr:rowOff>0</xdr:rowOff>
    </xdr:from>
    <xdr:ext cx="123825" cy="123825"/>
    <xdr:pic macro="[1]!DesignIconClicked">
      <xdr:nvPicPr>
        <xdr:cNvPr id="22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5000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65</xdr:row>
      <xdr:rowOff>0</xdr:rowOff>
    </xdr:from>
    <xdr:ext cx="123825" cy="123825"/>
    <xdr:pic macro="[1]!DesignIconClicked">
      <xdr:nvPicPr>
        <xdr:cNvPr id="23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5000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74</xdr:row>
      <xdr:rowOff>0</xdr:rowOff>
    </xdr:from>
    <xdr:ext cx="123825" cy="123825"/>
    <xdr:pic macro="[1]!DesignIconClicked">
      <xdr:nvPicPr>
        <xdr:cNvPr id="24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5181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74</xdr:row>
      <xdr:rowOff>0</xdr:rowOff>
    </xdr:from>
    <xdr:ext cx="123825" cy="123825"/>
    <xdr:pic macro="[1]!DesignIconClicked">
      <xdr:nvPicPr>
        <xdr:cNvPr id="25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5181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76</xdr:row>
      <xdr:rowOff>0</xdr:rowOff>
    </xdr:from>
    <xdr:ext cx="123825" cy="123825"/>
    <xdr:pic macro="[1]!DesignIconClicked">
      <xdr:nvPicPr>
        <xdr:cNvPr id="2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78</xdr:row>
      <xdr:rowOff>0</xdr:rowOff>
    </xdr:from>
    <xdr:ext cx="123825" cy="123825"/>
    <xdr:pic macro="[1]!DesignIconClicked">
      <xdr:nvPicPr>
        <xdr:cNvPr id="27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5905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78</xdr:row>
      <xdr:rowOff>0</xdr:rowOff>
    </xdr:from>
    <xdr:ext cx="123825" cy="123825"/>
    <xdr:pic macro="[1]!DesignIconClicked">
      <xdr:nvPicPr>
        <xdr:cNvPr id="28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5905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28575</xdr:colOff>
      <xdr:row>78</xdr:row>
      <xdr:rowOff>0</xdr:rowOff>
    </xdr:from>
    <xdr:ext cx="123825" cy="123825"/>
    <xdr:pic macro="[1]!DesignIconClicked">
      <xdr:nvPicPr>
        <xdr:cNvPr id="2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6086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78</xdr:row>
      <xdr:rowOff>0</xdr:rowOff>
    </xdr:from>
    <xdr:ext cx="123825" cy="123825"/>
    <xdr:pic macro="[1]!DesignIconClicked">
      <xdr:nvPicPr>
        <xdr:cNvPr id="3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6086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78</xdr:row>
      <xdr:rowOff>0</xdr:rowOff>
    </xdr:from>
    <xdr:ext cx="123825" cy="123825"/>
    <xdr:pic macro="[1]!DesignIconClicked">
      <xdr:nvPicPr>
        <xdr:cNvPr id="3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6086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78</xdr:row>
      <xdr:rowOff>0</xdr:rowOff>
    </xdr:from>
    <xdr:ext cx="123825" cy="123825"/>
    <xdr:pic macro="[1]!DesignIconClicked">
      <xdr:nvPicPr>
        <xdr:cNvPr id="3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6086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78</xdr:row>
      <xdr:rowOff>0</xdr:rowOff>
    </xdr:from>
    <xdr:ext cx="123825" cy="123825"/>
    <xdr:pic macro="[1]!DesignIconClicked">
      <xdr:nvPicPr>
        <xdr:cNvPr id="3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6086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97</xdr:row>
      <xdr:rowOff>0</xdr:rowOff>
    </xdr:from>
    <xdr:ext cx="123825" cy="123825"/>
    <xdr:pic macro="[1]!DesignIconClicked">
      <xdr:nvPicPr>
        <xdr:cNvPr id="3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6267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109</xdr:row>
      <xdr:rowOff>0</xdr:rowOff>
    </xdr:from>
    <xdr:ext cx="123825" cy="123825"/>
    <xdr:pic macro="[1]!DesignIconClicked">
      <xdr:nvPicPr>
        <xdr:cNvPr id="3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7896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115</xdr:row>
      <xdr:rowOff>0</xdr:rowOff>
    </xdr:from>
    <xdr:ext cx="123825" cy="123825"/>
    <xdr:pic macro="[1]!DesignIconClicked">
      <xdr:nvPicPr>
        <xdr:cNvPr id="36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8439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28575</xdr:colOff>
      <xdr:row>61</xdr:row>
      <xdr:rowOff>0</xdr:rowOff>
    </xdr:from>
    <xdr:ext cx="123825" cy="123825"/>
    <xdr:pic macro="[1]!DesignIconClicked">
      <xdr:nvPicPr>
        <xdr:cNvPr id="3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1038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61</xdr:row>
      <xdr:rowOff>0</xdr:rowOff>
    </xdr:from>
    <xdr:ext cx="123825" cy="123825"/>
    <xdr:pic macro="[1]!DesignIconClicked">
      <xdr:nvPicPr>
        <xdr:cNvPr id="3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038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61</xdr:row>
      <xdr:rowOff>0</xdr:rowOff>
    </xdr:from>
    <xdr:ext cx="123825" cy="123825"/>
    <xdr:pic macro="[1]!DesignIconClicked">
      <xdr:nvPicPr>
        <xdr:cNvPr id="3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038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61</xdr:row>
      <xdr:rowOff>0</xdr:rowOff>
    </xdr:from>
    <xdr:ext cx="123825" cy="123825"/>
    <xdr:pic macro="[1]!DesignIconClicked">
      <xdr:nvPicPr>
        <xdr:cNvPr id="4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038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61</xdr:row>
      <xdr:rowOff>0</xdr:rowOff>
    </xdr:from>
    <xdr:ext cx="123825" cy="123825"/>
    <xdr:pic macro="[1]!DesignIconClicked">
      <xdr:nvPicPr>
        <xdr:cNvPr id="4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038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99</xdr:row>
      <xdr:rowOff>0</xdr:rowOff>
    </xdr:from>
    <xdr:ext cx="123825" cy="123825"/>
    <xdr:pic macro="[1]!DesignIconClicked">
      <xdr:nvPicPr>
        <xdr:cNvPr id="4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750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99</xdr:row>
      <xdr:rowOff>0</xdr:rowOff>
    </xdr:from>
    <xdr:ext cx="123825" cy="123825"/>
    <xdr:pic macro="[1]!DesignIconClicked">
      <xdr:nvPicPr>
        <xdr:cNvPr id="43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750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28575</xdr:colOff>
      <xdr:row>59</xdr:row>
      <xdr:rowOff>0</xdr:rowOff>
    </xdr:from>
    <xdr:ext cx="123825" cy="123825"/>
    <xdr:pic macro="[1]!DesignIconClicked">
      <xdr:nvPicPr>
        <xdr:cNvPr id="4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59</xdr:row>
      <xdr:rowOff>0</xdr:rowOff>
    </xdr:from>
    <xdr:ext cx="123825" cy="123825"/>
    <xdr:pic macro="[1]!DesignIconClicked">
      <xdr:nvPicPr>
        <xdr:cNvPr id="4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59</xdr:row>
      <xdr:rowOff>0</xdr:rowOff>
    </xdr:from>
    <xdr:ext cx="123825" cy="123825"/>
    <xdr:pic macro="[1]!DesignIconClicked">
      <xdr:nvPicPr>
        <xdr:cNvPr id="4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59</xdr:row>
      <xdr:rowOff>0</xdr:rowOff>
    </xdr:from>
    <xdr:ext cx="123825" cy="123825"/>
    <xdr:pic macro="[1]!DesignIconClicked">
      <xdr:nvPicPr>
        <xdr:cNvPr id="4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59</xdr:row>
      <xdr:rowOff>0</xdr:rowOff>
    </xdr:from>
    <xdr:ext cx="123825" cy="123825"/>
    <xdr:pic macro="[1]!DesignIconClicked">
      <xdr:nvPicPr>
        <xdr:cNvPr id="4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85725</xdr:colOff>
      <xdr:row>63</xdr:row>
      <xdr:rowOff>0</xdr:rowOff>
    </xdr:from>
    <xdr:ext cx="123825" cy="123825"/>
    <xdr:pic macro="[1]!DesignIconClicked">
      <xdr:nvPicPr>
        <xdr:cNvPr id="4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1914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63</xdr:row>
      <xdr:rowOff>0</xdr:rowOff>
    </xdr:from>
    <xdr:ext cx="123825" cy="123825"/>
    <xdr:pic macro="[1]!DesignIconClicked">
      <xdr:nvPicPr>
        <xdr:cNvPr id="5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914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65</xdr:row>
      <xdr:rowOff>0</xdr:rowOff>
    </xdr:from>
    <xdr:ext cx="123825" cy="123825"/>
    <xdr:pic macro="[1]!DesignIconClicked">
      <xdr:nvPicPr>
        <xdr:cNvPr id="51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2333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65</xdr:row>
      <xdr:rowOff>0</xdr:rowOff>
    </xdr:from>
    <xdr:ext cx="123825" cy="123825"/>
    <xdr:pic macro="[1]!DesignIconClicked">
      <xdr:nvPicPr>
        <xdr:cNvPr id="52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2333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28575</xdr:colOff>
      <xdr:row>61</xdr:row>
      <xdr:rowOff>0</xdr:rowOff>
    </xdr:from>
    <xdr:ext cx="123825" cy="123825"/>
    <xdr:pic macro="[1]!DesignIconClicked">
      <xdr:nvPicPr>
        <xdr:cNvPr id="5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1495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61</xdr:row>
      <xdr:rowOff>0</xdr:rowOff>
    </xdr:from>
    <xdr:ext cx="123825" cy="123825"/>
    <xdr:pic macro="[1]!DesignIconClicked">
      <xdr:nvPicPr>
        <xdr:cNvPr id="5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495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61</xdr:row>
      <xdr:rowOff>0</xdr:rowOff>
    </xdr:from>
    <xdr:ext cx="123825" cy="123825"/>
    <xdr:pic macro="[1]!DesignIconClicked">
      <xdr:nvPicPr>
        <xdr:cNvPr id="5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495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61</xdr:row>
      <xdr:rowOff>0</xdr:rowOff>
    </xdr:from>
    <xdr:ext cx="123825" cy="123825"/>
    <xdr:pic macro="[1]!DesignIconClicked">
      <xdr:nvPicPr>
        <xdr:cNvPr id="5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495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61</xdr:row>
      <xdr:rowOff>0</xdr:rowOff>
    </xdr:from>
    <xdr:ext cx="123825" cy="123825"/>
    <xdr:pic macro="[1]!DesignIconClicked">
      <xdr:nvPicPr>
        <xdr:cNvPr id="5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495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28575</xdr:colOff>
      <xdr:row>59</xdr:row>
      <xdr:rowOff>0</xdr:rowOff>
    </xdr:from>
    <xdr:ext cx="123825" cy="123825"/>
    <xdr:pic macro="[1]!DesignIconClicked">
      <xdr:nvPicPr>
        <xdr:cNvPr id="5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59</xdr:row>
      <xdr:rowOff>0</xdr:rowOff>
    </xdr:from>
    <xdr:ext cx="123825" cy="123825"/>
    <xdr:pic macro="[1]!DesignIconClicked">
      <xdr:nvPicPr>
        <xdr:cNvPr id="5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59</xdr:row>
      <xdr:rowOff>0</xdr:rowOff>
    </xdr:from>
    <xdr:ext cx="123825" cy="123825"/>
    <xdr:pic macro="[1]!DesignIconClicked">
      <xdr:nvPicPr>
        <xdr:cNvPr id="6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59</xdr:row>
      <xdr:rowOff>0</xdr:rowOff>
    </xdr:from>
    <xdr:ext cx="123825" cy="123825"/>
    <xdr:pic macro="[1]!DesignIconClicked">
      <xdr:nvPicPr>
        <xdr:cNvPr id="6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59</xdr:row>
      <xdr:rowOff>0</xdr:rowOff>
    </xdr:from>
    <xdr:ext cx="123825" cy="123825"/>
    <xdr:pic macro="[1]!DesignIconClicked">
      <xdr:nvPicPr>
        <xdr:cNvPr id="6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85725</xdr:colOff>
      <xdr:row>63</xdr:row>
      <xdr:rowOff>0</xdr:rowOff>
    </xdr:from>
    <xdr:ext cx="123825" cy="123825"/>
    <xdr:pic macro="[1]!DesignIconClicked">
      <xdr:nvPicPr>
        <xdr:cNvPr id="6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1914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63</xdr:row>
      <xdr:rowOff>0</xdr:rowOff>
    </xdr:from>
    <xdr:ext cx="123825" cy="123825"/>
    <xdr:pic macro="[1]!DesignIconClicked">
      <xdr:nvPicPr>
        <xdr:cNvPr id="6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914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65</xdr:row>
      <xdr:rowOff>0</xdr:rowOff>
    </xdr:from>
    <xdr:ext cx="123825" cy="123825"/>
    <xdr:pic macro="[1]!DesignIconClicked">
      <xdr:nvPicPr>
        <xdr:cNvPr id="65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2333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65</xdr:row>
      <xdr:rowOff>0</xdr:rowOff>
    </xdr:from>
    <xdr:ext cx="123825" cy="123825"/>
    <xdr:pic macro="[1]!DesignIconClicked">
      <xdr:nvPicPr>
        <xdr:cNvPr id="66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2333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28575</xdr:colOff>
      <xdr:row>61</xdr:row>
      <xdr:rowOff>0</xdr:rowOff>
    </xdr:from>
    <xdr:ext cx="123825" cy="123825"/>
    <xdr:pic macro="[1]!DesignIconClicked">
      <xdr:nvPicPr>
        <xdr:cNvPr id="6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1495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61</xdr:row>
      <xdr:rowOff>0</xdr:rowOff>
    </xdr:from>
    <xdr:ext cx="123825" cy="123825"/>
    <xdr:pic macro="[1]!DesignIconClicked">
      <xdr:nvPicPr>
        <xdr:cNvPr id="6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495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61</xdr:row>
      <xdr:rowOff>0</xdr:rowOff>
    </xdr:from>
    <xdr:ext cx="123825" cy="123825"/>
    <xdr:pic macro="[1]!DesignIconClicked">
      <xdr:nvPicPr>
        <xdr:cNvPr id="6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495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61</xdr:row>
      <xdr:rowOff>0</xdr:rowOff>
    </xdr:from>
    <xdr:ext cx="123825" cy="123825"/>
    <xdr:pic macro="[1]!DesignIconClicked">
      <xdr:nvPicPr>
        <xdr:cNvPr id="7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495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61</xdr:row>
      <xdr:rowOff>0</xdr:rowOff>
    </xdr:from>
    <xdr:ext cx="123825" cy="123825"/>
    <xdr:pic macro="[1]!DesignIconClicked">
      <xdr:nvPicPr>
        <xdr:cNvPr id="7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495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95</xdr:row>
      <xdr:rowOff>0</xdr:rowOff>
    </xdr:from>
    <xdr:ext cx="123825" cy="123825"/>
    <xdr:pic macro="[1]!DesignIconClicked">
      <xdr:nvPicPr>
        <xdr:cNvPr id="7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9630159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Common%20Files/SAP%20Shared/BW/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5"/>
  <sheetViews>
    <sheetView tabSelected="1" zoomScale="110" zoomScaleNormal="110" workbookViewId="0">
      <pane ySplit="2" topLeftCell="A3" activePane="bottomLeft" state="frozen"/>
      <selection pane="bottomLeft" activeCell="A22" sqref="A22:A23"/>
    </sheetView>
  </sheetViews>
  <sheetFormatPr defaultRowHeight="15" x14ac:dyDescent="0.25"/>
  <cols>
    <col min="1" max="1" width="52.28515625" style="149" customWidth="1"/>
    <col min="2" max="2" width="11.7109375" style="151" customWidth="1"/>
    <col min="3" max="3" width="11" style="149" customWidth="1"/>
    <col min="4" max="9" width="13.28515625" style="149" customWidth="1"/>
    <col min="10" max="16384" width="9.140625" style="149"/>
  </cols>
  <sheetData>
    <row r="1" spans="1:13" ht="15" customHeight="1" x14ac:dyDescent="0.25">
      <c r="A1" s="197" t="s">
        <v>93</v>
      </c>
      <c r="B1" s="202" t="s">
        <v>14</v>
      </c>
      <c r="C1" s="195" t="s">
        <v>1</v>
      </c>
      <c r="D1" s="12">
        <v>2015</v>
      </c>
      <c r="E1" s="13">
        <v>2016</v>
      </c>
      <c r="F1" s="14">
        <v>2017</v>
      </c>
      <c r="G1" s="15">
        <v>2018</v>
      </c>
      <c r="H1" s="15">
        <v>2019</v>
      </c>
      <c r="I1" s="13">
        <v>2020</v>
      </c>
    </row>
    <row r="2" spans="1:13" ht="15" customHeight="1" thickBot="1" x14ac:dyDescent="0.3">
      <c r="A2" s="198"/>
      <c r="B2" s="203"/>
      <c r="C2" s="196"/>
      <c r="D2" s="187" t="s">
        <v>2</v>
      </c>
      <c r="E2" s="188"/>
      <c r="F2" s="189" t="s">
        <v>3</v>
      </c>
      <c r="G2" s="190"/>
      <c r="H2" s="190"/>
      <c r="I2" s="188"/>
    </row>
    <row r="3" spans="1:13" ht="18" customHeight="1" thickBot="1" x14ac:dyDescent="0.3">
      <c r="A3" s="199" t="s">
        <v>88</v>
      </c>
      <c r="B3" s="200"/>
      <c r="C3" s="200"/>
      <c r="D3" s="200"/>
      <c r="E3" s="200"/>
      <c r="F3" s="200"/>
      <c r="G3" s="200"/>
      <c r="H3" s="200"/>
      <c r="I3" s="201"/>
    </row>
    <row r="4" spans="1:13" ht="15" customHeight="1" x14ac:dyDescent="0.25">
      <c r="A4" s="191" t="s">
        <v>81</v>
      </c>
      <c r="B4" s="193">
        <v>100</v>
      </c>
      <c r="C4" s="144" t="s">
        <v>0</v>
      </c>
      <c r="D4" s="131">
        <v>241474.226</v>
      </c>
      <c r="E4" s="118">
        <v>235444.31200000001</v>
      </c>
      <c r="F4" s="119">
        <v>226465.87816000002</v>
      </c>
      <c r="G4" s="120">
        <v>220514.67216000002</v>
      </c>
      <c r="H4" s="120">
        <v>215524.37216000003</v>
      </c>
      <c r="I4" s="121">
        <v>210743.76405734828</v>
      </c>
      <c r="J4" s="2"/>
      <c r="K4" s="2"/>
      <c r="L4" s="2"/>
      <c r="M4" s="2"/>
    </row>
    <row r="5" spans="1:13" ht="14.25" customHeight="1" x14ac:dyDescent="0.25">
      <c r="A5" s="192"/>
      <c r="B5" s="194"/>
      <c r="C5" s="145" t="s">
        <v>4</v>
      </c>
      <c r="D5" s="132">
        <v>-7319.4560000000001</v>
      </c>
      <c r="E5" s="90">
        <v>-6297.0870499999601</v>
      </c>
      <c r="F5" s="101">
        <v>-7770.831877702396</v>
      </c>
      <c r="G5" s="20">
        <v>-5951.2056480749361</v>
      </c>
      <c r="H5" s="20">
        <v>-4990.3002899119556</v>
      </c>
      <c r="I5" s="22">
        <v>-4780.6078127397896</v>
      </c>
      <c r="J5" s="2"/>
      <c r="K5" s="2"/>
      <c r="L5" s="2"/>
      <c r="M5" s="2"/>
    </row>
    <row r="6" spans="1:13" ht="15" customHeight="1" x14ac:dyDescent="0.25">
      <c r="A6" s="182" t="s">
        <v>31</v>
      </c>
      <c r="B6" s="177">
        <v>100</v>
      </c>
      <c r="C6" s="146" t="s">
        <v>0</v>
      </c>
      <c r="D6" s="133">
        <v>114215.20099999994</v>
      </c>
      <c r="E6" s="123">
        <v>114338</v>
      </c>
      <c r="F6" s="124">
        <v>114294</v>
      </c>
      <c r="G6" s="122">
        <f>F6+G7</f>
        <v>114417</v>
      </c>
      <c r="H6" s="122">
        <f>G6+H7</f>
        <v>115447</v>
      </c>
      <c r="I6" s="125">
        <f>H6+I7</f>
        <v>116685</v>
      </c>
      <c r="J6" s="2"/>
      <c r="K6" s="2"/>
      <c r="L6" s="2"/>
      <c r="M6" s="2"/>
    </row>
    <row r="7" spans="1:13" ht="15" customHeight="1" x14ac:dyDescent="0.25">
      <c r="A7" s="182"/>
      <c r="B7" s="178"/>
      <c r="C7" s="146" t="s">
        <v>4</v>
      </c>
      <c r="D7" s="133">
        <v>76.84787</v>
      </c>
      <c r="E7" s="123">
        <v>122.91146000000001</v>
      </c>
      <c r="F7" s="124">
        <v>28.788</v>
      </c>
      <c r="G7" s="122">
        <v>123</v>
      </c>
      <c r="H7" s="122">
        <v>1030</v>
      </c>
      <c r="I7" s="126">
        <v>1238</v>
      </c>
      <c r="J7" s="2"/>
      <c r="K7" s="2"/>
      <c r="L7" s="2"/>
      <c r="M7" s="2"/>
    </row>
    <row r="8" spans="1:13" ht="15" customHeight="1" x14ac:dyDescent="0.25">
      <c r="A8" s="186" t="s">
        <v>32</v>
      </c>
      <c r="B8" s="179">
        <v>34</v>
      </c>
      <c r="C8" s="147" t="s">
        <v>0</v>
      </c>
      <c r="D8" s="134">
        <v>52262</v>
      </c>
      <c r="E8" s="81">
        <v>51940</v>
      </c>
      <c r="F8" s="75">
        <v>51465</v>
      </c>
      <c r="G8" s="23">
        <v>52004</v>
      </c>
      <c r="H8" s="23">
        <v>52428</v>
      </c>
      <c r="I8" s="22">
        <v>52646</v>
      </c>
      <c r="J8" s="2"/>
      <c r="K8" s="2"/>
      <c r="L8" s="2"/>
      <c r="M8" s="2"/>
    </row>
    <row r="9" spans="1:13" ht="15" customHeight="1" x14ac:dyDescent="0.25">
      <c r="A9" s="186"/>
      <c r="B9" s="180"/>
      <c r="C9" s="147" t="s">
        <v>4</v>
      </c>
      <c r="D9" s="134">
        <v>2001</v>
      </c>
      <c r="E9" s="81">
        <v>1478</v>
      </c>
      <c r="F9" s="75">
        <v>905</v>
      </c>
      <c r="G9" s="23">
        <v>1334</v>
      </c>
      <c r="H9" s="23">
        <v>1625</v>
      </c>
      <c r="I9" s="22">
        <v>1680</v>
      </c>
      <c r="J9" s="2"/>
      <c r="K9" s="2"/>
      <c r="L9" s="2"/>
      <c r="M9" s="2"/>
    </row>
    <row r="10" spans="1:13" ht="15" customHeight="1" x14ac:dyDescent="0.25">
      <c r="A10" s="182" t="s">
        <v>33</v>
      </c>
      <c r="B10" s="177">
        <v>100</v>
      </c>
      <c r="C10" s="146" t="s">
        <v>0</v>
      </c>
      <c r="D10" s="133">
        <v>68788.618000000002</v>
      </c>
      <c r="E10" s="123">
        <v>68838.510999999999</v>
      </c>
      <c r="F10" s="124">
        <v>70470.945000000007</v>
      </c>
      <c r="G10" s="122">
        <v>70987.498000000007</v>
      </c>
      <c r="H10" s="122">
        <v>73254.611000000004</v>
      </c>
      <c r="I10" s="126">
        <v>73431.346000000005</v>
      </c>
      <c r="J10" s="2"/>
      <c r="K10" s="2"/>
      <c r="L10" s="2"/>
      <c r="M10" s="2"/>
    </row>
    <row r="11" spans="1:13" ht="15" customHeight="1" x14ac:dyDescent="0.25">
      <c r="A11" s="182"/>
      <c r="B11" s="178"/>
      <c r="C11" s="146" t="s">
        <v>4</v>
      </c>
      <c r="D11" s="133">
        <v>2043.607</v>
      </c>
      <c r="E11" s="123">
        <v>1182.395</v>
      </c>
      <c r="F11" s="124">
        <v>64.849999999999994</v>
      </c>
      <c r="G11" s="122">
        <v>516.553</v>
      </c>
      <c r="H11" s="122">
        <v>2267.114</v>
      </c>
      <c r="I11" s="126">
        <v>175.73500000000001</v>
      </c>
      <c r="J11" s="2"/>
      <c r="K11" s="2"/>
      <c r="L11" s="2"/>
      <c r="M11" s="2"/>
    </row>
    <row r="12" spans="1:13" ht="15" customHeight="1" x14ac:dyDescent="0.25">
      <c r="A12" s="163" t="s">
        <v>34</v>
      </c>
      <c r="B12" s="179">
        <v>34</v>
      </c>
      <c r="C12" s="147" t="s">
        <v>0</v>
      </c>
      <c r="D12" s="134">
        <v>15599</v>
      </c>
      <c r="E12" s="81">
        <v>15662</v>
      </c>
      <c r="F12" s="75">
        <v>16000</v>
      </c>
      <c r="G12" s="23">
        <v>16000</v>
      </c>
      <c r="H12" s="23">
        <v>16000</v>
      </c>
      <c r="I12" s="22">
        <v>16000</v>
      </c>
      <c r="J12" s="2"/>
      <c r="K12" s="2"/>
      <c r="L12" s="2"/>
      <c r="M12" s="2"/>
    </row>
    <row r="13" spans="1:13" ht="15" customHeight="1" x14ac:dyDescent="0.25">
      <c r="A13" s="164"/>
      <c r="B13" s="180"/>
      <c r="C13" s="147" t="s">
        <v>4</v>
      </c>
      <c r="D13" s="134">
        <v>-174</v>
      </c>
      <c r="E13" s="81">
        <v>83</v>
      </c>
      <c r="F13" s="75">
        <v>4</v>
      </c>
      <c r="G13" s="23">
        <v>50</v>
      </c>
      <c r="H13" s="23">
        <v>10</v>
      </c>
      <c r="I13" s="22">
        <v>10</v>
      </c>
      <c r="J13" s="2"/>
      <c r="K13" s="2"/>
      <c r="L13" s="2"/>
      <c r="M13" s="2"/>
    </row>
    <row r="14" spans="1:13" ht="15" customHeight="1" x14ac:dyDescent="0.25">
      <c r="A14" s="163" t="s">
        <v>83</v>
      </c>
      <c r="B14" s="179">
        <v>100</v>
      </c>
      <c r="C14" s="147" t="s">
        <v>0</v>
      </c>
      <c r="D14" s="134">
        <v>3498057.4826600002</v>
      </c>
      <c r="E14" s="81">
        <v>3746280.8179199998</v>
      </c>
      <c r="F14" s="75">
        <v>3770204.1529200175</v>
      </c>
      <c r="G14" s="23">
        <v>3774084.3316097097</v>
      </c>
      <c r="H14" s="23">
        <v>3775873.4081043294</v>
      </c>
      <c r="I14" s="22">
        <f>H14+I15</f>
        <v>3777367.4651228087</v>
      </c>
      <c r="J14" s="2"/>
      <c r="K14" s="2"/>
      <c r="L14" s="2"/>
      <c r="M14" s="2"/>
    </row>
    <row r="15" spans="1:13" ht="15" customHeight="1" x14ac:dyDescent="0.25">
      <c r="A15" s="164"/>
      <c r="B15" s="180"/>
      <c r="C15" s="147" t="s">
        <v>4</v>
      </c>
      <c r="D15" s="135">
        <v>23382.798210000001</v>
      </c>
      <c r="E15" s="82">
        <v>28223.33526</v>
      </c>
      <c r="F15" s="92">
        <v>5381.9360679239035</v>
      </c>
      <c r="G15" s="24">
        <v>3880.1786896865815</v>
      </c>
      <c r="H15" s="23">
        <v>1789.0764946192503</v>
      </c>
      <c r="I15" s="22">
        <v>1494.0570184795488</v>
      </c>
      <c r="J15" s="2"/>
      <c r="K15" s="2"/>
      <c r="L15" s="2"/>
      <c r="M15" s="2"/>
    </row>
    <row r="16" spans="1:13" ht="15" customHeight="1" x14ac:dyDescent="0.25">
      <c r="A16" s="165" t="s">
        <v>35</v>
      </c>
      <c r="B16" s="222">
        <v>20.65</v>
      </c>
      <c r="C16" s="145" t="s">
        <v>0</v>
      </c>
      <c r="D16" s="136">
        <v>20240</v>
      </c>
      <c r="E16" s="83">
        <v>19569</v>
      </c>
      <c r="F16" s="93">
        <v>21392</v>
      </c>
      <c r="G16" s="62">
        <v>20800</v>
      </c>
      <c r="H16" s="62">
        <v>20300</v>
      </c>
      <c r="I16" s="63">
        <v>19900</v>
      </c>
      <c r="J16" s="4"/>
      <c r="K16" s="2"/>
      <c r="L16" s="2"/>
      <c r="M16" s="2"/>
    </row>
    <row r="17" spans="1:13" ht="15" customHeight="1" x14ac:dyDescent="0.25">
      <c r="A17" s="166"/>
      <c r="B17" s="223"/>
      <c r="C17" s="145" t="s">
        <v>4</v>
      </c>
      <c r="D17" s="137">
        <v>-451</v>
      </c>
      <c r="E17" s="84">
        <v>-672</v>
      </c>
      <c r="F17" s="94">
        <v>-603</v>
      </c>
      <c r="G17" s="64">
        <v>-550</v>
      </c>
      <c r="H17" s="62">
        <v>-500</v>
      </c>
      <c r="I17" s="63">
        <v>-450</v>
      </c>
      <c r="J17" s="4"/>
      <c r="K17" s="2"/>
      <c r="L17" s="2"/>
      <c r="M17" s="2"/>
    </row>
    <row r="18" spans="1:13" ht="15" customHeight="1" x14ac:dyDescent="0.25">
      <c r="A18" s="165" t="s">
        <v>36</v>
      </c>
      <c r="B18" s="204">
        <v>97.61</v>
      </c>
      <c r="C18" s="145" t="s">
        <v>0</v>
      </c>
      <c r="D18" s="134">
        <v>22264</v>
      </c>
      <c r="E18" s="81">
        <v>21744</v>
      </c>
      <c r="F18" s="75">
        <v>21421</v>
      </c>
      <c r="G18" s="23">
        <v>21272</v>
      </c>
      <c r="H18" s="23">
        <v>21138</v>
      </c>
      <c r="I18" s="22">
        <v>21038</v>
      </c>
      <c r="J18" s="2"/>
      <c r="K18" s="2"/>
      <c r="L18" s="2"/>
      <c r="M18" s="2"/>
    </row>
    <row r="19" spans="1:13" ht="15" customHeight="1" x14ac:dyDescent="0.25">
      <c r="A19" s="166"/>
      <c r="B19" s="194"/>
      <c r="C19" s="145" t="s">
        <v>4</v>
      </c>
      <c r="D19" s="138">
        <v>-84</v>
      </c>
      <c r="E19" s="85">
        <v>-520</v>
      </c>
      <c r="F19" s="95">
        <v>-323</v>
      </c>
      <c r="G19" s="25">
        <v>-149</v>
      </c>
      <c r="H19" s="23">
        <v>-133</v>
      </c>
      <c r="I19" s="22">
        <v>-100</v>
      </c>
      <c r="J19" s="2"/>
      <c r="K19" s="2"/>
      <c r="L19" s="2"/>
      <c r="M19" s="2"/>
    </row>
    <row r="20" spans="1:13" ht="15" customHeight="1" x14ac:dyDescent="0.25">
      <c r="A20" s="165" t="s">
        <v>37</v>
      </c>
      <c r="B20" s="204">
        <v>100</v>
      </c>
      <c r="C20" s="145" t="s">
        <v>0</v>
      </c>
      <c r="D20" s="134">
        <v>1863.95</v>
      </c>
      <c r="E20" s="81">
        <v>1763</v>
      </c>
      <c r="F20" s="75">
        <v>2007</v>
      </c>
      <c r="G20" s="23">
        <v>2034</v>
      </c>
      <c r="H20" s="23">
        <v>2043</v>
      </c>
      <c r="I20" s="22">
        <v>2030</v>
      </c>
      <c r="J20" s="2"/>
      <c r="K20" s="2"/>
      <c r="L20" s="2"/>
      <c r="M20" s="2"/>
    </row>
    <row r="21" spans="1:13" ht="15" customHeight="1" x14ac:dyDescent="0.25">
      <c r="A21" s="166"/>
      <c r="B21" s="194"/>
      <c r="C21" s="145" t="s">
        <v>4</v>
      </c>
      <c r="D21" s="134">
        <v>102.9</v>
      </c>
      <c r="E21" s="81">
        <v>-90</v>
      </c>
      <c r="F21" s="75">
        <v>153</v>
      </c>
      <c r="G21" s="23">
        <v>12</v>
      </c>
      <c r="H21" s="23">
        <v>9</v>
      </c>
      <c r="I21" s="22">
        <v>50</v>
      </c>
      <c r="J21" s="2"/>
      <c r="K21" s="2"/>
      <c r="L21" s="2"/>
      <c r="M21" s="2"/>
    </row>
    <row r="22" spans="1:13" ht="15" customHeight="1" x14ac:dyDescent="0.25">
      <c r="A22" s="165" t="s">
        <v>38</v>
      </c>
      <c r="B22" s="204">
        <v>100</v>
      </c>
      <c r="C22" s="145" t="s">
        <v>0</v>
      </c>
      <c r="D22" s="134">
        <v>230078</v>
      </c>
      <c r="E22" s="81">
        <v>232107</v>
      </c>
      <c r="F22" s="75">
        <v>230604</v>
      </c>
      <c r="G22" s="23">
        <v>230704</v>
      </c>
      <c r="H22" s="23">
        <v>230905</v>
      </c>
      <c r="I22" s="22">
        <v>231381</v>
      </c>
      <c r="J22" s="2"/>
      <c r="K22" s="2"/>
      <c r="L22" s="2"/>
      <c r="M22" s="2"/>
    </row>
    <row r="23" spans="1:13" ht="15" customHeight="1" x14ac:dyDescent="0.25">
      <c r="A23" s="166"/>
      <c r="B23" s="194"/>
      <c r="C23" s="145" t="s">
        <v>4</v>
      </c>
      <c r="D23" s="134">
        <v>2183</v>
      </c>
      <c r="E23" s="81">
        <v>2277</v>
      </c>
      <c r="F23" s="96">
        <v>55</v>
      </c>
      <c r="G23" s="19">
        <v>100</v>
      </c>
      <c r="H23" s="19">
        <v>200</v>
      </c>
      <c r="I23" s="22">
        <v>436</v>
      </c>
      <c r="J23" s="2"/>
      <c r="K23" s="2"/>
      <c r="L23" s="2"/>
      <c r="M23" s="2"/>
    </row>
    <row r="24" spans="1:13" ht="15" customHeight="1" x14ac:dyDescent="0.25">
      <c r="A24" s="184" t="s">
        <v>97</v>
      </c>
      <c r="B24" s="177">
        <v>100</v>
      </c>
      <c r="C24" s="146" t="s">
        <v>0</v>
      </c>
      <c r="D24" s="134">
        <v>3214</v>
      </c>
      <c r="E24" s="81">
        <v>3377</v>
      </c>
      <c r="F24" s="97" t="s">
        <v>75</v>
      </c>
      <c r="G24" s="65" t="s">
        <v>76</v>
      </c>
      <c r="H24" s="65" t="s">
        <v>77</v>
      </c>
      <c r="I24" s="66">
        <v>4243</v>
      </c>
      <c r="J24" s="2"/>
      <c r="K24" s="2"/>
      <c r="L24" s="2"/>
      <c r="M24" s="2"/>
    </row>
    <row r="25" spans="1:13" ht="15" customHeight="1" x14ac:dyDescent="0.25">
      <c r="A25" s="185"/>
      <c r="B25" s="178"/>
      <c r="C25" s="146" t="s">
        <v>4</v>
      </c>
      <c r="D25" s="139">
        <v>208</v>
      </c>
      <c r="E25" s="86">
        <v>165</v>
      </c>
      <c r="F25" s="98">
        <v>219</v>
      </c>
      <c r="G25" s="26">
        <v>233</v>
      </c>
      <c r="H25" s="26">
        <v>248</v>
      </c>
      <c r="I25" s="66">
        <v>254</v>
      </c>
      <c r="J25" s="2"/>
      <c r="K25" s="2"/>
      <c r="L25" s="2"/>
      <c r="M25" s="2"/>
    </row>
    <row r="26" spans="1:13" ht="15" customHeight="1" x14ac:dyDescent="0.25">
      <c r="A26" s="165" t="s">
        <v>82</v>
      </c>
      <c r="B26" s="204">
        <v>100</v>
      </c>
      <c r="C26" s="145" t="s">
        <v>0</v>
      </c>
      <c r="D26" s="140">
        <v>593588</v>
      </c>
      <c r="E26" s="87">
        <v>591262</v>
      </c>
      <c r="F26" s="77">
        <v>591362</v>
      </c>
      <c r="G26" s="34">
        <v>591862</v>
      </c>
      <c r="H26" s="34">
        <v>592362</v>
      </c>
      <c r="I26" s="35">
        <v>593062</v>
      </c>
      <c r="J26" s="2"/>
      <c r="K26" s="2"/>
      <c r="L26" s="2"/>
      <c r="M26" s="2"/>
    </row>
    <row r="27" spans="1:13" ht="15" customHeight="1" x14ac:dyDescent="0.25">
      <c r="A27" s="166"/>
      <c r="B27" s="194"/>
      <c r="C27" s="145" t="s">
        <v>4</v>
      </c>
      <c r="D27" s="141">
        <v>810</v>
      </c>
      <c r="E27" s="88">
        <v>-2063</v>
      </c>
      <c r="F27" s="99">
        <v>100</v>
      </c>
      <c r="G27" s="36">
        <v>500</v>
      </c>
      <c r="H27" s="34">
        <v>500</v>
      </c>
      <c r="I27" s="35">
        <v>700</v>
      </c>
      <c r="J27" s="2"/>
      <c r="K27" s="2"/>
      <c r="L27" s="2"/>
      <c r="M27" s="2"/>
    </row>
    <row r="28" spans="1:13" ht="15" customHeight="1" x14ac:dyDescent="0.25">
      <c r="A28" s="165" t="s">
        <v>85</v>
      </c>
      <c r="B28" s="179">
        <v>100</v>
      </c>
      <c r="C28" s="145" t="s">
        <v>0</v>
      </c>
      <c r="D28" s="134">
        <v>149165</v>
      </c>
      <c r="E28" s="81">
        <v>143487</v>
      </c>
      <c r="F28" s="75">
        <v>139143</v>
      </c>
      <c r="G28" s="23">
        <v>173553</v>
      </c>
      <c r="H28" s="23">
        <v>174512</v>
      </c>
      <c r="I28" s="22">
        <v>176512</v>
      </c>
      <c r="J28" s="2"/>
      <c r="K28" s="2"/>
      <c r="L28" s="2"/>
      <c r="M28" s="2"/>
    </row>
    <row r="29" spans="1:13" ht="15" customHeight="1" x14ac:dyDescent="0.25">
      <c r="A29" s="166"/>
      <c r="B29" s="180"/>
      <c r="C29" s="145" t="s">
        <v>4</v>
      </c>
      <c r="D29" s="142">
        <v>-5889</v>
      </c>
      <c r="E29" s="89">
        <v>-5152</v>
      </c>
      <c r="F29" s="98">
        <v>-4990</v>
      </c>
      <c r="G29" s="26">
        <v>-3527</v>
      </c>
      <c r="H29" s="26">
        <v>-2041</v>
      </c>
      <c r="I29" s="67">
        <v>0</v>
      </c>
      <c r="J29" s="2"/>
      <c r="K29" s="2"/>
      <c r="L29" s="2"/>
      <c r="M29" s="2"/>
    </row>
    <row r="30" spans="1:13" ht="15" customHeight="1" x14ac:dyDescent="0.25">
      <c r="A30" s="165" t="s">
        <v>84</v>
      </c>
      <c r="B30" s="179">
        <v>99.53</v>
      </c>
      <c r="C30" s="145" t="s">
        <v>0</v>
      </c>
      <c r="D30" s="28">
        <v>947</v>
      </c>
      <c r="E30" s="103">
        <v>810</v>
      </c>
      <c r="F30" s="27">
        <v>673</v>
      </c>
      <c r="G30" s="6">
        <v>615</v>
      </c>
      <c r="H30" s="6">
        <v>565</v>
      </c>
      <c r="I30" s="7">
        <v>546</v>
      </c>
      <c r="J30" s="2"/>
      <c r="K30" s="2"/>
      <c r="L30" s="2"/>
      <c r="M30" s="2"/>
    </row>
    <row r="31" spans="1:13" ht="15" customHeight="1" x14ac:dyDescent="0.25">
      <c r="A31" s="166"/>
      <c r="B31" s="180"/>
      <c r="C31" s="145" t="s">
        <v>4</v>
      </c>
      <c r="D31" s="161">
        <v>-150</v>
      </c>
      <c r="E31" s="162">
        <v>-137</v>
      </c>
      <c r="F31" s="100">
        <v>-137</v>
      </c>
      <c r="G31" s="30">
        <v>-59</v>
      </c>
      <c r="H31" s="19">
        <v>-50</v>
      </c>
      <c r="I31" s="17">
        <v>-19</v>
      </c>
      <c r="J31" s="2"/>
      <c r="K31" s="2"/>
      <c r="L31" s="2"/>
      <c r="M31" s="2"/>
    </row>
    <row r="32" spans="1:13" ht="15" customHeight="1" x14ac:dyDescent="0.25">
      <c r="A32" s="184" t="s">
        <v>39</v>
      </c>
      <c r="B32" s="177">
        <v>100</v>
      </c>
      <c r="C32" s="146" t="s">
        <v>0</v>
      </c>
      <c r="D32" s="134">
        <v>1648189</v>
      </c>
      <c r="E32" s="81">
        <v>1678479</v>
      </c>
      <c r="F32" s="75">
        <v>1688479</v>
      </c>
      <c r="G32" s="23">
        <v>1693657</v>
      </c>
      <c r="H32" s="23">
        <v>1697835</v>
      </c>
      <c r="I32" s="22">
        <v>1701513</v>
      </c>
      <c r="J32" s="2"/>
      <c r="K32" s="2"/>
      <c r="L32" s="2"/>
      <c r="M32" s="2"/>
    </row>
    <row r="33" spans="1:13" ht="15" customHeight="1" x14ac:dyDescent="0.25">
      <c r="A33" s="185"/>
      <c r="B33" s="178"/>
      <c r="C33" s="146" t="s">
        <v>4</v>
      </c>
      <c r="D33" s="134">
        <v>17189</v>
      </c>
      <c r="E33" s="81">
        <v>8173</v>
      </c>
      <c r="F33" s="76">
        <v>0</v>
      </c>
      <c r="G33" s="29">
        <v>0</v>
      </c>
      <c r="H33" s="23">
        <v>0</v>
      </c>
      <c r="I33" s="22">
        <v>0</v>
      </c>
      <c r="J33" s="2"/>
      <c r="K33" s="2"/>
      <c r="L33" s="2"/>
      <c r="M33" s="2"/>
    </row>
    <row r="34" spans="1:13" ht="15" customHeight="1" x14ac:dyDescent="0.25">
      <c r="A34" s="163" t="s">
        <v>78</v>
      </c>
      <c r="B34" s="179">
        <v>0.03</v>
      </c>
      <c r="C34" s="147" t="s">
        <v>0</v>
      </c>
      <c r="D34" s="134">
        <v>600849</v>
      </c>
      <c r="E34" s="81">
        <v>607092</v>
      </c>
      <c r="F34" s="108" t="s">
        <v>30</v>
      </c>
      <c r="G34" s="109" t="s">
        <v>30</v>
      </c>
      <c r="H34" s="109" t="s">
        <v>30</v>
      </c>
      <c r="I34" s="152" t="s">
        <v>30</v>
      </c>
      <c r="J34" s="2"/>
      <c r="K34" s="2"/>
      <c r="L34" s="2"/>
      <c r="M34" s="2"/>
    </row>
    <row r="35" spans="1:13" ht="15" customHeight="1" x14ac:dyDescent="0.25">
      <c r="A35" s="164"/>
      <c r="B35" s="180"/>
      <c r="C35" s="147" t="s">
        <v>4</v>
      </c>
      <c r="D35" s="134">
        <v>54293</v>
      </c>
      <c r="E35" s="81">
        <v>49254</v>
      </c>
      <c r="F35" s="108" t="s">
        <v>30</v>
      </c>
      <c r="G35" s="109" t="s">
        <v>30</v>
      </c>
      <c r="H35" s="109" t="s">
        <v>30</v>
      </c>
      <c r="I35" s="152" t="s">
        <v>30</v>
      </c>
      <c r="J35" s="2"/>
      <c r="K35" s="2"/>
      <c r="L35" s="2"/>
      <c r="M35" s="2"/>
    </row>
    <row r="36" spans="1:13" ht="18.75" customHeight="1" x14ac:dyDescent="0.25">
      <c r="A36" s="165" t="s">
        <v>89</v>
      </c>
      <c r="B36" s="204">
        <v>100</v>
      </c>
      <c r="C36" s="145" t="s">
        <v>0</v>
      </c>
      <c r="D36" s="132">
        <v>109188</v>
      </c>
      <c r="E36" s="90">
        <v>96483</v>
      </c>
      <c r="F36" s="101">
        <v>104848.1</v>
      </c>
      <c r="G36" s="20">
        <v>124681.39</v>
      </c>
      <c r="H36" s="20">
        <v>126620.64</v>
      </c>
      <c r="I36" s="21">
        <v>120695.39</v>
      </c>
      <c r="J36" s="2"/>
      <c r="K36" s="2"/>
      <c r="L36" s="2"/>
      <c r="M36" s="2"/>
    </row>
    <row r="37" spans="1:13" ht="15" customHeight="1" thickBot="1" x14ac:dyDescent="0.3">
      <c r="A37" s="210"/>
      <c r="B37" s="211"/>
      <c r="C37" s="148" t="s">
        <v>4</v>
      </c>
      <c r="D37" s="143">
        <v>-655</v>
      </c>
      <c r="E37" s="91">
        <v>-142705</v>
      </c>
      <c r="F37" s="102">
        <v>-110569.8</v>
      </c>
      <c r="G37" s="37">
        <v>-43159.75</v>
      </c>
      <c r="H37" s="37">
        <v>-9653.75</v>
      </c>
      <c r="I37" s="38">
        <v>-5925.25</v>
      </c>
      <c r="J37" s="2"/>
      <c r="K37" s="2"/>
      <c r="L37" s="2"/>
      <c r="M37" s="2"/>
    </row>
    <row r="38" spans="1:13" ht="15" customHeight="1" x14ac:dyDescent="0.25">
      <c r="A38" s="205" t="s">
        <v>5</v>
      </c>
      <c r="B38" s="206"/>
      <c r="C38" s="206"/>
      <c r="D38" s="206"/>
      <c r="E38" s="206"/>
      <c r="F38" s="206"/>
      <c r="G38" s="206"/>
      <c r="H38" s="206"/>
      <c r="I38" s="207"/>
      <c r="J38" s="2"/>
      <c r="K38" s="2"/>
      <c r="L38" s="2"/>
      <c r="M38" s="2"/>
    </row>
    <row r="39" spans="1:13" ht="15" customHeight="1" x14ac:dyDescent="0.25">
      <c r="A39" s="218" t="s">
        <v>15</v>
      </c>
      <c r="B39" s="169">
        <v>100</v>
      </c>
      <c r="C39" s="1" t="s">
        <v>0</v>
      </c>
      <c r="D39" s="68">
        <v>126353</v>
      </c>
      <c r="E39" s="103">
        <v>-67068</v>
      </c>
      <c r="F39" s="39">
        <v>-261133</v>
      </c>
      <c r="G39" s="40">
        <v>-322976</v>
      </c>
      <c r="H39" s="40">
        <v>-316022</v>
      </c>
      <c r="I39" s="41">
        <v>-309522</v>
      </c>
      <c r="J39" s="2"/>
      <c r="K39" s="2"/>
      <c r="L39" s="2"/>
      <c r="M39" s="2"/>
    </row>
    <row r="40" spans="1:13" ht="15" customHeight="1" x14ac:dyDescent="0.25">
      <c r="A40" s="219"/>
      <c r="B40" s="170"/>
      <c r="C40" s="1" t="s">
        <v>4</v>
      </c>
      <c r="D40" s="68">
        <v>17619</v>
      </c>
      <c r="E40" s="103">
        <v>-112338</v>
      </c>
      <c r="F40" s="39">
        <v>-197217</v>
      </c>
      <c r="G40" s="19">
        <v>-61843</v>
      </c>
      <c r="H40" s="19">
        <v>6954</v>
      </c>
      <c r="I40" s="17">
        <v>6500</v>
      </c>
      <c r="J40" s="2"/>
      <c r="K40" s="2"/>
      <c r="L40" s="2"/>
      <c r="M40" s="2"/>
    </row>
    <row r="41" spans="1:13" ht="15" customHeight="1" x14ac:dyDescent="0.25">
      <c r="A41" s="208" t="s">
        <v>67</v>
      </c>
      <c r="B41" s="169">
        <v>100</v>
      </c>
      <c r="C41" s="33" t="s">
        <v>0</v>
      </c>
      <c r="D41" s="68">
        <v>0</v>
      </c>
      <c r="E41" s="104" t="s">
        <v>30</v>
      </c>
      <c r="F41" s="70" t="s">
        <v>30</v>
      </c>
      <c r="G41" s="69" t="s">
        <v>30</v>
      </c>
      <c r="H41" s="69" t="s">
        <v>30</v>
      </c>
      <c r="I41" s="71" t="s">
        <v>30</v>
      </c>
      <c r="J41" s="2"/>
      <c r="K41" s="2"/>
      <c r="L41" s="2"/>
      <c r="M41" s="2"/>
    </row>
    <row r="42" spans="1:13" ht="15" customHeight="1" thickBot="1" x14ac:dyDescent="0.3">
      <c r="A42" s="209"/>
      <c r="B42" s="170"/>
      <c r="C42" s="33" t="s">
        <v>4</v>
      </c>
      <c r="D42" s="68">
        <v>-4</v>
      </c>
      <c r="E42" s="105" t="s">
        <v>30</v>
      </c>
      <c r="F42" s="72" t="s">
        <v>30</v>
      </c>
      <c r="G42" s="73" t="s">
        <v>30</v>
      </c>
      <c r="H42" s="73" t="s">
        <v>30</v>
      </c>
      <c r="I42" s="74" t="s">
        <v>30</v>
      </c>
      <c r="J42" s="2"/>
      <c r="K42" s="2"/>
      <c r="L42" s="2"/>
      <c r="M42" s="2"/>
    </row>
    <row r="43" spans="1:13" ht="15" customHeight="1" x14ac:dyDescent="0.25">
      <c r="A43" s="181" t="s">
        <v>17</v>
      </c>
      <c r="B43" s="169">
        <v>100</v>
      </c>
      <c r="C43" s="1" t="s">
        <v>0</v>
      </c>
      <c r="D43" s="55">
        <v>2971</v>
      </c>
      <c r="E43" s="212" t="s">
        <v>43</v>
      </c>
      <c r="F43" s="213"/>
      <c r="G43" s="213"/>
      <c r="H43" s="213"/>
      <c r="I43" s="214"/>
      <c r="J43" s="2"/>
      <c r="K43" s="2"/>
      <c r="L43" s="2"/>
      <c r="M43" s="2"/>
    </row>
    <row r="44" spans="1:13" ht="15" customHeight="1" x14ac:dyDescent="0.25">
      <c r="A44" s="168"/>
      <c r="B44" s="170"/>
      <c r="C44" s="1" t="s">
        <v>4</v>
      </c>
      <c r="D44" s="55">
        <v>-446</v>
      </c>
      <c r="E44" s="212"/>
      <c r="F44" s="213"/>
      <c r="G44" s="213"/>
      <c r="H44" s="213"/>
      <c r="I44" s="214"/>
      <c r="J44" s="2"/>
      <c r="K44" s="2"/>
      <c r="L44" s="2"/>
      <c r="M44" s="2"/>
    </row>
    <row r="45" spans="1:13" ht="15" customHeight="1" x14ac:dyDescent="0.25">
      <c r="A45" s="181" t="s">
        <v>19</v>
      </c>
      <c r="B45" s="169">
        <v>100</v>
      </c>
      <c r="C45" s="1" t="s">
        <v>0</v>
      </c>
      <c r="D45" s="55">
        <v>98053</v>
      </c>
      <c r="E45" s="212"/>
      <c r="F45" s="213"/>
      <c r="G45" s="213"/>
      <c r="H45" s="213"/>
      <c r="I45" s="214"/>
      <c r="J45" s="2"/>
      <c r="K45" s="2"/>
      <c r="L45" s="2"/>
      <c r="M45" s="2"/>
    </row>
    <row r="46" spans="1:13" ht="15" customHeight="1" x14ac:dyDescent="0.25">
      <c r="A46" s="168"/>
      <c r="B46" s="170"/>
      <c r="C46" s="1" t="s">
        <v>4</v>
      </c>
      <c r="D46" s="55">
        <v>47</v>
      </c>
      <c r="E46" s="212"/>
      <c r="F46" s="213"/>
      <c r="G46" s="213"/>
      <c r="H46" s="213"/>
      <c r="I46" s="214"/>
      <c r="J46" s="2"/>
      <c r="K46" s="2"/>
      <c r="L46" s="2"/>
      <c r="M46" s="2"/>
    </row>
    <row r="47" spans="1:13" ht="15" customHeight="1" x14ac:dyDescent="0.25">
      <c r="A47" s="181" t="s">
        <v>16</v>
      </c>
      <c r="B47" s="169">
        <v>100</v>
      </c>
      <c r="C47" s="1" t="s">
        <v>0</v>
      </c>
      <c r="D47" s="55">
        <v>28917</v>
      </c>
      <c r="E47" s="212"/>
      <c r="F47" s="213"/>
      <c r="G47" s="213"/>
      <c r="H47" s="213"/>
      <c r="I47" s="214"/>
      <c r="J47" s="2"/>
      <c r="K47" s="2"/>
      <c r="L47" s="2"/>
      <c r="M47" s="2"/>
    </row>
    <row r="48" spans="1:13" ht="15" customHeight="1" x14ac:dyDescent="0.25">
      <c r="A48" s="168"/>
      <c r="B48" s="170"/>
      <c r="C48" s="1" t="s">
        <v>4</v>
      </c>
      <c r="D48" s="55">
        <v>1031</v>
      </c>
      <c r="E48" s="212"/>
      <c r="F48" s="213"/>
      <c r="G48" s="213"/>
      <c r="H48" s="213"/>
      <c r="I48" s="214"/>
      <c r="J48" s="2"/>
      <c r="K48" s="2"/>
      <c r="L48" s="2"/>
      <c r="M48" s="2"/>
    </row>
    <row r="49" spans="1:13" ht="15" customHeight="1" x14ac:dyDescent="0.25">
      <c r="A49" s="181" t="s">
        <v>28</v>
      </c>
      <c r="B49" s="169">
        <v>100</v>
      </c>
      <c r="C49" s="1" t="s">
        <v>0</v>
      </c>
      <c r="D49" s="55">
        <v>27640</v>
      </c>
      <c r="E49" s="212"/>
      <c r="F49" s="213"/>
      <c r="G49" s="213"/>
      <c r="H49" s="213"/>
      <c r="I49" s="214"/>
      <c r="J49" s="2"/>
      <c r="K49" s="2"/>
      <c r="L49" s="2"/>
      <c r="M49" s="2"/>
    </row>
    <row r="50" spans="1:13" ht="15" customHeight="1" x14ac:dyDescent="0.25">
      <c r="A50" s="168"/>
      <c r="B50" s="170"/>
      <c r="C50" s="1" t="s">
        <v>4</v>
      </c>
      <c r="D50" s="55">
        <v>748</v>
      </c>
      <c r="E50" s="212"/>
      <c r="F50" s="213"/>
      <c r="G50" s="213"/>
      <c r="H50" s="213"/>
      <c r="I50" s="214"/>
      <c r="J50" s="2"/>
      <c r="K50" s="2"/>
      <c r="L50" s="2"/>
      <c r="M50" s="2"/>
    </row>
    <row r="51" spans="1:13" ht="15" customHeight="1" x14ac:dyDescent="0.25">
      <c r="A51" s="181" t="s">
        <v>18</v>
      </c>
      <c r="B51" s="169">
        <v>100</v>
      </c>
      <c r="C51" s="1" t="s">
        <v>0</v>
      </c>
      <c r="D51" s="55">
        <v>20597</v>
      </c>
      <c r="E51" s="212"/>
      <c r="F51" s="213"/>
      <c r="G51" s="213"/>
      <c r="H51" s="213"/>
      <c r="I51" s="214"/>
      <c r="J51" s="2"/>
      <c r="K51" s="2"/>
      <c r="L51" s="2"/>
      <c r="M51" s="2"/>
    </row>
    <row r="52" spans="1:13" ht="15" customHeight="1" x14ac:dyDescent="0.25">
      <c r="A52" s="168"/>
      <c r="B52" s="170"/>
      <c r="C52" s="1" t="s">
        <v>4</v>
      </c>
      <c r="D52" s="55">
        <v>1012</v>
      </c>
      <c r="E52" s="212"/>
      <c r="F52" s="213"/>
      <c r="G52" s="213"/>
      <c r="H52" s="213"/>
      <c r="I52" s="214"/>
      <c r="J52" s="2"/>
      <c r="K52" s="2"/>
      <c r="L52" s="2"/>
      <c r="M52" s="2"/>
    </row>
    <row r="53" spans="1:13" ht="15" customHeight="1" x14ac:dyDescent="0.25">
      <c r="A53" s="181" t="s">
        <v>20</v>
      </c>
      <c r="B53" s="169">
        <v>100</v>
      </c>
      <c r="C53" s="1" t="s">
        <v>0</v>
      </c>
      <c r="D53" s="55">
        <v>31426</v>
      </c>
      <c r="E53" s="212"/>
      <c r="F53" s="213"/>
      <c r="G53" s="213"/>
      <c r="H53" s="213"/>
      <c r="I53" s="214"/>
      <c r="J53" s="2"/>
      <c r="K53" s="2"/>
      <c r="L53" s="2"/>
      <c r="M53" s="2"/>
    </row>
    <row r="54" spans="1:13" ht="15" customHeight="1" x14ac:dyDescent="0.25">
      <c r="A54" s="168"/>
      <c r="B54" s="170"/>
      <c r="C54" s="1" t="s">
        <v>4</v>
      </c>
      <c r="D54" s="55">
        <v>1063</v>
      </c>
      <c r="E54" s="212"/>
      <c r="F54" s="213"/>
      <c r="G54" s="213"/>
      <c r="H54" s="213"/>
      <c r="I54" s="214"/>
      <c r="J54" s="2"/>
      <c r="K54" s="2"/>
      <c r="L54" s="2"/>
      <c r="M54" s="2"/>
    </row>
    <row r="55" spans="1:13" ht="15" customHeight="1" x14ac:dyDescent="0.25">
      <c r="A55" s="181" t="s">
        <v>49</v>
      </c>
      <c r="B55" s="169">
        <v>100</v>
      </c>
      <c r="C55" s="1" t="s">
        <v>0</v>
      </c>
      <c r="D55" s="55">
        <v>4293</v>
      </c>
      <c r="E55" s="212"/>
      <c r="F55" s="213"/>
      <c r="G55" s="213"/>
      <c r="H55" s="213"/>
      <c r="I55" s="214"/>
      <c r="J55" s="2"/>
      <c r="K55" s="2"/>
      <c r="L55" s="2"/>
      <c r="M55" s="2"/>
    </row>
    <row r="56" spans="1:13" ht="15" customHeight="1" x14ac:dyDescent="0.25">
      <c r="A56" s="168"/>
      <c r="B56" s="170"/>
      <c r="C56" s="1" t="s">
        <v>4</v>
      </c>
      <c r="D56" s="55">
        <v>240</v>
      </c>
      <c r="E56" s="212"/>
      <c r="F56" s="213"/>
      <c r="G56" s="213"/>
      <c r="H56" s="213"/>
      <c r="I56" s="214"/>
      <c r="J56" s="2"/>
      <c r="K56" s="2"/>
      <c r="L56" s="2"/>
      <c r="M56" s="2"/>
    </row>
    <row r="57" spans="1:13" ht="17.25" customHeight="1" x14ac:dyDescent="0.25">
      <c r="A57" s="181" t="s">
        <v>50</v>
      </c>
      <c r="B57" s="169">
        <v>100</v>
      </c>
      <c r="C57" s="1" t="s">
        <v>0</v>
      </c>
      <c r="D57" s="55">
        <v>5669</v>
      </c>
      <c r="E57" s="212"/>
      <c r="F57" s="213"/>
      <c r="G57" s="213"/>
      <c r="H57" s="213"/>
      <c r="I57" s="214"/>
      <c r="J57" s="2"/>
      <c r="K57" s="2"/>
      <c r="L57" s="2"/>
      <c r="M57" s="2"/>
    </row>
    <row r="58" spans="1:13" ht="15" customHeight="1" thickBot="1" x14ac:dyDescent="0.3">
      <c r="A58" s="168"/>
      <c r="B58" s="170"/>
      <c r="C58" s="1" t="s">
        <v>4</v>
      </c>
      <c r="D58" s="159">
        <v>48</v>
      </c>
      <c r="E58" s="215"/>
      <c r="F58" s="216"/>
      <c r="G58" s="216"/>
      <c r="H58" s="216"/>
      <c r="I58" s="217"/>
      <c r="K58" s="2"/>
      <c r="L58" s="2"/>
      <c r="M58" s="2"/>
    </row>
    <row r="59" spans="1:13" ht="15" customHeight="1" x14ac:dyDescent="0.25">
      <c r="A59" s="224" t="s">
        <v>6</v>
      </c>
      <c r="B59" s="225"/>
      <c r="C59" s="225"/>
      <c r="D59" s="206"/>
      <c r="E59" s="206"/>
      <c r="F59" s="225"/>
      <c r="G59" s="225"/>
      <c r="H59" s="225"/>
      <c r="I59" s="226"/>
      <c r="K59" s="2"/>
      <c r="L59" s="2"/>
      <c r="M59" s="2"/>
    </row>
    <row r="60" spans="1:13" ht="15" customHeight="1" x14ac:dyDescent="0.25">
      <c r="A60" s="176" t="s">
        <v>44</v>
      </c>
      <c r="B60" s="183">
        <v>100</v>
      </c>
      <c r="C60" s="1" t="s">
        <v>0</v>
      </c>
      <c r="D60" s="75">
        <v>21568</v>
      </c>
      <c r="E60" s="81">
        <v>21432</v>
      </c>
      <c r="F60" s="96">
        <v>21167</v>
      </c>
      <c r="G60" s="19">
        <v>21151</v>
      </c>
      <c r="H60" s="19">
        <v>21157</v>
      </c>
      <c r="I60" s="22">
        <v>21227</v>
      </c>
      <c r="K60" s="2"/>
      <c r="L60" s="2"/>
      <c r="M60" s="2"/>
    </row>
    <row r="61" spans="1:13" ht="15" customHeight="1" x14ac:dyDescent="0.25">
      <c r="A61" s="176"/>
      <c r="B61" s="183"/>
      <c r="C61" s="1" t="s">
        <v>4</v>
      </c>
      <c r="D61" s="75">
        <v>2454</v>
      </c>
      <c r="E61" s="81">
        <v>2346</v>
      </c>
      <c r="F61" s="97">
        <v>1019</v>
      </c>
      <c r="G61" s="65">
        <v>1003</v>
      </c>
      <c r="H61" s="65">
        <v>1009</v>
      </c>
      <c r="I61" s="66">
        <v>1079</v>
      </c>
      <c r="K61" s="2"/>
      <c r="L61" s="2"/>
      <c r="M61" s="2"/>
    </row>
    <row r="62" spans="1:13" ht="15" customHeight="1" x14ac:dyDescent="0.25">
      <c r="A62" s="173" t="s">
        <v>45</v>
      </c>
      <c r="B62" s="171">
        <v>100</v>
      </c>
      <c r="C62" s="50" t="s">
        <v>0</v>
      </c>
      <c r="D62" s="76">
        <v>295540.17</v>
      </c>
      <c r="E62" s="86">
        <v>296133</v>
      </c>
      <c r="F62" s="98">
        <v>295423</v>
      </c>
      <c r="G62" s="26">
        <v>295653</v>
      </c>
      <c r="H62" s="26">
        <v>295843</v>
      </c>
      <c r="I62" s="66">
        <v>296123</v>
      </c>
      <c r="K62" s="2"/>
      <c r="L62" s="2"/>
      <c r="M62" s="2"/>
    </row>
    <row r="63" spans="1:13" ht="15" customHeight="1" x14ac:dyDescent="0.25">
      <c r="A63" s="174"/>
      <c r="B63" s="175"/>
      <c r="C63" s="50" t="s">
        <v>4</v>
      </c>
      <c r="D63" s="77">
        <v>3036.09</v>
      </c>
      <c r="E63" s="87">
        <v>2529</v>
      </c>
      <c r="F63" s="77">
        <v>1215</v>
      </c>
      <c r="G63" s="34">
        <v>1308</v>
      </c>
      <c r="H63" s="34">
        <v>1383</v>
      </c>
      <c r="I63" s="35">
        <v>1416</v>
      </c>
      <c r="K63" s="2"/>
      <c r="L63" s="2"/>
      <c r="M63" s="2"/>
    </row>
    <row r="64" spans="1:13" ht="15" customHeight="1" x14ac:dyDescent="0.25">
      <c r="A64" s="220" t="s">
        <v>46</v>
      </c>
      <c r="B64" s="171">
        <v>100</v>
      </c>
      <c r="C64" s="51" t="s">
        <v>0</v>
      </c>
      <c r="D64" s="75">
        <v>599663.65700000001</v>
      </c>
      <c r="E64" s="81">
        <v>621066.20900000003</v>
      </c>
      <c r="F64" s="96">
        <v>648693.30839000014</v>
      </c>
      <c r="G64" s="19">
        <v>663743.37639000011</v>
      </c>
      <c r="H64" s="19">
        <v>686047.83739000012</v>
      </c>
      <c r="I64" s="22">
        <v>699035.39639000013</v>
      </c>
      <c r="K64" s="2"/>
      <c r="L64" s="2"/>
      <c r="M64" s="2"/>
    </row>
    <row r="65" spans="1:13" ht="15" customHeight="1" x14ac:dyDescent="0.25">
      <c r="A65" s="221"/>
      <c r="B65" s="175"/>
      <c r="C65" s="51" t="s">
        <v>4</v>
      </c>
      <c r="D65" s="75">
        <v>72984.343999999997</v>
      </c>
      <c r="E65" s="81">
        <v>57360.249000000003</v>
      </c>
      <c r="F65" s="97">
        <v>27879.899000000001</v>
      </c>
      <c r="G65" s="65">
        <v>26730.741000000002</v>
      </c>
      <c r="H65" s="65">
        <v>32817.976000000002</v>
      </c>
      <c r="I65" s="66">
        <v>29570.309000000001</v>
      </c>
      <c r="K65" s="2"/>
      <c r="L65" s="2"/>
      <c r="M65" s="2"/>
    </row>
    <row r="66" spans="1:13" ht="15" customHeight="1" x14ac:dyDescent="0.25">
      <c r="A66" s="220" t="s">
        <v>47</v>
      </c>
      <c r="B66" s="171">
        <v>100</v>
      </c>
      <c r="C66" s="52" t="s">
        <v>0</v>
      </c>
      <c r="D66" s="76">
        <v>14185.81</v>
      </c>
      <c r="E66" s="86">
        <v>16880</v>
      </c>
      <c r="F66" s="98">
        <v>13066</v>
      </c>
      <c r="G66" s="26">
        <v>14514</v>
      </c>
      <c r="H66" s="26">
        <v>15668</v>
      </c>
      <c r="I66" s="66">
        <v>16875</v>
      </c>
      <c r="K66" s="2"/>
      <c r="L66" s="2"/>
      <c r="M66" s="2"/>
    </row>
    <row r="67" spans="1:13" ht="15" customHeight="1" x14ac:dyDescent="0.25">
      <c r="A67" s="221"/>
      <c r="B67" s="175"/>
      <c r="C67" s="52" t="s">
        <v>4</v>
      </c>
      <c r="D67" s="77">
        <v>7299.83</v>
      </c>
      <c r="E67" s="87">
        <v>9798</v>
      </c>
      <c r="F67" s="77">
        <v>4036</v>
      </c>
      <c r="G67" s="34">
        <v>7048</v>
      </c>
      <c r="H67" s="34">
        <v>6764</v>
      </c>
      <c r="I67" s="35">
        <v>6822</v>
      </c>
      <c r="K67" s="2"/>
      <c r="L67" s="2"/>
      <c r="M67" s="2"/>
    </row>
    <row r="68" spans="1:13" ht="15.75" customHeight="1" x14ac:dyDescent="0.25">
      <c r="A68" s="173" t="s">
        <v>40</v>
      </c>
      <c r="B68" s="171">
        <v>100</v>
      </c>
      <c r="C68" s="53" t="s">
        <v>0</v>
      </c>
      <c r="D68" s="75">
        <v>292331</v>
      </c>
      <c r="E68" s="81">
        <v>281134</v>
      </c>
      <c r="F68" s="96">
        <v>282060</v>
      </c>
      <c r="G68" s="19">
        <v>283387</v>
      </c>
      <c r="H68" s="19">
        <v>284737</v>
      </c>
      <c r="I68" s="22">
        <v>286127</v>
      </c>
      <c r="K68" s="2"/>
      <c r="L68" s="2"/>
      <c r="M68" s="2"/>
    </row>
    <row r="69" spans="1:13" ht="15" customHeight="1" x14ac:dyDescent="0.25">
      <c r="A69" s="174"/>
      <c r="B69" s="175"/>
      <c r="C69" s="53" t="s">
        <v>4</v>
      </c>
      <c r="D69" s="75">
        <v>489</v>
      </c>
      <c r="E69" s="81">
        <v>-4684.7</v>
      </c>
      <c r="F69" s="97">
        <v>926</v>
      </c>
      <c r="G69" s="65">
        <v>1610</v>
      </c>
      <c r="H69" s="65">
        <v>1640</v>
      </c>
      <c r="I69" s="66">
        <v>1680</v>
      </c>
      <c r="K69" s="2"/>
      <c r="L69" s="2"/>
      <c r="M69" s="2"/>
    </row>
    <row r="70" spans="1:13" ht="17.25" customHeight="1" x14ac:dyDescent="0.25">
      <c r="A70" s="173" t="s">
        <v>73</v>
      </c>
      <c r="B70" s="171">
        <v>100</v>
      </c>
      <c r="C70" s="53" t="s">
        <v>0</v>
      </c>
      <c r="D70" s="76">
        <v>14510</v>
      </c>
      <c r="E70" s="86">
        <v>9100</v>
      </c>
      <c r="F70" s="98">
        <v>9977</v>
      </c>
      <c r="G70" s="26">
        <v>10875</v>
      </c>
      <c r="H70" s="26">
        <v>11776</v>
      </c>
      <c r="I70" s="66">
        <v>12677</v>
      </c>
      <c r="J70" s="2"/>
      <c r="K70" s="2"/>
      <c r="L70" s="2"/>
      <c r="M70" s="2"/>
    </row>
    <row r="71" spans="1:13" ht="15" customHeight="1" x14ac:dyDescent="0.25">
      <c r="A71" s="174"/>
      <c r="B71" s="175"/>
      <c r="C71" s="53" t="s">
        <v>4</v>
      </c>
      <c r="D71" s="77">
        <v>-6390</v>
      </c>
      <c r="E71" s="87">
        <v>-5410</v>
      </c>
      <c r="F71" s="77">
        <v>877</v>
      </c>
      <c r="G71" s="34">
        <v>898</v>
      </c>
      <c r="H71" s="34">
        <v>901</v>
      </c>
      <c r="I71" s="35">
        <v>901</v>
      </c>
      <c r="J71" s="2"/>
      <c r="K71" s="2"/>
      <c r="L71" s="2"/>
      <c r="M71" s="2"/>
    </row>
    <row r="72" spans="1:13" ht="15" customHeight="1" x14ac:dyDescent="0.25">
      <c r="A72" s="220" t="s">
        <v>48</v>
      </c>
      <c r="B72" s="171">
        <v>100</v>
      </c>
      <c r="C72" s="52" t="s">
        <v>0</v>
      </c>
      <c r="D72" s="75">
        <v>18428</v>
      </c>
      <c r="E72" s="81">
        <v>19754</v>
      </c>
      <c r="F72" s="96">
        <v>19936</v>
      </c>
      <c r="G72" s="19">
        <v>19990</v>
      </c>
      <c r="H72" s="19">
        <v>20055</v>
      </c>
      <c r="I72" s="22">
        <v>20120</v>
      </c>
      <c r="J72" s="2"/>
      <c r="K72" s="2"/>
      <c r="L72" s="2"/>
      <c r="M72" s="2"/>
    </row>
    <row r="73" spans="1:13" ht="15" customHeight="1" thickBot="1" x14ac:dyDescent="0.3">
      <c r="A73" s="227"/>
      <c r="B73" s="172"/>
      <c r="C73" s="54" t="s">
        <v>4</v>
      </c>
      <c r="D73" s="78">
        <v>1081</v>
      </c>
      <c r="E73" s="106">
        <v>1357</v>
      </c>
      <c r="F73" s="107">
        <v>151</v>
      </c>
      <c r="G73" s="79">
        <v>74</v>
      </c>
      <c r="H73" s="79">
        <v>74</v>
      </c>
      <c r="I73" s="80">
        <v>75</v>
      </c>
      <c r="J73" s="2"/>
      <c r="K73" s="2"/>
      <c r="L73" s="2"/>
      <c r="M73" s="2"/>
    </row>
    <row r="74" spans="1:13" ht="15" customHeight="1" x14ac:dyDescent="0.25">
      <c r="A74" s="205" t="s">
        <v>7</v>
      </c>
      <c r="B74" s="206"/>
      <c r="C74" s="206"/>
      <c r="D74" s="206"/>
      <c r="E74" s="206"/>
      <c r="F74" s="206"/>
      <c r="G74" s="206"/>
      <c r="H74" s="206"/>
      <c r="I74" s="207"/>
      <c r="J74" s="2"/>
      <c r="K74" s="2"/>
      <c r="L74" s="2"/>
      <c r="M74" s="2"/>
    </row>
    <row r="75" spans="1:13" ht="15.75" customHeight="1" x14ac:dyDescent="0.25">
      <c r="A75" s="218" t="s">
        <v>90</v>
      </c>
      <c r="B75" s="169">
        <v>100</v>
      </c>
      <c r="C75" s="1" t="s">
        <v>0</v>
      </c>
      <c r="D75" s="75">
        <v>317512.58</v>
      </c>
      <c r="E75" s="153">
        <v>314845.86</v>
      </c>
      <c r="F75" s="154">
        <v>319559.34999999998</v>
      </c>
      <c r="G75" s="65">
        <v>324100.09999999998</v>
      </c>
      <c r="H75" s="65">
        <v>324738.40000000002</v>
      </c>
      <c r="I75" s="153">
        <v>325373.18</v>
      </c>
      <c r="J75" s="2"/>
      <c r="K75" s="2"/>
      <c r="L75" s="2"/>
      <c r="M75" s="2"/>
    </row>
    <row r="76" spans="1:13" ht="18" customHeight="1" x14ac:dyDescent="0.25">
      <c r="A76" s="219"/>
      <c r="B76" s="170"/>
      <c r="C76" s="1" t="s">
        <v>4</v>
      </c>
      <c r="D76" s="75">
        <v>7130.14</v>
      </c>
      <c r="E76" s="153">
        <v>4607.6499999999996</v>
      </c>
      <c r="F76" s="154">
        <v>7000</v>
      </c>
      <c r="G76" s="65">
        <v>7000</v>
      </c>
      <c r="H76" s="65">
        <v>7000</v>
      </c>
      <c r="I76" s="153">
        <v>7000</v>
      </c>
      <c r="J76" s="2"/>
      <c r="K76" s="2"/>
      <c r="L76" s="2"/>
      <c r="M76" s="2"/>
    </row>
    <row r="77" spans="1:13" ht="15" customHeight="1" x14ac:dyDescent="0.25">
      <c r="A77" s="218" t="s">
        <v>21</v>
      </c>
      <c r="B77" s="169">
        <v>100</v>
      </c>
      <c r="C77" s="1" t="s">
        <v>0</v>
      </c>
      <c r="D77" s="75">
        <v>224344.484</v>
      </c>
      <c r="E77" s="153">
        <v>228074.59</v>
      </c>
      <c r="F77" s="154">
        <v>222948.299</v>
      </c>
      <c r="G77" s="65">
        <v>226637.242</v>
      </c>
      <c r="H77" s="65">
        <v>238431.541</v>
      </c>
      <c r="I77" s="153">
        <v>252072.37100000001</v>
      </c>
      <c r="J77" s="2"/>
      <c r="K77" s="2"/>
      <c r="L77" s="2"/>
      <c r="M77" s="2"/>
    </row>
    <row r="78" spans="1:13" ht="15" customHeight="1" x14ac:dyDescent="0.25">
      <c r="A78" s="219"/>
      <c r="B78" s="170"/>
      <c r="C78" s="1" t="s">
        <v>4</v>
      </c>
      <c r="D78" s="75">
        <v>14195.929</v>
      </c>
      <c r="E78" s="153">
        <v>12902.62</v>
      </c>
      <c r="F78" s="154">
        <v>6947.2870000000003</v>
      </c>
      <c r="G78" s="65">
        <v>8129.4430000000002</v>
      </c>
      <c r="H78" s="65">
        <v>8692.5820000000003</v>
      </c>
      <c r="I78" s="153">
        <v>8762.1769999999997</v>
      </c>
      <c r="J78" s="2"/>
      <c r="K78" s="2"/>
      <c r="L78" s="2"/>
      <c r="M78" s="2"/>
    </row>
    <row r="79" spans="1:13" ht="15" customHeight="1" x14ac:dyDescent="0.25">
      <c r="A79" s="167" t="s">
        <v>86</v>
      </c>
      <c r="B79" s="169">
        <v>100</v>
      </c>
      <c r="C79" s="1" t="s">
        <v>0</v>
      </c>
      <c r="D79" s="75">
        <v>6387</v>
      </c>
      <c r="E79" s="22">
        <v>26537</v>
      </c>
      <c r="F79" s="134">
        <v>27579</v>
      </c>
      <c r="G79" s="23">
        <v>26011</v>
      </c>
      <c r="H79" s="23">
        <v>24443</v>
      </c>
      <c r="I79" s="22">
        <v>22876</v>
      </c>
      <c r="J79" s="2"/>
      <c r="K79" s="2"/>
      <c r="L79" s="2"/>
      <c r="M79" s="2"/>
    </row>
    <row r="80" spans="1:13" ht="15" customHeight="1" x14ac:dyDescent="0.25">
      <c r="A80" s="168"/>
      <c r="B80" s="170"/>
      <c r="C80" s="31" t="s">
        <v>4</v>
      </c>
      <c r="D80" s="75">
        <v>-8</v>
      </c>
      <c r="E80" s="22">
        <v>-596</v>
      </c>
      <c r="F80" s="134">
        <v>-1417</v>
      </c>
      <c r="G80" s="23">
        <v>-1568</v>
      </c>
      <c r="H80" s="23">
        <v>-1568</v>
      </c>
      <c r="I80" s="22">
        <v>-1568</v>
      </c>
      <c r="J80" s="2"/>
      <c r="K80" s="2"/>
      <c r="L80" s="2"/>
      <c r="M80" s="2"/>
    </row>
    <row r="81" spans="1:13" ht="15" customHeight="1" x14ac:dyDescent="0.25">
      <c r="A81" s="167" t="s">
        <v>71</v>
      </c>
      <c r="B81" s="169">
        <v>100</v>
      </c>
      <c r="C81" s="1" t="s">
        <v>0</v>
      </c>
      <c r="D81" s="97">
        <f>22815/1000</f>
        <v>22.815000000000001</v>
      </c>
      <c r="E81" s="153">
        <f>133385278/1000</f>
        <v>133385.27799999999</v>
      </c>
      <c r="F81" s="154">
        <f>129301935/1000</f>
        <v>129301.935</v>
      </c>
      <c r="G81" s="65">
        <f>125150168/1000</f>
        <v>125150.16800000001</v>
      </c>
      <c r="H81" s="65">
        <f>122051777/1000</f>
        <v>122051.777</v>
      </c>
      <c r="I81" s="153">
        <f>119052586/1000</f>
        <v>119052.586</v>
      </c>
      <c r="J81" s="2"/>
      <c r="K81" s="2"/>
      <c r="L81" s="2"/>
      <c r="M81" s="2"/>
    </row>
    <row r="82" spans="1:13" ht="13.5" customHeight="1" x14ac:dyDescent="0.25">
      <c r="A82" s="168"/>
      <c r="B82" s="170"/>
      <c r="C82" s="31" t="s">
        <v>4</v>
      </c>
      <c r="D82" s="75">
        <f>-4685/1000</f>
        <v>-4.6849999999999996</v>
      </c>
      <c r="E82" s="153">
        <f>-19457980/1000</f>
        <v>-19457.98</v>
      </c>
      <c r="F82" s="154">
        <f>-4083343/1000</f>
        <v>-4083.3429999999998</v>
      </c>
      <c r="G82" s="65">
        <f>-4151767/1000</f>
        <v>-4151.7669999999998</v>
      </c>
      <c r="H82" s="65">
        <f>-3098391/1000</f>
        <v>-3098.3910000000001</v>
      </c>
      <c r="I82" s="153">
        <f>-2999191/1000</f>
        <v>-2999.1909999999998</v>
      </c>
      <c r="J82" s="2"/>
      <c r="K82" s="2"/>
      <c r="L82" s="2"/>
      <c r="M82" s="2"/>
    </row>
    <row r="83" spans="1:13" ht="15.75" customHeight="1" x14ac:dyDescent="0.25">
      <c r="A83" s="181" t="s">
        <v>51</v>
      </c>
      <c r="B83" s="169">
        <v>100</v>
      </c>
      <c r="C83" s="33" t="s">
        <v>0</v>
      </c>
      <c r="D83" s="75">
        <v>2336</v>
      </c>
      <c r="E83" s="22">
        <v>2279</v>
      </c>
      <c r="F83" s="134">
        <v>2220</v>
      </c>
      <c r="G83" s="23">
        <v>2189</v>
      </c>
      <c r="H83" s="23">
        <v>2122</v>
      </c>
      <c r="I83" s="22">
        <v>2108</v>
      </c>
      <c r="J83" s="2"/>
      <c r="K83" s="2"/>
      <c r="L83" s="2"/>
      <c r="M83" s="2"/>
    </row>
    <row r="84" spans="1:13" ht="15" customHeight="1" x14ac:dyDescent="0.25">
      <c r="A84" s="168"/>
      <c r="B84" s="170"/>
      <c r="C84" s="33" t="s">
        <v>4</v>
      </c>
      <c r="D84" s="75">
        <v>9</v>
      </c>
      <c r="E84" s="22">
        <v>8</v>
      </c>
      <c r="F84" s="134">
        <v>7</v>
      </c>
      <c r="G84" s="23">
        <v>9</v>
      </c>
      <c r="H84" s="23">
        <v>7</v>
      </c>
      <c r="I84" s="22">
        <v>7</v>
      </c>
      <c r="J84" s="2"/>
      <c r="K84" s="2"/>
      <c r="L84" s="2"/>
      <c r="M84" s="2"/>
    </row>
    <row r="85" spans="1:13" ht="15" customHeight="1" x14ac:dyDescent="0.25">
      <c r="A85" s="167" t="s">
        <v>52</v>
      </c>
      <c r="B85" s="169">
        <v>100</v>
      </c>
      <c r="C85" s="49" t="s">
        <v>0</v>
      </c>
      <c r="D85" s="75">
        <v>2586993.2999999998</v>
      </c>
      <c r="E85" s="153">
        <v>2738576.72</v>
      </c>
      <c r="F85" s="154">
        <v>2714705.85</v>
      </c>
      <c r="G85" s="65">
        <v>2606112.63</v>
      </c>
      <c r="H85" s="65">
        <v>2503632.14</v>
      </c>
      <c r="I85" s="153">
        <v>2410274.31</v>
      </c>
      <c r="J85" s="150"/>
      <c r="K85" s="2"/>
      <c r="L85" s="2"/>
      <c r="M85" s="2"/>
    </row>
    <row r="86" spans="1:13" ht="15" customHeight="1" x14ac:dyDescent="0.25">
      <c r="A86" s="168"/>
      <c r="B86" s="170"/>
      <c r="C86" s="33" t="s">
        <v>4</v>
      </c>
      <c r="D86" s="75">
        <v>435118.73</v>
      </c>
      <c r="E86" s="153">
        <v>462989.17</v>
      </c>
      <c r="F86" s="154">
        <v>300000</v>
      </c>
      <c r="G86" s="65">
        <v>300000</v>
      </c>
      <c r="H86" s="65">
        <v>300000</v>
      </c>
      <c r="I86" s="153">
        <v>206642.17</v>
      </c>
      <c r="J86" s="2"/>
      <c r="K86" s="2"/>
      <c r="L86" s="2"/>
      <c r="M86" s="2"/>
    </row>
    <row r="87" spans="1:13" ht="15" customHeight="1" x14ac:dyDescent="0.25">
      <c r="A87" s="167" t="s">
        <v>53</v>
      </c>
      <c r="B87" s="169">
        <v>51</v>
      </c>
      <c r="C87" s="1" t="s">
        <v>0</v>
      </c>
      <c r="D87" s="75">
        <v>341144</v>
      </c>
      <c r="E87" s="22">
        <v>334705</v>
      </c>
      <c r="F87" s="154">
        <v>353570</v>
      </c>
      <c r="G87" s="65">
        <v>335545</v>
      </c>
      <c r="H87" s="65">
        <v>338550</v>
      </c>
      <c r="I87" s="153">
        <v>338550</v>
      </c>
      <c r="J87" s="2"/>
      <c r="K87" s="2"/>
      <c r="L87" s="2"/>
      <c r="M87" s="2"/>
    </row>
    <row r="88" spans="1:13" ht="15" customHeight="1" x14ac:dyDescent="0.25">
      <c r="A88" s="168"/>
      <c r="B88" s="170"/>
      <c r="C88" s="31" t="s">
        <v>4</v>
      </c>
      <c r="D88" s="75">
        <v>57944</v>
      </c>
      <c r="E88" s="22">
        <v>50860</v>
      </c>
      <c r="F88" s="154">
        <v>69725</v>
      </c>
      <c r="G88" s="65">
        <v>56434</v>
      </c>
      <c r="H88" s="65">
        <v>56434</v>
      </c>
      <c r="I88" s="153">
        <v>54705</v>
      </c>
      <c r="J88" s="2"/>
      <c r="K88" s="2"/>
      <c r="L88" s="2"/>
      <c r="M88" s="2"/>
    </row>
    <row r="89" spans="1:13" ht="17.25" customHeight="1" x14ac:dyDescent="0.25">
      <c r="A89" s="167" t="s">
        <v>54</v>
      </c>
      <c r="B89" s="169">
        <v>51</v>
      </c>
      <c r="C89" s="1" t="s">
        <v>0</v>
      </c>
      <c r="D89" s="75">
        <v>842353</v>
      </c>
      <c r="E89" s="22">
        <v>854694</v>
      </c>
      <c r="F89" s="155" t="s">
        <v>30</v>
      </c>
      <c r="G89" s="156" t="s">
        <v>30</v>
      </c>
      <c r="H89" s="156" t="s">
        <v>30</v>
      </c>
      <c r="I89" s="157" t="s">
        <v>30</v>
      </c>
      <c r="J89" s="2"/>
      <c r="K89" s="2"/>
      <c r="L89" s="2"/>
      <c r="M89" s="2"/>
    </row>
    <row r="90" spans="1:13" ht="16.5" customHeight="1" x14ac:dyDescent="0.25">
      <c r="A90" s="168"/>
      <c r="B90" s="170"/>
      <c r="C90" s="31" t="s">
        <v>4</v>
      </c>
      <c r="D90" s="97">
        <v>65646</v>
      </c>
      <c r="E90" s="153">
        <v>78010</v>
      </c>
      <c r="F90" s="154">
        <v>59771</v>
      </c>
      <c r="G90" s="65">
        <v>69010</v>
      </c>
      <c r="H90" s="65">
        <v>69010</v>
      </c>
      <c r="I90" s="157" t="s">
        <v>30</v>
      </c>
      <c r="J90" s="2"/>
      <c r="K90" s="2"/>
      <c r="L90" s="2"/>
      <c r="M90" s="2"/>
    </row>
    <row r="91" spans="1:13" ht="15" customHeight="1" x14ac:dyDescent="0.25">
      <c r="A91" s="208" t="s">
        <v>79</v>
      </c>
      <c r="B91" s="169">
        <v>51</v>
      </c>
      <c r="C91" s="1" t="s">
        <v>0</v>
      </c>
      <c r="D91" s="97">
        <v>646317</v>
      </c>
      <c r="E91" s="153">
        <v>617092</v>
      </c>
      <c r="F91" s="154">
        <v>196000</v>
      </c>
      <c r="G91" s="65">
        <v>211000</v>
      </c>
      <c r="H91" s="65">
        <v>216000</v>
      </c>
      <c r="I91" s="157" t="s">
        <v>30</v>
      </c>
      <c r="J91" s="2"/>
      <c r="K91" s="2"/>
      <c r="L91" s="2"/>
      <c r="M91" s="2"/>
    </row>
    <row r="92" spans="1:13" ht="15" customHeight="1" x14ac:dyDescent="0.25">
      <c r="A92" s="209"/>
      <c r="B92" s="170"/>
      <c r="C92" s="1" t="s">
        <v>4</v>
      </c>
      <c r="D92" s="97">
        <v>22702</v>
      </c>
      <c r="E92" s="153">
        <v>41251</v>
      </c>
      <c r="F92" s="154">
        <v>62100</v>
      </c>
      <c r="G92" s="65">
        <v>75442</v>
      </c>
      <c r="H92" s="65">
        <v>75442</v>
      </c>
      <c r="I92" s="157" t="s">
        <v>30</v>
      </c>
      <c r="J92" s="2"/>
      <c r="K92" s="2"/>
      <c r="L92" s="2"/>
      <c r="M92" s="2"/>
    </row>
    <row r="93" spans="1:13" ht="17.25" customHeight="1" x14ac:dyDescent="0.25">
      <c r="A93" s="167" t="s">
        <v>55</v>
      </c>
      <c r="B93" s="169">
        <v>34</v>
      </c>
      <c r="C93" s="32" t="s">
        <v>0</v>
      </c>
      <c r="D93" s="96">
        <v>3809419</v>
      </c>
      <c r="E93" s="66">
        <v>3936356</v>
      </c>
      <c r="F93" s="115">
        <f>3948079470/1000</f>
        <v>3948079.47</v>
      </c>
      <c r="G93" s="114">
        <f>3915002273/1000</f>
        <v>3915002.273</v>
      </c>
      <c r="H93" s="114">
        <f>3807107793/1000</f>
        <v>3807107.7930000001</v>
      </c>
      <c r="I93" s="66">
        <f>3603413244/1000</f>
        <v>3603413.2439999999</v>
      </c>
      <c r="J93" s="2"/>
      <c r="K93" s="2"/>
      <c r="L93" s="2"/>
      <c r="M93" s="2"/>
    </row>
    <row r="94" spans="1:13" ht="13.5" customHeight="1" thickBot="1" x14ac:dyDescent="0.3">
      <c r="A94" s="168"/>
      <c r="B94" s="170"/>
      <c r="C94" s="16" t="s">
        <v>4</v>
      </c>
      <c r="D94" s="158">
        <v>23952</v>
      </c>
      <c r="E94" s="80">
        <v>116833</v>
      </c>
      <c r="F94" s="128">
        <f>89305564/1000</f>
        <v>89305.563999999998</v>
      </c>
      <c r="G94" s="129">
        <f>-32619915/1000</f>
        <v>-32619.915000000001</v>
      </c>
      <c r="H94" s="129">
        <f>-108146468/1000</f>
        <v>-108146.46799999999</v>
      </c>
      <c r="I94" s="80">
        <f>-205238994/1000</f>
        <v>-205238.99400000001</v>
      </c>
      <c r="J94" s="2"/>
      <c r="K94" s="2"/>
      <c r="L94" s="2"/>
      <c r="M94" s="2"/>
    </row>
    <row r="95" spans="1:13" ht="14.25" customHeight="1" thickBot="1" x14ac:dyDescent="0.3">
      <c r="A95" s="224" t="s">
        <v>8</v>
      </c>
      <c r="B95" s="225"/>
      <c r="C95" s="225"/>
      <c r="D95" s="206"/>
      <c r="E95" s="206"/>
      <c r="F95" s="206"/>
      <c r="G95" s="206"/>
      <c r="H95" s="206"/>
      <c r="I95" s="207"/>
      <c r="J95" s="2"/>
      <c r="K95" s="2"/>
      <c r="L95" s="2"/>
      <c r="M95" s="2"/>
    </row>
    <row r="96" spans="1:13" ht="14.25" customHeight="1" x14ac:dyDescent="0.25">
      <c r="A96" s="181" t="s">
        <v>72</v>
      </c>
      <c r="B96" s="169">
        <v>100</v>
      </c>
      <c r="C96" s="1" t="s">
        <v>0</v>
      </c>
      <c r="D96" s="57">
        <v>25797</v>
      </c>
      <c r="E96" s="43">
        <v>25880</v>
      </c>
      <c r="F96" s="39">
        <v>25883</v>
      </c>
      <c r="G96" s="40">
        <v>25926</v>
      </c>
      <c r="H96" s="40">
        <v>25975</v>
      </c>
      <c r="I96" s="41">
        <v>26031</v>
      </c>
      <c r="J96" s="2"/>
      <c r="K96" s="2"/>
      <c r="L96" s="2"/>
      <c r="M96" s="2"/>
    </row>
    <row r="97" spans="1:13" ht="15" customHeight="1" x14ac:dyDescent="0.25">
      <c r="A97" s="168"/>
      <c r="B97" s="170"/>
      <c r="C97" s="1" t="s">
        <v>4</v>
      </c>
      <c r="D97" s="68">
        <v>-1503</v>
      </c>
      <c r="E97" s="41">
        <v>-1130</v>
      </c>
      <c r="F97" s="39">
        <v>3</v>
      </c>
      <c r="G97" s="40">
        <v>43</v>
      </c>
      <c r="H97" s="40">
        <v>49</v>
      </c>
      <c r="I97" s="41">
        <v>55</v>
      </c>
      <c r="J97" s="2"/>
      <c r="K97" s="2"/>
      <c r="L97" s="2"/>
      <c r="M97" s="2"/>
    </row>
    <row r="98" spans="1:13" ht="14.25" customHeight="1" x14ac:dyDescent="0.25">
      <c r="A98" s="181" t="s">
        <v>56</v>
      </c>
      <c r="B98" s="169">
        <v>100</v>
      </c>
      <c r="C98" s="1" t="s">
        <v>0</v>
      </c>
      <c r="D98" s="96">
        <v>18462</v>
      </c>
      <c r="E98" s="41">
        <v>18341</v>
      </c>
      <c r="F98" s="42">
        <v>18200</v>
      </c>
      <c r="G98" s="40">
        <v>14000</v>
      </c>
      <c r="H98" s="40">
        <v>11000</v>
      </c>
      <c r="I98" s="41">
        <v>11000</v>
      </c>
      <c r="J98" s="2"/>
      <c r="K98" s="2"/>
      <c r="L98" s="2"/>
      <c r="M98" s="2"/>
    </row>
    <row r="99" spans="1:13" ht="15" customHeight="1" x14ac:dyDescent="0.25">
      <c r="A99" s="168"/>
      <c r="B99" s="170"/>
      <c r="C99" s="1" t="s">
        <v>4</v>
      </c>
      <c r="D99" s="96">
        <v>217</v>
      </c>
      <c r="E99" s="41">
        <v>-122</v>
      </c>
      <c r="F99" s="42">
        <v>-50</v>
      </c>
      <c r="G99" s="40">
        <v>100</v>
      </c>
      <c r="H99" s="40">
        <v>150</v>
      </c>
      <c r="I99" s="41">
        <v>150</v>
      </c>
      <c r="J99" s="2"/>
      <c r="K99" s="2"/>
      <c r="L99" s="2"/>
      <c r="M99" s="2"/>
    </row>
    <row r="100" spans="1:13" ht="15" customHeight="1" x14ac:dyDescent="0.25">
      <c r="A100" s="181" t="s">
        <v>57</v>
      </c>
      <c r="B100" s="169">
        <v>100</v>
      </c>
      <c r="C100" s="1" t="s">
        <v>0</v>
      </c>
      <c r="D100" s="96">
        <v>30707</v>
      </c>
      <c r="E100" s="41">
        <v>30080</v>
      </c>
      <c r="F100" s="42">
        <v>58857</v>
      </c>
      <c r="G100" s="40">
        <v>67799</v>
      </c>
      <c r="H100" s="40">
        <v>71891</v>
      </c>
      <c r="I100" s="41">
        <v>76108</v>
      </c>
      <c r="J100" s="2"/>
      <c r="K100" s="2"/>
      <c r="L100" s="2"/>
      <c r="M100" s="2"/>
    </row>
    <row r="101" spans="1:13" ht="15" customHeight="1" x14ac:dyDescent="0.25">
      <c r="A101" s="168"/>
      <c r="B101" s="170"/>
      <c r="C101" s="1" t="s">
        <v>4</v>
      </c>
      <c r="D101" s="96">
        <v>-1253</v>
      </c>
      <c r="E101" s="41">
        <v>-627</v>
      </c>
      <c r="F101" s="42">
        <v>804</v>
      </c>
      <c r="G101" s="40">
        <v>3942</v>
      </c>
      <c r="H101" s="40">
        <v>4092</v>
      </c>
      <c r="I101" s="41">
        <v>4218</v>
      </c>
      <c r="J101" s="2"/>
      <c r="K101" s="2"/>
      <c r="L101" s="2"/>
      <c r="M101" s="2"/>
    </row>
    <row r="102" spans="1:13" ht="15" customHeight="1" x14ac:dyDescent="0.25">
      <c r="A102" s="181" t="s">
        <v>58</v>
      </c>
      <c r="B102" s="169">
        <v>100</v>
      </c>
      <c r="C102" s="1" t="s">
        <v>0</v>
      </c>
      <c r="D102" s="58">
        <v>71533</v>
      </c>
      <c r="E102" s="41">
        <v>70980</v>
      </c>
      <c r="F102" s="42">
        <v>71131</v>
      </c>
      <c r="G102" s="40">
        <v>70500</v>
      </c>
      <c r="H102" s="40">
        <v>70500</v>
      </c>
      <c r="I102" s="41">
        <v>70500</v>
      </c>
      <c r="J102" s="2"/>
      <c r="K102" s="2"/>
      <c r="L102" s="2"/>
      <c r="M102" s="2"/>
    </row>
    <row r="103" spans="1:13" ht="15.75" customHeight="1" thickBot="1" x14ac:dyDescent="0.3">
      <c r="A103" s="168"/>
      <c r="B103" s="170"/>
      <c r="C103" s="1" t="s">
        <v>4</v>
      </c>
      <c r="D103" s="59">
        <v>253</v>
      </c>
      <c r="E103" s="44">
        <v>133</v>
      </c>
      <c r="F103" s="42">
        <v>86</v>
      </c>
      <c r="G103" s="40">
        <v>120</v>
      </c>
      <c r="H103" s="40">
        <v>130</v>
      </c>
      <c r="I103" s="41">
        <v>130</v>
      </c>
      <c r="J103" s="2"/>
      <c r="K103" s="2"/>
      <c r="L103" s="2"/>
      <c r="M103" s="2"/>
    </row>
    <row r="104" spans="1:13" ht="15" customHeight="1" thickBot="1" x14ac:dyDescent="0.3">
      <c r="A104" s="224" t="s">
        <v>9</v>
      </c>
      <c r="B104" s="225"/>
      <c r="C104" s="225"/>
      <c r="D104" s="225"/>
      <c r="E104" s="225"/>
      <c r="F104" s="225"/>
      <c r="G104" s="225"/>
      <c r="H104" s="225"/>
      <c r="I104" s="226"/>
      <c r="J104" s="2"/>
      <c r="K104" s="2"/>
      <c r="L104" s="2"/>
      <c r="M104" s="2"/>
    </row>
    <row r="105" spans="1:13" ht="15" customHeight="1" x14ac:dyDescent="0.25">
      <c r="A105" s="218" t="s">
        <v>24</v>
      </c>
      <c r="B105" s="169">
        <v>100</v>
      </c>
      <c r="C105" s="1" t="s">
        <v>0</v>
      </c>
      <c r="D105" s="57">
        <v>15519</v>
      </c>
      <c r="E105" s="43">
        <v>15378</v>
      </c>
      <c r="F105" s="42">
        <v>15480</v>
      </c>
      <c r="G105" s="42">
        <v>15480</v>
      </c>
      <c r="H105" s="42">
        <v>15480</v>
      </c>
      <c r="I105" s="41">
        <v>15480</v>
      </c>
      <c r="J105" s="2"/>
      <c r="K105" s="2"/>
      <c r="L105" s="2"/>
      <c r="M105" s="2"/>
    </row>
    <row r="106" spans="1:13" ht="15" customHeight="1" x14ac:dyDescent="0.25">
      <c r="A106" s="219"/>
      <c r="B106" s="170"/>
      <c r="C106" s="1" t="s">
        <v>4</v>
      </c>
      <c r="D106" s="68">
        <v>2</v>
      </c>
      <c r="E106" s="41">
        <v>-141</v>
      </c>
      <c r="F106" s="42">
        <v>5</v>
      </c>
      <c r="G106" s="42">
        <v>5</v>
      </c>
      <c r="H106" s="42">
        <v>5</v>
      </c>
      <c r="I106" s="41">
        <v>5</v>
      </c>
      <c r="J106" s="2"/>
      <c r="K106" s="2"/>
      <c r="L106" s="2"/>
      <c r="M106" s="2"/>
    </row>
    <row r="107" spans="1:13" ht="15" customHeight="1" x14ac:dyDescent="0.25">
      <c r="A107" s="218" t="s">
        <v>87</v>
      </c>
      <c r="B107" s="169">
        <v>100</v>
      </c>
      <c r="C107" s="1" t="s">
        <v>0</v>
      </c>
      <c r="D107" s="68">
        <v>86789</v>
      </c>
      <c r="E107" s="41">
        <v>79522</v>
      </c>
      <c r="F107" s="42">
        <v>80112</v>
      </c>
      <c r="G107" s="40">
        <v>77032</v>
      </c>
      <c r="H107" s="40">
        <v>74002</v>
      </c>
      <c r="I107" s="41">
        <v>70972</v>
      </c>
      <c r="J107" s="2"/>
      <c r="K107" s="2"/>
      <c r="L107" s="2"/>
      <c r="M107" s="2"/>
    </row>
    <row r="108" spans="1:13" ht="15" customHeight="1" thickBot="1" x14ac:dyDescent="0.3">
      <c r="A108" s="219"/>
      <c r="B108" s="170"/>
      <c r="C108" s="1" t="s">
        <v>4</v>
      </c>
      <c r="D108" s="59">
        <v>-6248</v>
      </c>
      <c r="E108" s="44">
        <v>-7266</v>
      </c>
      <c r="F108" s="42">
        <v>188</v>
      </c>
      <c r="G108" s="40">
        <v>-3081</v>
      </c>
      <c r="H108" s="40">
        <v>-3031</v>
      </c>
      <c r="I108" s="41">
        <v>-3031</v>
      </c>
      <c r="J108" s="2"/>
      <c r="K108" s="2"/>
      <c r="L108" s="2"/>
      <c r="M108" s="2"/>
    </row>
    <row r="109" spans="1:13" ht="15" customHeight="1" thickBot="1" x14ac:dyDescent="0.3">
      <c r="A109" s="224" t="s">
        <v>41</v>
      </c>
      <c r="B109" s="225"/>
      <c r="C109" s="225"/>
      <c r="D109" s="206"/>
      <c r="E109" s="206"/>
      <c r="F109" s="225"/>
      <c r="G109" s="225"/>
      <c r="H109" s="225"/>
      <c r="I109" s="226"/>
      <c r="J109" s="2"/>
      <c r="K109" s="2"/>
      <c r="L109" s="2"/>
      <c r="M109" s="2"/>
    </row>
    <row r="110" spans="1:13" ht="15" customHeight="1" x14ac:dyDescent="0.25">
      <c r="A110" s="218" t="s">
        <v>91</v>
      </c>
      <c r="B110" s="169">
        <v>100</v>
      </c>
      <c r="C110" s="1" t="s">
        <v>0</v>
      </c>
      <c r="D110" s="57">
        <v>52972</v>
      </c>
      <c r="E110" s="18">
        <v>53120</v>
      </c>
      <c r="F110" s="28">
        <v>52960</v>
      </c>
      <c r="G110" s="19">
        <v>52961</v>
      </c>
      <c r="H110" s="19">
        <v>50989</v>
      </c>
      <c r="I110" s="17">
        <v>50989</v>
      </c>
      <c r="J110" s="2"/>
      <c r="K110" s="2"/>
      <c r="L110" s="2"/>
      <c r="M110" s="2"/>
    </row>
    <row r="111" spans="1:13" ht="15" customHeight="1" thickBot="1" x14ac:dyDescent="0.3">
      <c r="A111" s="219"/>
      <c r="B111" s="170"/>
      <c r="C111" s="1" t="s">
        <v>4</v>
      </c>
      <c r="D111" s="59">
        <v>243</v>
      </c>
      <c r="E111" s="44">
        <v>379</v>
      </c>
      <c r="F111" s="42">
        <v>264</v>
      </c>
      <c r="G111" s="40">
        <v>279</v>
      </c>
      <c r="H111" s="40">
        <v>285</v>
      </c>
      <c r="I111" s="41">
        <v>285</v>
      </c>
      <c r="J111" s="2"/>
      <c r="K111" s="2"/>
      <c r="L111" s="2"/>
      <c r="M111" s="2"/>
    </row>
    <row r="112" spans="1:13" ht="17.25" customHeight="1" thickBot="1" x14ac:dyDescent="0.3">
      <c r="A112" s="224" t="s">
        <v>10</v>
      </c>
      <c r="B112" s="225"/>
      <c r="C112" s="225"/>
      <c r="D112" s="225"/>
      <c r="E112" s="225"/>
      <c r="F112" s="225"/>
      <c r="G112" s="225"/>
      <c r="H112" s="225"/>
      <c r="I112" s="226"/>
      <c r="J112" s="2"/>
      <c r="K112" s="2"/>
      <c r="L112" s="2"/>
      <c r="M112" s="2"/>
    </row>
    <row r="113" spans="1:13" ht="15" customHeight="1" x14ac:dyDescent="0.25">
      <c r="A113" s="181" t="s">
        <v>22</v>
      </c>
      <c r="B113" s="169">
        <v>100</v>
      </c>
      <c r="C113" s="1" t="s">
        <v>0</v>
      </c>
      <c r="D113" s="60">
        <v>2774</v>
      </c>
      <c r="E113" s="56">
        <v>2818</v>
      </c>
      <c r="F113" s="27">
        <v>3159</v>
      </c>
      <c r="G113" s="6">
        <v>3259</v>
      </c>
      <c r="H113" s="6">
        <v>3359</v>
      </c>
      <c r="I113" s="7">
        <v>3459</v>
      </c>
      <c r="J113" s="2"/>
      <c r="K113" s="2"/>
      <c r="L113" s="2"/>
      <c r="M113" s="2"/>
    </row>
    <row r="114" spans="1:13" ht="15" customHeight="1" thickBot="1" x14ac:dyDescent="0.3">
      <c r="A114" s="168"/>
      <c r="B114" s="170"/>
      <c r="C114" s="1" t="s">
        <v>4</v>
      </c>
      <c r="D114" s="61">
        <v>91</v>
      </c>
      <c r="E114" s="9">
        <v>117</v>
      </c>
      <c r="F114" s="8">
        <v>105</v>
      </c>
      <c r="G114" s="11">
        <v>108</v>
      </c>
      <c r="H114" s="11">
        <v>110</v>
      </c>
      <c r="I114" s="9">
        <v>113</v>
      </c>
      <c r="J114" s="2"/>
      <c r="K114" s="2"/>
      <c r="L114" s="2"/>
      <c r="M114" s="2"/>
    </row>
    <row r="115" spans="1:13" ht="19.5" customHeight="1" thickBot="1" x14ac:dyDescent="0.3">
      <c r="A115" s="224" t="s">
        <v>70</v>
      </c>
      <c r="B115" s="225"/>
      <c r="C115" s="225"/>
      <c r="D115" s="225"/>
      <c r="E115" s="225"/>
      <c r="F115" s="206"/>
      <c r="G115" s="206"/>
      <c r="H115" s="206"/>
      <c r="I115" s="207"/>
      <c r="J115" s="2"/>
      <c r="K115" s="2"/>
      <c r="L115" s="2"/>
      <c r="M115" s="2"/>
    </row>
    <row r="116" spans="1:13" ht="15" customHeight="1" x14ac:dyDescent="0.25">
      <c r="A116" s="181" t="s">
        <v>94</v>
      </c>
      <c r="B116" s="169">
        <v>100</v>
      </c>
      <c r="C116" s="1" t="s">
        <v>0</v>
      </c>
      <c r="D116" s="57">
        <v>5578</v>
      </c>
      <c r="E116" s="18">
        <v>5874</v>
      </c>
      <c r="F116" s="28">
        <v>6091</v>
      </c>
      <c r="G116" s="19">
        <v>6112</v>
      </c>
      <c r="H116" s="19">
        <v>6301</v>
      </c>
      <c r="I116" s="17">
        <v>6490</v>
      </c>
      <c r="J116" s="2"/>
      <c r="K116" s="2"/>
      <c r="L116" s="2"/>
      <c r="M116" s="2"/>
    </row>
    <row r="117" spans="1:13" ht="15" customHeight="1" thickBot="1" x14ac:dyDescent="0.3">
      <c r="A117" s="168"/>
      <c r="B117" s="170"/>
      <c r="C117" s="1" t="s">
        <v>4</v>
      </c>
      <c r="D117" s="59">
        <v>97</v>
      </c>
      <c r="E117" s="130">
        <v>296</v>
      </c>
      <c r="F117" s="28">
        <v>265</v>
      </c>
      <c r="G117" s="19">
        <v>189</v>
      </c>
      <c r="H117" s="19">
        <v>189</v>
      </c>
      <c r="I117" s="17">
        <v>189</v>
      </c>
      <c r="J117" s="2"/>
      <c r="K117" s="2"/>
      <c r="L117" s="2"/>
      <c r="M117" s="2"/>
    </row>
    <row r="118" spans="1:13" ht="15" customHeight="1" thickBot="1" x14ac:dyDescent="0.3">
      <c r="A118" s="224" t="s">
        <v>11</v>
      </c>
      <c r="B118" s="225"/>
      <c r="C118" s="225"/>
      <c r="D118" s="225"/>
      <c r="E118" s="225"/>
      <c r="F118" s="225"/>
      <c r="G118" s="225"/>
      <c r="H118" s="225"/>
      <c r="I118" s="226"/>
      <c r="J118" s="2"/>
      <c r="K118" s="2"/>
      <c r="L118" s="2"/>
      <c r="M118" s="2"/>
    </row>
    <row r="119" spans="1:13" ht="15" customHeight="1" x14ac:dyDescent="0.25">
      <c r="A119" s="228" t="s">
        <v>68</v>
      </c>
      <c r="B119" s="169">
        <v>13.45</v>
      </c>
      <c r="C119" s="33" t="s">
        <v>0</v>
      </c>
      <c r="D119" s="111">
        <v>81489</v>
      </c>
      <c r="E119" s="18">
        <v>82069</v>
      </c>
      <c r="F119" s="28">
        <v>82377</v>
      </c>
      <c r="G119" s="19">
        <v>82702</v>
      </c>
      <c r="H119" s="19">
        <v>83164</v>
      </c>
      <c r="I119" s="17">
        <v>83578</v>
      </c>
    </row>
    <row r="120" spans="1:13" ht="19.5" customHeight="1" x14ac:dyDescent="0.25">
      <c r="A120" s="229"/>
      <c r="B120" s="170"/>
      <c r="C120" s="45" t="s">
        <v>4</v>
      </c>
      <c r="D120" s="112">
        <v>613</v>
      </c>
      <c r="E120" s="46">
        <v>580</v>
      </c>
      <c r="F120" s="47">
        <v>308</v>
      </c>
      <c r="G120" s="48">
        <v>325</v>
      </c>
      <c r="H120" s="19">
        <v>463</v>
      </c>
      <c r="I120" s="17">
        <v>414</v>
      </c>
    </row>
    <row r="121" spans="1:13" ht="15" customHeight="1" x14ac:dyDescent="0.25">
      <c r="A121" s="230" t="s">
        <v>23</v>
      </c>
      <c r="B121" s="169">
        <v>100</v>
      </c>
      <c r="C121" s="1" t="s">
        <v>0</v>
      </c>
      <c r="D121" s="113">
        <v>1326</v>
      </c>
      <c r="E121" s="7">
        <v>1366</v>
      </c>
      <c r="F121" s="5">
        <v>1392</v>
      </c>
      <c r="G121" s="6">
        <v>1413</v>
      </c>
      <c r="H121" s="6">
        <v>1431</v>
      </c>
      <c r="I121" s="7">
        <v>1446</v>
      </c>
    </row>
    <row r="122" spans="1:13" ht="19.5" customHeight="1" thickBot="1" x14ac:dyDescent="0.3">
      <c r="A122" s="231"/>
      <c r="B122" s="232"/>
      <c r="C122" s="16" t="s">
        <v>4</v>
      </c>
      <c r="D122" s="61">
        <v>31</v>
      </c>
      <c r="E122" s="9">
        <v>45</v>
      </c>
      <c r="F122" s="10">
        <v>30</v>
      </c>
      <c r="G122" s="11">
        <v>26</v>
      </c>
      <c r="H122" s="11">
        <v>23</v>
      </c>
      <c r="I122" s="9">
        <v>20</v>
      </c>
      <c r="J122" s="2"/>
      <c r="K122" s="2"/>
      <c r="L122" s="2"/>
      <c r="M122" s="2"/>
    </row>
    <row r="123" spans="1:13" ht="15" customHeight="1" thickBot="1" x14ac:dyDescent="0.3">
      <c r="A123" s="205" t="s">
        <v>12</v>
      </c>
      <c r="B123" s="206"/>
      <c r="C123" s="206"/>
      <c r="D123" s="206"/>
      <c r="E123" s="206"/>
      <c r="F123" s="206"/>
      <c r="G123" s="206"/>
      <c r="H123" s="206"/>
      <c r="I123" s="207"/>
      <c r="J123" s="2"/>
      <c r="K123" s="2"/>
      <c r="L123" s="2"/>
      <c r="M123" s="2"/>
    </row>
    <row r="124" spans="1:13" ht="15" customHeight="1" x14ac:dyDescent="0.25">
      <c r="A124" s="218" t="s">
        <v>59</v>
      </c>
      <c r="B124" s="169">
        <v>100</v>
      </c>
      <c r="C124" s="1" t="s">
        <v>0</v>
      </c>
      <c r="D124" s="111">
        <v>449833.83399999997</v>
      </c>
      <c r="E124" s="18">
        <v>450045.87699999998</v>
      </c>
      <c r="F124" s="28">
        <v>449660</v>
      </c>
      <c r="G124" s="19">
        <v>444913</v>
      </c>
      <c r="H124" s="19">
        <v>442311</v>
      </c>
      <c r="I124" s="17">
        <v>439935</v>
      </c>
      <c r="J124" s="2"/>
      <c r="K124" s="2"/>
      <c r="L124" s="2"/>
      <c r="M124" s="2"/>
    </row>
    <row r="125" spans="1:13" ht="15" customHeight="1" x14ac:dyDescent="0.25">
      <c r="A125" s="219"/>
      <c r="B125" s="170"/>
      <c r="C125" s="1" t="s">
        <v>4</v>
      </c>
      <c r="D125" s="112">
        <v>922.69799999999998</v>
      </c>
      <c r="E125" s="46">
        <v>1208.6400000000001</v>
      </c>
      <c r="F125" s="47">
        <v>2086</v>
      </c>
      <c r="G125" s="48">
        <v>366</v>
      </c>
      <c r="H125" s="19">
        <v>319</v>
      </c>
      <c r="I125" s="17">
        <v>1050</v>
      </c>
      <c r="J125" s="2"/>
      <c r="K125" s="2"/>
      <c r="L125" s="2"/>
      <c r="M125" s="2"/>
    </row>
    <row r="126" spans="1:13" ht="15" customHeight="1" x14ac:dyDescent="0.25">
      <c r="A126" s="218" t="s">
        <v>60</v>
      </c>
      <c r="B126" s="169">
        <v>100</v>
      </c>
      <c r="C126" s="1" t="s">
        <v>0</v>
      </c>
      <c r="D126" s="113">
        <v>955161</v>
      </c>
      <c r="E126" s="7">
        <v>940339</v>
      </c>
      <c r="F126" s="5">
        <v>945984</v>
      </c>
      <c r="G126" s="6">
        <v>937179</v>
      </c>
      <c r="H126" s="6">
        <v>927786</v>
      </c>
      <c r="I126" s="7">
        <v>918299</v>
      </c>
      <c r="J126" s="2"/>
      <c r="K126" s="2"/>
      <c r="L126" s="2"/>
      <c r="M126" s="2"/>
    </row>
    <row r="127" spans="1:13" ht="15" customHeight="1" thickBot="1" x14ac:dyDescent="0.3">
      <c r="A127" s="219"/>
      <c r="B127" s="170"/>
      <c r="C127" s="1" t="s">
        <v>4</v>
      </c>
      <c r="D127" s="61">
        <v>-4509</v>
      </c>
      <c r="E127" s="9">
        <v>-7990</v>
      </c>
      <c r="F127" s="10">
        <v>-3120</v>
      </c>
      <c r="G127" s="11">
        <v>-8796</v>
      </c>
      <c r="H127" s="11">
        <v>-9393</v>
      </c>
      <c r="I127" s="9">
        <v>-7103</v>
      </c>
      <c r="J127" s="2"/>
      <c r="K127" s="2"/>
      <c r="L127" s="2"/>
      <c r="M127" s="2"/>
    </row>
    <row r="128" spans="1:13" ht="15" customHeight="1" thickBot="1" x14ac:dyDescent="0.3">
      <c r="A128" s="224" t="s">
        <v>42</v>
      </c>
      <c r="B128" s="225"/>
      <c r="C128" s="225"/>
      <c r="D128" s="206"/>
      <c r="E128" s="206"/>
      <c r="F128" s="225"/>
      <c r="G128" s="225"/>
      <c r="H128" s="225"/>
      <c r="I128" s="226"/>
      <c r="J128" s="2"/>
      <c r="K128" s="2"/>
      <c r="L128" s="2"/>
      <c r="M128" s="2"/>
    </row>
    <row r="129" spans="1:13" ht="15" customHeight="1" x14ac:dyDescent="0.25">
      <c r="A129" s="218" t="s">
        <v>61</v>
      </c>
      <c r="B129" s="169">
        <v>100</v>
      </c>
      <c r="C129" s="1" t="s">
        <v>0</v>
      </c>
      <c r="D129" s="116">
        <v>760176</v>
      </c>
      <c r="E129" s="18">
        <v>760038</v>
      </c>
      <c r="F129" s="28">
        <v>761572</v>
      </c>
      <c r="G129" s="19">
        <v>760000</v>
      </c>
      <c r="H129" s="19">
        <v>761000</v>
      </c>
      <c r="I129" s="17">
        <v>762000</v>
      </c>
      <c r="J129" s="2"/>
      <c r="K129" s="2"/>
      <c r="L129" s="2"/>
      <c r="M129" s="2"/>
    </row>
    <row r="130" spans="1:13" ht="15" customHeight="1" x14ac:dyDescent="0.25">
      <c r="A130" s="219"/>
      <c r="B130" s="170"/>
      <c r="C130" s="1" t="s">
        <v>4</v>
      </c>
      <c r="D130" s="117">
        <v>7790</v>
      </c>
      <c r="E130" s="66">
        <v>7281</v>
      </c>
      <c r="F130" s="115">
        <v>7250</v>
      </c>
      <c r="G130" s="114">
        <v>6000</v>
      </c>
      <c r="H130" s="19">
        <v>6000</v>
      </c>
      <c r="I130" s="17">
        <v>6000</v>
      </c>
      <c r="J130" s="2"/>
      <c r="K130" s="2"/>
      <c r="L130" s="2"/>
      <c r="M130" s="2"/>
    </row>
    <row r="131" spans="1:13" ht="15" customHeight="1" x14ac:dyDescent="0.25">
      <c r="A131" s="218" t="s">
        <v>62</v>
      </c>
      <c r="B131" s="169">
        <v>100</v>
      </c>
      <c r="C131" s="1" t="s">
        <v>0</v>
      </c>
      <c r="D131" s="27">
        <v>26388</v>
      </c>
      <c r="E131" s="7">
        <v>26476</v>
      </c>
      <c r="F131" s="5">
        <v>26500</v>
      </c>
      <c r="G131" s="6">
        <v>26580</v>
      </c>
      <c r="H131" s="6">
        <v>26650</v>
      </c>
      <c r="I131" s="7">
        <v>26710</v>
      </c>
      <c r="J131" s="2"/>
      <c r="K131" s="2"/>
      <c r="L131" s="2"/>
      <c r="M131" s="2"/>
    </row>
    <row r="132" spans="1:13" ht="15" customHeight="1" x14ac:dyDescent="0.25">
      <c r="A132" s="219"/>
      <c r="B132" s="170"/>
      <c r="C132" s="1" t="s">
        <v>4</v>
      </c>
      <c r="D132" s="27">
        <v>87</v>
      </c>
      <c r="E132" s="7">
        <v>88</v>
      </c>
      <c r="F132" s="5">
        <v>24</v>
      </c>
      <c r="G132" s="6">
        <v>95</v>
      </c>
      <c r="H132" s="6">
        <v>102</v>
      </c>
      <c r="I132" s="7">
        <v>110</v>
      </c>
      <c r="J132" s="2"/>
      <c r="K132" s="2"/>
      <c r="L132" s="2"/>
      <c r="M132" s="2"/>
    </row>
    <row r="133" spans="1:13" ht="15" customHeight="1" x14ac:dyDescent="0.25">
      <c r="A133" s="218" t="s">
        <v>63</v>
      </c>
      <c r="B133" s="169">
        <v>100</v>
      </c>
      <c r="C133" s="1" t="s">
        <v>0</v>
      </c>
      <c r="D133" s="117">
        <v>2304</v>
      </c>
      <c r="E133" s="17">
        <v>1963</v>
      </c>
      <c r="F133" s="28">
        <v>1963.52</v>
      </c>
      <c r="G133" s="19">
        <v>1964</v>
      </c>
      <c r="H133" s="19">
        <v>1964</v>
      </c>
      <c r="I133" s="17">
        <v>1964</v>
      </c>
      <c r="J133" s="2"/>
      <c r="K133" s="2"/>
      <c r="L133" s="2"/>
      <c r="M133" s="2"/>
    </row>
    <row r="134" spans="1:13" ht="15" customHeight="1" x14ac:dyDescent="0.25">
      <c r="A134" s="219"/>
      <c r="B134" s="170"/>
      <c r="C134" s="1" t="s">
        <v>4</v>
      </c>
      <c r="D134" s="117">
        <v>-269</v>
      </c>
      <c r="E134" s="66">
        <v>-336</v>
      </c>
      <c r="F134" s="115">
        <v>10.53</v>
      </c>
      <c r="G134" s="114">
        <v>5</v>
      </c>
      <c r="H134" s="19">
        <v>8</v>
      </c>
      <c r="I134" s="17">
        <v>8</v>
      </c>
      <c r="J134" s="2"/>
      <c r="K134" s="2"/>
      <c r="L134" s="2"/>
      <c r="M134" s="2"/>
    </row>
    <row r="135" spans="1:13" ht="15" customHeight="1" x14ac:dyDescent="0.25">
      <c r="A135" s="218" t="s">
        <v>64</v>
      </c>
      <c r="B135" s="169">
        <v>100</v>
      </c>
      <c r="C135" s="1" t="s">
        <v>0</v>
      </c>
      <c r="D135" s="27">
        <v>2781</v>
      </c>
      <c r="E135" s="7">
        <v>2647</v>
      </c>
      <c r="F135" s="5">
        <v>2640</v>
      </c>
      <c r="G135" s="6">
        <v>2641</v>
      </c>
      <c r="H135" s="6">
        <v>2640</v>
      </c>
      <c r="I135" s="7">
        <v>2640</v>
      </c>
      <c r="J135" s="2"/>
      <c r="K135" s="2"/>
      <c r="L135" s="2"/>
      <c r="M135" s="2"/>
    </row>
    <row r="136" spans="1:13" ht="15" customHeight="1" x14ac:dyDescent="0.25">
      <c r="A136" s="219"/>
      <c r="B136" s="170"/>
      <c r="C136" s="1" t="s">
        <v>4</v>
      </c>
      <c r="D136" s="27">
        <v>3.37</v>
      </c>
      <c r="E136" s="7">
        <v>-132</v>
      </c>
      <c r="F136" s="5">
        <v>4.5</v>
      </c>
      <c r="G136" s="6">
        <v>5.5</v>
      </c>
      <c r="H136" s="6">
        <v>6.7</v>
      </c>
      <c r="I136" s="7">
        <v>8.9</v>
      </c>
      <c r="J136" s="2"/>
      <c r="K136" s="2"/>
      <c r="L136" s="2"/>
      <c r="M136" s="2"/>
    </row>
    <row r="137" spans="1:13" ht="15" customHeight="1" x14ac:dyDescent="0.25">
      <c r="A137" s="218" t="s">
        <v>65</v>
      </c>
      <c r="B137" s="169">
        <v>100</v>
      </c>
      <c r="C137" s="1" t="s">
        <v>0</v>
      </c>
      <c r="D137" s="117" t="s">
        <v>80</v>
      </c>
      <c r="E137" s="17">
        <v>43210</v>
      </c>
      <c r="F137" s="28">
        <v>36411</v>
      </c>
      <c r="G137" s="19">
        <v>29611</v>
      </c>
      <c r="H137" s="19">
        <v>22811</v>
      </c>
      <c r="I137" s="17">
        <v>16011</v>
      </c>
      <c r="J137" s="2"/>
      <c r="K137" s="2"/>
      <c r="L137" s="2"/>
      <c r="M137" s="2"/>
    </row>
    <row r="138" spans="1:13" ht="15" customHeight="1" x14ac:dyDescent="0.25">
      <c r="A138" s="219"/>
      <c r="B138" s="170"/>
      <c r="C138" s="1" t="s">
        <v>4</v>
      </c>
      <c r="D138" s="117">
        <v>-6033</v>
      </c>
      <c r="E138" s="66">
        <v>-6868</v>
      </c>
      <c r="F138" s="115">
        <v>-6800</v>
      </c>
      <c r="G138" s="114">
        <v>-6800</v>
      </c>
      <c r="H138" s="19">
        <v>-6800</v>
      </c>
      <c r="I138" s="17">
        <v>-6800</v>
      </c>
      <c r="J138" s="2"/>
      <c r="K138" s="2"/>
      <c r="L138" s="2"/>
      <c r="M138" s="2"/>
    </row>
    <row r="139" spans="1:13" ht="19.5" customHeight="1" x14ac:dyDescent="0.25">
      <c r="A139" s="218" t="s">
        <v>25</v>
      </c>
      <c r="B139" s="169">
        <v>100</v>
      </c>
      <c r="C139" s="1" t="s">
        <v>0</v>
      </c>
      <c r="D139" s="27">
        <v>25316</v>
      </c>
      <c r="E139" s="7">
        <v>25125</v>
      </c>
      <c r="F139" s="5">
        <v>25020</v>
      </c>
      <c r="G139" s="6">
        <v>25035</v>
      </c>
      <c r="H139" s="6">
        <v>25080</v>
      </c>
      <c r="I139" s="7">
        <v>25090</v>
      </c>
      <c r="J139" s="2"/>
      <c r="K139" s="2"/>
      <c r="L139" s="2"/>
      <c r="M139" s="2"/>
    </row>
    <row r="140" spans="1:13" ht="15" customHeight="1" x14ac:dyDescent="0.25">
      <c r="A140" s="219"/>
      <c r="B140" s="170"/>
      <c r="C140" s="1" t="s">
        <v>4</v>
      </c>
      <c r="D140" s="27">
        <v>84</v>
      </c>
      <c r="E140" s="7">
        <v>100</v>
      </c>
      <c r="F140" s="5">
        <v>20</v>
      </c>
      <c r="G140" s="6">
        <v>15</v>
      </c>
      <c r="H140" s="6">
        <v>30</v>
      </c>
      <c r="I140" s="7">
        <v>20</v>
      </c>
      <c r="J140" s="2"/>
      <c r="K140" s="2"/>
      <c r="L140" s="2"/>
      <c r="M140" s="2"/>
    </row>
    <row r="141" spans="1:13" ht="15" customHeight="1" x14ac:dyDescent="0.25">
      <c r="A141" s="218" t="s">
        <v>26</v>
      </c>
      <c r="B141" s="169">
        <v>100</v>
      </c>
      <c r="C141" s="1" t="s">
        <v>0</v>
      </c>
      <c r="D141" s="117">
        <v>2280</v>
      </c>
      <c r="E141" s="17">
        <v>2278</v>
      </c>
      <c r="F141" s="28">
        <v>2278</v>
      </c>
      <c r="G141" s="19">
        <v>2278</v>
      </c>
      <c r="H141" s="19">
        <v>2277</v>
      </c>
      <c r="I141" s="17">
        <v>2277</v>
      </c>
      <c r="J141" s="2"/>
      <c r="K141" s="2"/>
      <c r="L141" s="2"/>
      <c r="M141" s="2"/>
    </row>
    <row r="142" spans="1:13" ht="15" customHeight="1" x14ac:dyDescent="0.25">
      <c r="A142" s="219"/>
      <c r="B142" s="170"/>
      <c r="C142" s="1" t="s">
        <v>4</v>
      </c>
      <c r="D142" s="117">
        <v>-2</v>
      </c>
      <c r="E142" s="66">
        <v>3</v>
      </c>
      <c r="F142" s="115">
        <v>0</v>
      </c>
      <c r="G142" s="114">
        <v>0</v>
      </c>
      <c r="H142" s="19">
        <v>0</v>
      </c>
      <c r="I142" s="17">
        <v>0</v>
      </c>
      <c r="J142" s="2"/>
      <c r="K142" s="2"/>
      <c r="L142" s="2"/>
      <c r="M142" s="2"/>
    </row>
    <row r="143" spans="1:13" x14ac:dyDescent="0.25">
      <c r="A143" s="218" t="s">
        <v>27</v>
      </c>
      <c r="B143" s="169">
        <v>100</v>
      </c>
      <c r="C143" s="1" t="s">
        <v>0</v>
      </c>
      <c r="D143" s="27">
        <v>5746</v>
      </c>
      <c r="E143" s="7">
        <v>5746</v>
      </c>
      <c r="F143" s="5">
        <v>5745</v>
      </c>
      <c r="G143" s="6">
        <v>5775</v>
      </c>
      <c r="H143" s="6">
        <v>5775</v>
      </c>
      <c r="I143" s="7">
        <v>5775</v>
      </c>
      <c r="J143" s="2"/>
      <c r="K143" s="2"/>
      <c r="L143" s="2"/>
      <c r="M143" s="2"/>
    </row>
    <row r="144" spans="1:13" ht="15.75" thickBot="1" x14ac:dyDescent="0.3">
      <c r="A144" s="219"/>
      <c r="B144" s="170"/>
      <c r="C144" s="1" t="s">
        <v>4</v>
      </c>
      <c r="D144" s="8">
        <v>186</v>
      </c>
      <c r="E144" s="9">
        <v>44</v>
      </c>
      <c r="F144" s="8">
        <v>10</v>
      </c>
      <c r="G144" s="11">
        <v>30</v>
      </c>
      <c r="H144" s="11">
        <v>30</v>
      </c>
      <c r="I144" s="9">
        <v>30</v>
      </c>
      <c r="J144" s="2"/>
      <c r="K144" s="2"/>
      <c r="L144" s="2"/>
      <c r="M144" s="2"/>
    </row>
    <row r="145" spans="1:13" ht="15.75" thickBot="1" x14ac:dyDescent="0.3">
      <c r="A145" s="224" t="s">
        <v>13</v>
      </c>
      <c r="B145" s="225"/>
      <c r="C145" s="225"/>
      <c r="D145" s="206"/>
      <c r="E145" s="206"/>
      <c r="F145" s="206"/>
      <c r="G145" s="206"/>
      <c r="H145" s="206"/>
      <c r="I145" s="207"/>
      <c r="J145" s="2"/>
      <c r="K145" s="2"/>
      <c r="L145" s="2"/>
      <c r="M145" s="2"/>
    </row>
    <row r="146" spans="1:13" x14ac:dyDescent="0.25">
      <c r="A146" s="218" t="s">
        <v>66</v>
      </c>
      <c r="B146" s="169">
        <v>100</v>
      </c>
      <c r="C146" s="1" t="s">
        <v>0</v>
      </c>
      <c r="D146" s="116">
        <v>3105</v>
      </c>
      <c r="E146" s="18">
        <v>3254</v>
      </c>
      <c r="F146" s="28">
        <v>3229</v>
      </c>
      <c r="G146" s="19">
        <v>3186</v>
      </c>
      <c r="H146" s="19">
        <v>3202</v>
      </c>
      <c r="I146" s="17">
        <v>3220</v>
      </c>
      <c r="J146" s="2"/>
      <c r="K146" s="2"/>
      <c r="L146" s="2"/>
      <c r="M146" s="2"/>
    </row>
    <row r="147" spans="1:13" ht="15.75" thickBot="1" x14ac:dyDescent="0.3">
      <c r="A147" s="234"/>
      <c r="B147" s="232"/>
      <c r="C147" s="16" t="s">
        <v>4</v>
      </c>
      <c r="D147" s="127">
        <v>128</v>
      </c>
      <c r="E147" s="80">
        <v>191</v>
      </c>
      <c r="F147" s="128">
        <v>16</v>
      </c>
      <c r="G147" s="129">
        <v>18</v>
      </c>
      <c r="H147" s="110">
        <v>20</v>
      </c>
      <c r="I147" s="130">
        <v>24</v>
      </c>
      <c r="J147" s="2"/>
      <c r="K147" s="2"/>
      <c r="L147" s="2"/>
      <c r="M147" s="2"/>
    </row>
    <row r="148" spans="1:13" ht="15" customHeight="1" x14ac:dyDescent="0.25">
      <c r="A148" s="2"/>
      <c r="B148" s="3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x14ac:dyDescent="0.25">
      <c r="A149" s="2" t="s">
        <v>29</v>
      </c>
      <c r="B149" s="3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x14ac:dyDescent="0.25">
      <c r="A150" s="2" t="s">
        <v>74</v>
      </c>
      <c r="B150" s="3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25">
      <c r="A151" s="2" t="s">
        <v>69</v>
      </c>
      <c r="B151" s="3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s="151" customFormat="1" ht="18.75" customHeight="1" x14ac:dyDescent="0.25">
      <c r="A152" s="233" t="s">
        <v>95</v>
      </c>
      <c r="B152" s="233"/>
      <c r="C152" s="233"/>
      <c r="D152" s="233"/>
      <c r="E152" s="233"/>
      <c r="F152" s="233"/>
      <c r="G152" s="233"/>
      <c r="H152" s="233"/>
      <c r="I152" s="233"/>
      <c r="J152" s="3"/>
      <c r="K152" s="3"/>
      <c r="L152" s="3"/>
      <c r="M152" s="3"/>
    </row>
    <row r="153" spans="1:13" ht="18" x14ac:dyDescent="0.25">
      <c r="A153" s="4" t="s">
        <v>96</v>
      </c>
      <c r="B153" s="3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8" x14ac:dyDescent="0.25">
      <c r="A154" s="160" t="s">
        <v>92</v>
      </c>
      <c r="B154" s="3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25">
      <c r="A155" s="4"/>
      <c r="B155" s="3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x14ac:dyDescent="0.25">
      <c r="A156" s="2"/>
      <c r="B156" s="3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36" customHeight="1" x14ac:dyDescent="0.25">
      <c r="A157" s="2"/>
      <c r="B157" s="3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36" customHeight="1" x14ac:dyDescent="0.25">
      <c r="A158" s="2"/>
      <c r="B158" s="3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x14ac:dyDescent="0.25">
      <c r="A159" s="2"/>
      <c r="B159" s="3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s="151" customFormat="1" x14ac:dyDescent="0.25">
      <c r="A160" s="2"/>
      <c r="B160" s="3"/>
      <c r="C160" s="2"/>
      <c r="D160" s="2"/>
      <c r="E160" s="2"/>
      <c r="F160" s="2"/>
      <c r="G160" s="2"/>
      <c r="H160" s="2"/>
      <c r="I160" s="2"/>
      <c r="J160" s="3"/>
      <c r="K160" s="3"/>
      <c r="L160" s="3"/>
      <c r="M160" s="3"/>
    </row>
    <row r="161" spans="1:13" x14ac:dyDescent="0.25">
      <c r="A161" s="2"/>
      <c r="B161" s="3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x14ac:dyDescent="0.25">
      <c r="A162" s="2"/>
      <c r="B162" s="3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x14ac:dyDescent="0.25">
      <c r="A163" s="2"/>
      <c r="B163" s="3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x14ac:dyDescent="0.25">
      <c r="A164" s="2"/>
      <c r="B164" s="3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25">
      <c r="A165" s="2"/>
      <c r="B165" s="3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x14ac:dyDescent="0.25">
      <c r="A166" s="2"/>
      <c r="B166" s="3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x14ac:dyDescent="0.25">
      <c r="A167" s="2"/>
      <c r="B167" s="3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x14ac:dyDescent="0.25">
      <c r="A168" s="2"/>
      <c r="B168" s="3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x14ac:dyDescent="0.25">
      <c r="A169" s="2"/>
      <c r="B169" s="3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x14ac:dyDescent="0.25">
      <c r="A170" s="2"/>
      <c r="B170" s="3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x14ac:dyDescent="0.25">
      <c r="A171" s="2"/>
      <c r="B171" s="3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x14ac:dyDescent="0.25">
      <c r="A172" s="2"/>
      <c r="B172" s="3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x14ac:dyDescent="0.25">
      <c r="A173" s="2"/>
      <c r="B173" s="3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x14ac:dyDescent="0.25">
      <c r="A174" s="2"/>
      <c r="B174" s="3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x14ac:dyDescent="0.25">
      <c r="A175" s="2"/>
      <c r="B175" s="3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x14ac:dyDescent="0.25">
      <c r="A176" s="2"/>
      <c r="B176" s="3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x14ac:dyDescent="0.25">
      <c r="A177" s="2"/>
      <c r="B177" s="3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x14ac:dyDescent="0.25">
      <c r="A178" s="2"/>
      <c r="B178" s="3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x14ac:dyDescent="0.25">
      <c r="A179" s="2"/>
      <c r="B179" s="3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x14ac:dyDescent="0.25">
      <c r="A180" s="2"/>
      <c r="B180" s="3"/>
      <c r="C180" s="2"/>
      <c r="D180" s="2"/>
      <c r="E180" s="2"/>
      <c r="F180" s="2"/>
      <c r="G180" s="2"/>
      <c r="H180" s="2"/>
      <c r="I180" s="2"/>
    </row>
    <row r="181" spans="1:13" x14ac:dyDescent="0.25">
      <c r="A181" s="2"/>
      <c r="B181" s="3"/>
      <c r="C181" s="2"/>
      <c r="D181" s="2"/>
      <c r="E181" s="2"/>
      <c r="F181" s="2"/>
      <c r="G181" s="2"/>
      <c r="H181" s="2"/>
      <c r="I181" s="2"/>
    </row>
    <row r="182" spans="1:13" x14ac:dyDescent="0.25">
      <c r="A182" s="2"/>
      <c r="B182" s="3"/>
      <c r="C182" s="2"/>
      <c r="D182" s="2"/>
      <c r="E182" s="2"/>
      <c r="F182" s="2"/>
      <c r="G182" s="2"/>
      <c r="H182" s="2"/>
      <c r="I182" s="2"/>
    </row>
    <row r="183" spans="1:13" x14ac:dyDescent="0.25">
      <c r="A183" s="2"/>
      <c r="B183" s="3"/>
      <c r="C183" s="2"/>
      <c r="D183" s="2"/>
      <c r="E183" s="2"/>
      <c r="F183" s="2"/>
      <c r="G183" s="2"/>
      <c r="H183" s="2"/>
      <c r="I183" s="2"/>
    </row>
    <row r="184" spans="1:13" x14ac:dyDescent="0.25">
      <c r="A184" s="2"/>
      <c r="B184" s="3"/>
      <c r="C184" s="2"/>
      <c r="D184" s="2"/>
      <c r="E184" s="2"/>
      <c r="F184" s="2"/>
      <c r="G184" s="2"/>
      <c r="H184" s="2"/>
      <c r="I184" s="2"/>
    </row>
    <row r="185" spans="1:13" x14ac:dyDescent="0.25">
      <c r="A185" s="2"/>
      <c r="B185" s="3"/>
      <c r="C185" s="2"/>
      <c r="D185" s="2"/>
      <c r="E185" s="2"/>
      <c r="F185" s="2"/>
      <c r="G185" s="2"/>
      <c r="H185" s="2"/>
      <c r="I185" s="2"/>
    </row>
  </sheetData>
  <mergeCells count="152">
    <mergeCell ref="A152:I152"/>
    <mergeCell ref="A112:I112"/>
    <mergeCell ref="A113:A114"/>
    <mergeCell ref="B113:B114"/>
    <mergeCell ref="A109:I109"/>
    <mergeCell ref="A110:A111"/>
    <mergeCell ref="B110:B111"/>
    <mergeCell ref="A104:I104"/>
    <mergeCell ref="A105:A106"/>
    <mergeCell ref="B105:B106"/>
    <mergeCell ref="A107:A108"/>
    <mergeCell ref="B107:B108"/>
    <mergeCell ref="A145:I145"/>
    <mergeCell ref="A146:A147"/>
    <mergeCell ref="B146:B147"/>
    <mergeCell ref="A143:A144"/>
    <mergeCell ref="B143:B144"/>
    <mergeCell ref="B129:B130"/>
    <mergeCell ref="A131:A132"/>
    <mergeCell ref="B131:B132"/>
    <mergeCell ref="A126:A127"/>
    <mergeCell ref="B126:B127"/>
    <mergeCell ref="A141:A142"/>
    <mergeCell ref="B141:B142"/>
    <mergeCell ref="A139:A140"/>
    <mergeCell ref="B139:B140"/>
    <mergeCell ref="A133:A134"/>
    <mergeCell ref="B133:B134"/>
    <mergeCell ref="A135:A136"/>
    <mergeCell ref="B135:B136"/>
    <mergeCell ref="A137:A138"/>
    <mergeCell ref="B137:B138"/>
    <mergeCell ref="A128:I128"/>
    <mergeCell ref="A129:A130"/>
    <mergeCell ref="A123:I123"/>
    <mergeCell ref="A124:A125"/>
    <mergeCell ref="B124:B125"/>
    <mergeCell ref="A118:I118"/>
    <mergeCell ref="A119:A120"/>
    <mergeCell ref="B119:B120"/>
    <mergeCell ref="A115:I115"/>
    <mergeCell ref="A116:A117"/>
    <mergeCell ref="B116:B117"/>
    <mergeCell ref="A121:A122"/>
    <mergeCell ref="B121:B122"/>
    <mergeCell ref="A102:A103"/>
    <mergeCell ref="B102:B103"/>
    <mergeCell ref="A98:A99"/>
    <mergeCell ref="A100:A101"/>
    <mergeCell ref="A96:A97"/>
    <mergeCell ref="B96:B97"/>
    <mergeCell ref="A77:A78"/>
    <mergeCell ref="B77:B78"/>
    <mergeCell ref="B98:B99"/>
    <mergeCell ref="A83:A84"/>
    <mergeCell ref="B83:B84"/>
    <mergeCell ref="A95:I95"/>
    <mergeCell ref="B85:B86"/>
    <mergeCell ref="A87:A88"/>
    <mergeCell ref="B87:B88"/>
    <mergeCell ref="A89:A90"/>
    <mergeCell ref="B91:B92"/>
    <mergeCell ref="B100:B101"/>
    <mergeCell ref="A93:A94"/>
    <mergeCell ref="A85:A86"/>
    <mergeCell ref="A81:A82"/>
    <mergeCell ref="B81:B82"/>
    <mergeCell ref="A59:I59"/>
    <mergeCell ref="A91:A92"/>
    <mergeCell ref="B93:B94"/>
    <mergeCell ref="A68:A69"/>
    <mergeCell ref="B68:B69"/>
    <mergeCell ref="A72:A73"/>
    <mergeCell ref="B89:B90"/>
    <mergeCell ref="A70:A71"/>
    <mergeCell ref="B70:B71"/>
    <mergeCell ref="A12:A13"/>
    <mergeCell ref="A74:I74"/>
    <mergeCell ref="A75:A76"/>
    <mergeCell ref="B75:B76"/>
    <mergeCell ref="A64:A65"/>
    <mergeCell ref="B64:B65"/>
    <mergeCell ref="B16:B17"/>
    <mergeCell ref="A39:A40"/>
    <mergeCell ref="B39:B40"/>
    <mergeCell ref="A55:A56"/>
    <mergeCell ref="B55:B56"/>
    <mergeCell ref="A57:A58"/>
    <mergeCell ref="B57:B58"/>
    <mergeCell ref="A22:A23"/>
    <mergeCell ref="A20:A21"/>
    <mergeCell ref="B20:B21"/>
    <mergeCell ref="B22:B23"/>
    <mergeCell ref="A43:A44"/>
    <mergeCell ref="B43:B44"/>
    <mergeCell ref="A47:A48"/>
    <mergeCell ref="B47:B48"/>
    <mergeCell ref="A66:A67"/>
    <mergeCell ref="B66:B67"/>
    <mergeCell ref="A30:A31"/>
    <mergeCell ref="B30:B31"/>
    <mergeCell ref="A18:A19"/>
    <mergeCell ref="B18:B19"/>
    <mergeCell ref="B53:B54"/>
    <mergeCell ref="A38:I38"/>
    <mergeCell ref="A41:A42"/>
    <mergeCell ref="B41:B42"/>
    <mergeCell ref="A53:A54"/>
    <mergeCell ref="B24:B25"/>
    <mergeCell ref="A26:A27"/>
    <mergeCell ref="B26:B27"/>
    <mergeCell ref="B32:B33"/>
    <mergeCell ref="A24:A25"/>
    <mergeCell ref="A36:A37"/>
    <mergeCell ref="B36:B37"/>
    <mergeCell ref="E43:I58"/>
    <mergeCell ref="A6:A7"/>
    <mergeCell ref="A8:A9"/>
    <mergeCell ref="B6:B7"/>
    <mergeCell ref="D2:E2"/>
    <mergeCell ref="F2:I2"/>
    <mergeCell ref="A4:A5"/>
    <mergeCell ref="B4:B5"/>
    <mergeCell ref="C1:C2"/>
    <mergeCell ref="A1:A2"/>
    <mergeCell ref="A3:I3"/>
    <mergeCell ref="B8:B9"/>
    <mergeCell ref="B1:B2"/>
    <mergeCell ref="A14:A15"/>
    <mergeCell ref="A16:A17"/>
    <mergeCell ref="A79:A80"/>
    <mergeCell ref="B79:B80"/>
    <mergeCell ref="B72:B73"/>
    <mergeCell ref="A62:A63"/>
    <mergeCell ref="B62:B63"/>
    <mergeCell ref="A60:A61"/>
    <mergeCell ref="B10:B11"/>
    <mergeCell ref="B12:B13"/>
    <mergeCell ref="A28:A29"/>
    <mergeCell ref="B28:B29"/>
    <mergeCell ref="A49:A50"/>
    <mergeCell ref="B49:B50"/>
    <mergeCell ref="A51:A52"/>
    <mergeCell ref="B51:B52"/>
    <mergeCell ref="B34:B35"/>
    <mergeCell ref="A34:A35"/>
    <mergeCell ref="A10:A11"/>
    <mergeCell ref="B60:B61"/>
    <mergeCell ref="B14:B15"/>
    <mergeCell ref="A45:A46"/>
    <mergeCell ref="B45:B46"/>
    <mergeCell ref="A32:A33"/>
  </mergeCells>
  <pageMargins left="0.86614173228346458" right="0.55118110236220474" top="0.59055118110236227" bottom="0.55118110236220474" header="0.39370078740157483" footer="0.23622047244094491"/>
  <pageSetup paperSize="9" scale="63" fitToHeight="0" orientation="portrait" r:id="rId1"/>
  <rowBreaks count="1" manualBreakCount="1">
    <brk id="86" max="8" man="1"/>
  </rowBreaks>
  <ignoredErrors>
    <ignoredError sqref="D13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VI a VH </vt:lpstr>
      <vt:lpstr>'VI a VH '!Názvy_tlače</vt:lpstr>
      <vt:lpstr>'VI a VH '!Oblasť_tlače</vt:lpstr>
    </vt:vector>
  </TitlesOfParts>
  <Company>Ministerstvo financií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Michlo Martin</dc:creator>
  <cp:lastModifiedBy>Michlo Martin</cp:lastModifiedBy>
  <cp:lastPrinted>2017-09-29T07:31:24Z</cp:lastPrinted>
  <dcterms:created xsi:type="dcterms:W3CDTF">2012-07-12T13:51:11Z</dcterms:created>
  <dcterms:modified xsi:type="dcterms:W3CDTF">2017-09-29T07:31:35Z</dcterms:modified>
</cp:coreProperties>
</file>