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 tabRatio="711" activeTab="15"/>
  </bookViews>
  <sheets>
    <sheet name="1" sheetId="58" r:id="rId1"/>
    <sheet name="2" sheetId="6" r:id="rId2"/>
    <sheet name="3" sheetId="55" r:id="rId3"/>
    <sheet name="4" sheetId="8" r:id="rId4"/>
    <sheet name="5" sheetId="9" r:id="rId5"/>
    <sheet name="6" sheetId="68" r:id="rId6"/>
    <sheet name="7" sheetId="69" r:id="rId7"/>
    <sheet name="8" sheetId="74" r:id="rId8"/>
    <sheet name="9" sheetId="72" r:id="rId9"/>
    <sheet name="9_pokr" sheetId="76" r:id="rId10"/>
    <sheet name="10" sheetId="73" r:id="rId11"/>
    <sheet name="11" sheetId="81" r:id="rId12"/>
    <sheet name="12" sheetId="70" r:id="rId13"/>
    <sheet name="13" sheetId="79" r:id="rId14"/>
    <sheet name="14" sheetId="78" r:id="rId15"/>
    <sheet name="15" sheetId="77" r:id="rId16"/>
    <sheet name="16" sheetId="10" r:id="rId17"/>
    <sheet name="17" sheetId="49" r:id="rId18"/>
    <sheet name="18" sheetId="50" r:id="rId19"/>
    <sheet name="19" sheetId="13" r:id="rId20"/>
    <sheet name="20,21" sheetId="14" r:id="rId21"/>
    <sheet name="22" sheetId="27" r:id="rId22"/>
    <sheet name="23" sheetId="26" r:id="rId23"/>
    <sheet name="24" sheetId="25" r:id="rId24"/>
    <sheet name="25" sheetId="24" r:id="rId25"/>
    <sheet name="26" sheetId="64" r:id="rId26"/>
    <sheet name="27" sheetId="62" r:id="rId27"/>
    <sheet name="28" sheetId="63" r:id="rId28"/>
    <sheet name="29" sheetId="48" r:id="rId29"/>
    <sheet name="30" sheetId="60" r:id="rId30"/>
    <sheet name="31" sheetId="61" r:id="rId31"/>
    <sheet name="32" sheetId="18" r:id="rId32"/>
    <sheet name="33" sheetId="19" r:id="rId33"/>
    <sheet name="34" sheetId="20" r:id="rId34"/>
    <sheet name="35" sheetId="21" r:id="rId35"/>
    <sheet name="36" sheetId="1" r:id="rId36"/>
    <sheet name="37" sheetId="53" r:id="rId37"/>
    <sheet name="38" sheetId="3" r:id="rId38"/>
    <sheet name="39" sheetId="54" r:id="rId39"/>
    <sheet name="40" sheetId="82" r:id="rId40"/>
    <sheet name="41" sheetId="80" r:id="rId41"/>
    <sheet name="42" sheetId="65" r:id="rId42"/>
    <sheet name="43" sheetId="30" r:id="rId43"/>
    <sheet name="44" sheetId="15" r:id="rId44"/>
    <sheet name="45" sheetId="28" r:id="rId45"/>
    <sheet name="46" sheetId="66" r:id="rId46"/>
    <sheet name="47" sheetId="35" r:id="rId47"/>
    <sheet name="48" sheetId="52" r:id="rId48"/>
  </sheets>
  <calcPr calcId="125725"/>
</workbook>
</file>

<file path=xl/calcChain.xml><?xml version="1.0" encoding="utf-8"?>
<calcChain xmlns="http://schemas.openxmlformats.org/spreadsheetml/2006/main">
  <c r="N20" i="78"/>
  <c r="M20"/>
  <c r="N19"/>
  <c r="M19"/>
  <c r="N18"/>
  <c r="M18"/>
  <c r="N17"/>
  <c r="M17"/>
  <c r="N16"/>
  <c r="M16"/>
  <c r="N15"/>
  <c r="M15"/>
  <c r="N14"/>
  <c r="M14"/>
  <c r="N13"/>
  <c r="M13"/>
  <c r="N12"/>
  <c r="M12"/>
  <c r="N11"/>
  <c r="M11"/>
  <c r="N10"/>
  <c r="M10"/>
  <c r="N9"/>
  <c r="M9"/>
  <c r="N8"/>
  <c r="M8"/>
  <c r="N7"/>
  <c r="M7"/>
  <c r="Q16" i="28"/>
  <c r="O16"/>
  <c r="M16"/>
  <c r="Q15"/>
  <c r="O15"/>
  <c r="M15"/>
  <c r="Q14"/>
  <c r="O14"/>
  <c r="M14"/>
  <c r="Q13"/>
  <c r="O13"/>
  <c r="M13"/>
  <c r="Q12"/>
  <c r="O12"/>
  <c r="M12"/>
  <c r="Q11"/>
  <c r="O11"/>
  <c r="M11"/>
  <c r="Q10"/>
  <c r="O10"/>
  <c r="M10"/>
  <c r="Q9"/>
  <c r="O9"/>
  <c r="M9"/>
  <c r="M31" i="66"/>
  <c r="L31"/>
  <c r="M30"/>
  <c r="L30"/>
  <c r="L29"/>
  <c r="M28"/>
  <c r="L28"/>
  <c r="M27"/>
  <c r="L27"/>
  <c r="M26"/>
  <c r="L26"/>
  <c r="M25"/>
  <c r="L25"/>
  <c r="M24"/>
  <c r="L24"/>
  <c r="M23"/>
  <c r="L23"/>
  <c r="M21"/>
  <c r="L21"/>
  <c r="M20"/>
  <c r="L20"/>
  <c r="M19"/>
  <c r="L19"/>
  <c r="M18"/>
  <c r="L18"/>
  <c r="M17"/>
  <c r="L17"/>
  <c r="M16"/>
  <c r="L16"/>
  <c r="M15"/>
  <c r="L15"/>
  <c r="M14"/>
  <c r="L14"/>
  <c r="M13"/>
  <c r="L13"/>
  <c r="M12"/>
  <c r="L12"/>
  <c r="M11"/>
  <c r="L11"/>
  <c r="M9"/>
  <c r="L9"/>
  <c r="M8"/>
  <c r="L8"/>
  <c r="M6"/>
  <c r="L6"/>
  <c r="J20" i="78"/>
  <c r="G20"/>
  <c r="D20"/>
  <c r="J19"/>
  <c r="G19"/>
  <c r="D19"/>
  <c r="J18"/>
  <c r="G18"/>
  <c r="D18"/>
  <c r="J17"/>
  <c r="G17"/>
  <c r="D17"/>
  <c r="J16"/>
  <c r="G16"/>
  <c r="D16"/>
  <c r="J15"/>
  <c r="G15"/>
  <c r="D15"/>
  <c r="J14"/>
  <c r="G14"/>
  <c r="D14"/>
  <c r="J13"/>
  <c r="G13"/>
  <c r="D13"/>
  <c r="J12"/>
  <c r="G12"/>
  <c r="D12"/>
  <c r="J11"/>
  <c r="G11"/>
  <c r="D11"/>
  <c r="J10"/>
  <c r="G10"/>
  <c r="D10"/>
  <c r="J9"/>
  <c r="G9"/>
  <c r="D9"/>
  <c r="J8"/>
  <c r="G8"/>
  <c r="D8"/>
  <c r="J7"/>
  <c r="G7"/>
  <c r="D7"/>
  <c r="D19" i="77"/>
  <c r="D18"/>
  <c r="D17"/>
  <c r="D16"/>
  <c r="D15"/>
  <c r="D14"/>
  <c r="D13"/>
  <c r="D12"/>
  <c r="D11"/>
  <c r="D10"/>
  <c r="D9"/>
  <c r="D8"/>
  <c r="D7"/>
  <c r="D6"/>
  <c r="I27" i="13"/>
  <c r="H27"/>
  <c r="I26"/>
  <c r="H26"/>
  <c r="I25"/>
  <c r="H25"/>
  <c r="I24"/>
  <c r="H24"/>
  <c r="I23"/>
  <c r="H23"/>
  <c r="I22"/>
  <c r="H22"/>
  <c r="I21"/>
  <c r="H21"/>
  <c r="I20"/>
  <c r="H20"/>
  <c r="I19"/>
  <c r="H19"/>
  <c r="I17"/>
  <c r="H17"/>
  <c r="I16"/>
  <c r="H16"/>
  <c r="I15"/>
  <c r="H15"/>
  <c r="I14"/>
  <c r="H14"/>
  <c r="G13"/>
  <c r="I13" s="1"/>
  <c r="F13"/>
  <c r="E13"/>
  <c r="I12"/>
  <c r="H12"/>
  <c r="I11"/>
  <c r="H11"/>
  <c r="I10"/>
  <c r="H10"/>
  <c r="G9"/>
  <c r="F9"/>
  <c r="F8" s="1"/>
  <c r="H8" s="1"/>
  <c r="E9"/>
  <c r="G8"/>
  <c r="E8"/>
  <c r="I7"/>
  <c r="H7"/>
  <c r="I6"/>
  <c r="H6"/>
  <c r="G28" i="80"/>
  <c r="G27"/>
  <c r="G26"/>
  <c r="G25"/>
  <c r="G24"/>
  <c r="G23"/>
  <c r="G21"/>
  <c r="G20"/>
  <c r="G19"/>
  <c r="G12"/>
  <c r="G11"/>
  <c r="G10"/>
  <c r="G9"/>
  <c r="G8"/>
  <c r="G7"/>
  <c r="G6"/>
  <c r="G5"/>
  <c r="G4"/>
  <c r="G3"/>
  <c r="H40" i="49"/>
  <c r="H39"/>
  <c r="H38"/>
  <c r="H37"/>
  <c r="H36"/>
  <c r="H35"/>
  <c r="H34"/>
  <c r="H33"/>
  <c r="H32"/>
  <c r="H31"/>
  <c r="H30"/>
  <c r="H29"/>
  <c r="H28"/>
  <c r="H26"/>
  <c r="H25"/>
  <c r="H24"/>
  <c r="H23"/>
  <c r="H22"/>
  <c r="H21"/>
  <c r="H20"/>
  <c r="H19"/>
  <c r="H18"/>
  <c r="H17"/>
  <c r="H15"/>
  <c r="H14"/>
  <c r="H13"/>
  <c r="H12"/>
  <c r="H11"/>
  <c r="H10"/>
  <c r="H9"/>
  <c r="H8"/>
  <c r="H7"/>
  <c r="H6"/>
  <c r="H13" i="13" l="1"/>
  <c r="I8"/>
  <c r="I9"/>
  <c r="H9"/>
  <c r="I47" i="30"/>
  <c r="I46"/>
  <c r="I43"/>
  <c r="I40"/>
  <c r="I39"/>
  <c r="I37"/>
  <c r="I35"/>
  <c r="I28"/>
  <c r="I27"/>
  <c r="I26"/>
  <c r="I25"/>
  <c r="I24"/>
  <c r="I23"/>
  <c r="I21"/>
  <c r="I20"/>
  <c r="I19"/>
  <c r="I18"/>
  <c r="I17"/>
  <c r="I16"/>
  <c r="I5"/>
  <c r="I4"/>
  <c r="F34" i="54"/>
  <c r="E34"/>
  <c r="D34"/>
  <c r="C34"/>
  <c r="I33"/>
  <c r="H33"/>
  <c r="G33"/>
  <c r="I32"/>
  <c r="H32"/>
  <c r="G32"/>
  <c r="I31"/>
  <c r="H31"/>
  <c r="G31"/>
  <c r="I30"/>
  <c r="H30"/>
  <c r="G30"/>
  <c r="F29"/>
  <c r="E29"/>
  <c r="D29"/>
  <c r="C29"/>
  <c r="I28"/>
  <c r="H28"/>
  <c r="G28"/>
  <c r="I27"/>
  <c r="H27"/>
  <c r="G27"/>
  <c r="I26"/>
  <c r="H26"/>
  <c r="G26"/>
  <c r="I25"/>
  <c r="H25"/>
  <c r="G25"/>
  <c r="F24"/>
  <c r="E24"/>
  <c r="D24"/>
  <c r="I23"/>
  <c r="H23"/>
  <c r="G23"/>
  <c r="C22"/>
  <c r="C24" s="1"/>
  <c r="I21"/>
  <c r="H21"/>
  <c r="G21"/>
  <c r="I20"/>
  <c r="H20"/>
  <c r="G20"/>
  <c r="F19"/>
  <c r="E19"/>
  <c r="D19"/>
  <c r="C19"/>
  <c r="I18"/>
  <c r="H18"/>
  <c r="G18"/>
  <c r="I17"/>
  <c r="H17"/>
  <c r="G17"/>
  <c r="I16"/>
  <c r="H16"/>
  <c r="G16"/>
  <c r="I15"/>
  <c r="H15"/>
  <c r="G15"/>
  <c r="E14"/>
  <c r="D14"/>
  <c r="C14"/>
  <c r="I13"/>
  <c r="H13"/>
  <c r="G13"/>
  <c r="H12"/>
  <c r="G12"/>
  <c r="F12"/>
  <c r="F14" s="1"/>
  <c r="I11"/>
  <c r="H11"/>
  <c r="G11"/>
  <c r="H10"/>
  <c r="G10"/>
  <c r="F10"/>
  <c r="I10" s="1"/>
  <c r="F9"/>
  <c r="E9"/>
  <c r="D9"/>
  <c r="C9"/>
  <c r="I8"/>
  <c r="H8"/>
  <c r="G8"/>
  <c r="I7"/>
  <c r="H7"/>
  <c r="G7"/>
  <c r="I6"/>
  <c r="H6"/>
  <c r="G6"/>
  <c r="I5"/>
  <c r="H5"/>
  <c r="G5"/>
  <c r="F34" i="3"/>
  <c r="E34"/>
  <c r="D34"/>
  <c r="C34"/>
  <c r="J33"/>
  <c r="I33"/>
  <c r="H33"/>
  <c r="J32"/>
  <c r="I32"/>
  <c r="H32"/>
  <c r="J31"/>
  <c r="I31"/>
  <c r="H31"/>
  <c r="J30"/>
  <c r="I30"/>
  <c r="H30"/>
  <c r="G29"/>
  <c r="F29"/>
  <c r="E29"/>
  <c r="D29"/>
  <c r="C29"/>
  <c r="K28"/>
  <c r="J28"/>
  <c r="I28"/>
  <c r="H28"/>
  <c r="K27"/>
  <c r="J27"/>
  <c r="I27"/>
  <c r="H27"/>
  <c r="K26"/>
  <c r="J26"/>
  <c r="I26"/>
  <c r="H26"/>
  <c r="K25"/>
  <c r="J25"/>
  <c r="I25"/>
  <c r="H25"/>
  <c r="G24"/>
  <c r="F24"/>
  <c r="E24"/>
  <c r="D24"/>
  <c r="C24"/>
  <c r="K23"/>
  <c r="J23"/>
  <c r="I23"/>
  <c r="H23"/>
  <c r="K22"/>
  <c r="J22"/>
  <c r="I22"/>
  <c r="H22"/>
  <c r="K21"/>
  <c r="J21"/>
  <c r="I21"/>
  <c r="H21"/>
  <c r="K20"/>
  <c r="J20"/>
  <c r="I20"/>
  <c r="H20"/>
  <c r="G19"/>
  <c r="F19"/>
  <c r="E19"/>
  <c r="D19"/>
  <c r="C19"/>
  <c r="K18"/>
  <c r="J18"/>
  <c r="I18"/>
  <c r="H18"/>
  <c r="K17"/>
  <c r="J17"/>
  <c r="I17"/>
  <c r="H17"/>
  <c r="K16"/>
  <c r="J16"/>
  <c r="I16"/>
  <c r="H16"/>
  <c r="K15"/>
  <c r="J15"/>
  <c r="I15"/>
  <c r="H15"/>
  <c r="E14"/>
  <c r="D14"/>
  <c r="C14"/>
  <c r="I13"/>
  <c r="H13"/>
  <c r="J12"/>
  <c r="I12"/>
  <c r="H12"/>
  <c r="J11"/>
  <c r="I11"/>
  <c r="H11"/>
  <c r="J10"/>
  <c r="I10"/>
  <c r="H10"/>
  <c r="F9"/>
  <c r="E9"/>
  <c r="D9"/>
  <c r="C9"/>
  <c r="J8"/>
  <c r="I8"/>
  <c r="H8"/>
  <c r="J7"/>
  <c r="I7"/>
  <c r="H7"/>
  <c r="J6"/>
  <c r="I6"/>
  <c r="H6"/>
  <c r="J5"/>
  <c r="I5"/>
  <c r="H5"/>
  <c r="G29" i="53"/>
  <c r="F29"/>
  <c r="E29"/>
  <c r="D29"/>
  <c r="C29"/>
  <c r="K28"/>
  <c r="J28"/>
  <c r="I28"/>
  <c r="H28"/>
  <c r="K27"/>
  <c r="J27"/>
  <c r="I27"/>
  <c r="H27"/>
  <c r="K26"/>
  <c r="J26"/>
  <c r="I26"/>
  <c r="H26"/>
  <c r="K25"/>
  <c r="J25"/>
  <c r="I25"/>
  <c r="H25"/>
  <c r="E24"/>
  <c r="G23"/>
  <c r="G24" s="1"/>
  <c r="F23"/>
  <c r="D23"/>
  <c r="C23"/>
  <c r="C24" s="1"/>
  <c r="K22"/>
  <c r="J22"/>
  <c r="I22"/>
  <c r="H22"/>
  <c r="J21"/>
  <c r="I21"/>
  <c r="H21"/>
  <c r="G21"/>
  <c r="K21" s="1"/>
  <c r="K20"/>
  <c r="J20"/>
  <c r="I20"/>
  <c r="H20"/>
  <c r="G19"/>
  <c r="F19"/>
  <c r="E19"/>
  <c r="D19"/>
  <c r="C19"/>
  <c r="K18"/>
  <c r="J18"/>
  <c r="I18"/>
  <c r="H18"/>
  <c r="K17"/>
  <c r="J17"/>
  <c r="I17"/>
  <c r="H17"/>
  <c r="K16"/>
  <c r="J16"/>
  <c r="I16"/>
  <c r="H16"/>
  <c r="K15"/>
  <c r="J15"/>
  <c r="I15"/>
  <c r="H15"/>
  <c r="G14"/>
  <c r="F14"/>
  <c r="E14"/>
  <c r="D14"/>
  <c r="C14"/>
  <c r="K13"/>
  <c r="J13"/>
  <c r="I13"/>
  <c r="H13"/>
  <c r="K12"/>
  <c r="J12"/>
  <c r="I12"/>
  <c r="H12"/>
  <c r="K11"/>
  <c r="J11"/>
  <c r="I11"/>
  <c r="H11"/>
  <c r="K10"/>
  <c r="J10"/>
  <c r="I10"/>
  <c r="H10"/>
  <c r="G9"/>
  <c r="E9"/>
  <c r="D9"/>
  <c r="C9"/>
  <c r="K8"/>
  <c r="J8"/>
  <c r="I8"/>
  <c r="H8"/>
  <c r="K7"/>
  <c r="I7"/>
  <c r="H7"/>
  <c r="F7"/>
  <c r="J7" s="1"/>
  <c r="K6"/>
  <c r="J6"/>
  <c r="I6"/>
  <c r="H6"/>
  <c r="K5"/>
  <c r="J5"/>
  <c r="I5"/>
  <c r="H5"/>
  <c r="G44" i="1"/>
  <c r="F44"/>
  <c r="E44"/>
  <c r="D44"/>
  <c r="C44"/>
  <c r="K43"/>
  <c r="J43"/>
  <c r="I43"/>
  <c r="H43"/>
  <c r="K42"/>
  <c r="J42"/>
  <c r="I42"/>
  <c r="H42"/>
  <c r="K41"/>
  <c r="J41"/>
  <c r="I41"/>
  <c r="H41"/>
  <c r="K40"/>
  <c r="J40"/>
  <c r="I40"/>
  <c r="H40"/>
  <c r="F39"/>
  <c r="E39"/>
  <c r="D39"/>
  <c r="C39"/>
  <c r="J38"/>
  <c r="I38"/>
  <c r="H38"/>
  <c r="G38"/>
  <c r="G39" s="1"/>
  <c r="K37"/>
  <c r="J37"/>
  <c r="I37"/>
  <c r="H37"/>
  <c r="K36"/>
  <c r="J36"/>
  <c r="I36"/>
  <c r="H36"/>
  <c r="K35"/>
  <c r="J35"/>
  <c r="I35"/>
  <c r="H35"/>
  <c r="F34"/>
  <c r="D34"/>
  <c r="C34"/>
  <c r="J33"/>
  <c r="H33"/>
  <c r="G33"/>
  <c r="G34" s="1"/>
  <c r="K32"/>
  <c r="J32"/>
  <c r="H32"/>
  <c r="K31"/>
  <c r="J31"/>
  <c r="H31"/>
  <c r="K30"/>
  <c r="J30"/>
  <c r="H30"/>
  <c r="F29"/>
  <c r="E29"/>
  <c r="D29"/>
  <c r="C29"/>
  <c r="J28"/>
  <c r="I28"/>
  <c r="H28"/>
  <c r="G28"/>
  <c r="K28" s="1"/>
  <c r="K27"/>
  <c r="J27"/>
  <c r="I27"/>
  <c r="H27"/>
  <c r="K26"/>
  <c r="J26"/>
  <c r="I26"/>
  <c r="H26"/>
  <c r="K25"/>
  <c r="J25"/>
  <c r="I25"/>
  <c r="H25"/>
  <c r="F24"/>
  <c r="E24"/>
  <c r="D24"/>
  <c r="C24"/>
  <c r="J23"/>
  <c r="I23"/>
  <c r="H23"/>
  <c r="G23"/>
  <c r="K23" s="1"/>
  <c r="K22"/>
  <c r="J22"/>
  <c r="I22"/>
  <c r="H22"/>
  <c r="K21"/>
  <c r="J21"/>
  <c r="I21"/>
  <c r="H21"/>
  <c r="K20"/>
  <c r="J20"/>
  <c r="I20"/>
  <c r="H20"/>
  <c r="F19"/>
  <c r="E19"/>
  <c r="D19"/>
  <c r="C19"/>
  <c r="J18"/>
  <c r="I18"/>
  <c r="H18"/>
  <c r="J17"/>
  <c r="I17"/>
  <c r="H17"/>
  <c r="J16"/>
  <c r="I16"/>
  <c r="H16"/>
  <c r="J15"/>
  <c r="I15"/>
  <c r="H15"/>
  <c r="F14"/>
  <c r="E14"/>
  <c r="D14"/>
  <c r="C14"/>
  <c r="J13"/>
  <c r="I13"/>
  <c r="H13"/>
  <c r="G13"/>
  <c r="K13" s="1"/>
  <c r="K12"/>
  <c r="J12"/>
  <c r="I12"/>
  <c r="H12"/>
  <c r="K11"/>
  <c r="J11"/>
  <c r="I11"/>
  <c r="H11"/>
  <c r="K10"/>
  <c r="J10"/>
  <c r="I10"/>
  <c r="H10"/>
  <c r="F9"/>
  <c r="E9"/>
  <c r="D9"/>
  <c r="C9"/>
  <c r="J8"/>
  <c r="I8"/>
  <c r="H8"/>
  <c r="G8"/>
  <c r="K8" s="1"/>
  <c r="K7"/>
  <c r="J7"/>
  <c r="I7"/>
  <c r="H7"/>
  <c r="K6"/>
  <c r="J6"/>
  <c r="I6"/>
  <c r="H6"/>
  <c r="K5"/>
  <c r="J5"/>
  <c r="I5"/>
  <c r="H5"/>
  <c r="J34" i="55"/>
  <c r="G34"/>
  <c r="J33"/>
  <c r="G33"/>
  <c r="J32"/>
  <c r="G32"/>
  <c r="J31"/>
  <c r="G31"/>
  <c r="J30"/>
  <c r="G30"/>
  <c r="J29"/>
  <c r="G29"/>
  <c r="J28"/>
  <c r="G28"/>
  <c r="J27"/>
  <c r="G27"/>
  <c r="J26"/>
  <c r="G26"/>
  <c r="J25"/>
  <c r="G25"/>
  <c r="J24"/>
  <c r="G24"/>
  <c r="J23"/>
  <c r="G23"/>
  <c r="J22"/>
  <c r="G22"/>
  <c r="J21"/>
  <c r="G21"/>
  <c r="J20"/>
  <c r="G20"/>
  <c r="J19"/>
  <c r="G19"/>
  <c r="J18"/>
  <c r="G18"/>
  <c r="J17"/>
  <c r="G17"/>
  <c r="J16"/>
  <c r="G16"/>
  <c r="J15"/>
  <c r="G15"/>
  <c r="J14"/>
  <c r="G14"/>
  <c r="J13"/>
  <c r="G13"/>
  <c r="J12"/>
  <c r="G12"/>
  <c r="J11"/>
  <c r="G11"/>
  <c r="J10"/>
  <c r="G10"/>
  <c r="J9"/>
  <c r="G9"/>
  <c r="J8"/>
  <c r="G8"/>
  <c r="J7"/>
  <c r="G7"/>
  <c r="J6"/>
  <c r="G6"/>
  <c r="K24" i="48"/>
  <c r="K23"/>
  <c r="K6"/>
  <c r="K7"/>
  <c r="K8"/>
  <c r="K10"/>
  <c r="K11"/>
  <c r="K12"/>
  <c r="K13"/>
  <c r="K14"/>
  <c r="K15"/>
  <c r="K16"/>
  <c r="K17"/>
  <c r="K18"/>
  <c r="K19"/>
  <c r="K20"/>
  <c r="K21"/>
  <c r="K22"/>
  <c r="K25"/>
  <c r="K5"/>
  <c r="H23" i="53" l="1"/>
  <c r="J23"/>
  <c r="I22" i="54"/>
  <c r="G22"/>
  <c r="I12"/>
  <c r="H22"/>
  <c r="F9" i="53"/>
  <c r="I23"/>
  <c r="K23"/>
  <c r="D24"/>
  <c r="F24"/>
  <c r="G9" i="1"/>
  <c r="G14"/>
  <c r="G24"/>
  <c r="G29"/>
  <c r="K38"/>
  <c r="K33"/>
</calcChain>
</file>

<file path=xl/sharedStrings.xml><?xml version="1.0" encoding="utf-8"?>
<sst xmlns="http://schemas.openxmlformats.org/spreadsheetml/2006/main" count="2452" uniqueCount="1339">
  <si>
    <t>Komodita</t>
  </si>
  <si>
    <t>Rok</t>
  </si>
  <si>
    <t>EUR/t</t>
  </si>
  <si>
    <t>SR  = 100%</t>
  </si>
  <si>
    <t>SR</t>
  </si>
  <si>
    <t>ČR</t>
  </si>
  <si>
    <t>PR</t>
  </si>
  <si>
    <t>MR</t>
  </si>
  <si>
    <t>EÚ</t>
  </si>
  <si>
    <t>Pšenica</t>
  </si>
  <si>
    <t>potravinárska</t>
  </si>
  <si>
    <t>Jačmeň</t>
  </si>
  <si>
    <t>.</t>
  </si>
  <si>
    <t>sladovnícky</t>
  </si>
  <si>
    <t>Raž</t>
  </si>
  <si>
    <t>Kukurica</t>
  </si>
  <si>
    <t>priemyselná</t>
  </si>
  <si>
    <t>Repka</t>
  </si>
  <si>
    <t>Slnečnica</t>
  </si>
  <si>
    <t>Cukrová</t>
  </si>
  <si>
    <t>repa</t>
  </si>
  <si>
    <t>Zemiaky</t>
  </si>
  <si>
    <t>neskoré</t>
  </si>
  <si>
    <t>konzumné</t>
  </si>
  <si>
    <t>CENY VÝROBCOV RASTLINNÝCH KOMODÍT VO VYBRANÝCH KRAJINÁCH EÚ</t>
  </si>
  <si>
    <t>v €/t</t>
  </si>
  <si>
    <t>CENY VÝROBCOV ŽIVOČÍŠNYCH  KOMODÍT VO VYBRANÝCH KRAJINÁCH EÚ (€/T)</t>
  </si>
  <si>
    <t>SR = 100%</t>
  </si>
  <si>
    <t>Býky           j. hm.</t>
  </si>
  <si>
    <t xml:space="preserve">Mlieko       </t>
  </si>
  <si>
    <t>Ošípané      j. hm.</t>
  </si>
  <si>
    <t>Kurčatá       j. hm.</t>
  </si>
  <si>
    <t xml:space="preserve">Vajcia </t>
  </si>
  <si>
    <t>ODBYTOVÉ CENY SPRACOVATEĽOV POTRAVÍN VO VYBRANÝCH  KRAJINÁCH EÚ</t>
  </si>
  <si>
    <t>v €/kg, l</t>
  </si>
  <si>
    <t xml:space="preserve">PR </t>
  </si>
  <si>
    <t>Bravčové stehno bez kosti</t>
  </si>
  <si>
    <t>Hovädzie zadné bez kosti</t>
  </si>
  <si>
    <t>Kurča pitvané chladené</t>
  </si>
  <si>
    <t>Maslo</t>
  </si>
  <si>
    <t xml:space="preserve">Eidamská tehla </t>
  </si>
  <si>
    <t>Polotučné mlieko tekuté</t>
  </si>
  <si>
    <t>SPOTREBITEĽSKÉ CENY VYBRANÝCH KOMODÍT V KRAJINÁCH V4</t>
  </si>
  <si>
    <t>Kurča pitvané</t>
  </si>
  <si>
    <t>Prameň: ŠÚ SR,  MZ ČR, AKI MR, FAPA  PR</t>
  </si>
  <si>
    <t>Krajina, zoskupenie</t>
  </si>
  <si>
    <t>Obilniny mil t</t>
  </si>
  <si>
    <t>Hovädzie mäso v 1000 t</t>
  </si>
  <si>
    <t>Bravčové mäso v 1000 t</t>
  </si>
  <si>
    <t>Mlieko čerstvé v 1000 t</t>
  </si>
  <si>
    <t>SVET</t>
  </si>
  <si>
    <t>EÚ-27</t>
  </si>
  <si>
    <t>Argentína</t>
  </si>
  <si>
    <t>Austrália</t>
  </si>
  <si>
    <t>Brazília</t>
  </si>
  <si>
    <t>Kanada</t>
  </si>
  <si>
    <t>Čína</t>
  </si>
  <si>
    <t>India</t>
  </si>
  <si>
    <t>Japonsko</t>
  </si>
  <si>
    <t>Mexiko</t>
  </si>
  <si>
    <t>Nový Zéland</t>
  </si>
  <si>
    <t>Nórsko</t>
  </si>
  <si>
    <t>Rusko</t>
  </si>
  <si>
    <t>Juhoafr. rep.</t>
  </si>
  <si>
    <t>Švajčiarsko</t>
  </si>
  <si>
    <t>Turecko</t>
  </si>
  <si>
    <t>USA</t>
  </si>
  <si>
    <t>Podiel produkcie jednotlivých štátov a zoskupení na celkovej svetovej produkcii a medziročná zmena v p.b.</t>
  </si>
  <si>
    <t>Krajina</t>
  </si>
  <si>
    <t>Poľnohospodársky využívaná pôda</t>
  </si>
  <si>
    <t>Hrubá pridaná hodnota v producentských cenách</t>
  </si>
  <si>
    <t>Pracovná sila v poľnohospodárstve</t>
  </si>
  <si>
    <t>Hrubá pridaná hodnota</t>
  </si>
  <si>
    <t>v 1000 ha</t>
  </si>
  <si>
    <t>% na celkovej ploche danej krajiny</t>
  </si>
  <si>
    <t>mil. €</t>
  </si>
  <si>
    <t>HPH na ha p.v.p.</t>
  </si>
  <si>
    <t>v 1000 AWU</t>
  </si>
  <si>
    <t>AWU na 100 ha p.v.p.</t>
  </si>
  <si>
    <t>% na celkovej zamestnanosti danej krajiny</t>
  </si>
  <si>
    <t xml:space="preserve">EU-15 </t>
  </si>
  <si>
    <t>:</t>
  </si>
  <si>
    <t>Belgicko</t>
  </si>
  <si>
    <t>Bulharsko</t>
  </si>
  <si>
    <t>Česko</t>
  </si>
  <si>
    <t>Dánsko</t>
  </si>
  <si>
    <t>Nemecko</t>
  </si>
  <si>
    <t>Estónsko</t>
  </si>
  <si>
    <t>Írsko</t>
  </si>
  <si>
    <t>Grécko</t>
  </si>
  <si>
    <t>Španielsko</t>
  </si>
  <si>
    <t>Francúzsko</t>
  </si>
  <si>
    <t>Taliansko</t>
  </si>
  <si>
    <t>Cyprus</t>
  </si>
  <si>
    <t>Lotyšsko</t>
  </si>
  <si>
    <t>Litva</t>
  </si>
  <si>
    <t>Luxembursko</t>
  </si>
  <si>
    <t>Maďarsko</t>
  </si>
  <si>
    <t>Malta</t>
  </si>
  <si>
    <t>Holandsko</t>
  </si>
  <si>
    <t>Rakúsko</t>
  </si>
  <si>
    <t>Poľsko</t>
  </si>
  <si>
    <t>Portugalsko</t>
  </si>
  <si>
    <t>Rumunsko</t>
  </si>
  <si>
    <t>Slovinsko</t>
  </si>
  <si>
    <t>Slovensko</t>
  </si>
  <si>
    <t>Fínsko</t>
  </si>
  <si>
    <t>Švédsko</t>
  </si>
  <si>
    <t>Veľká Británia</t>
  </si>
  <si>
    <t xml:space="preserve"> p.v.p. poľnohospodársky využívaná pôda</t>
  </si>
  <si>
    <t>Produkcia</t>
  </si>
  <si>
    <t>Podpora</t>
  </si>
  <si>
    <t>€/ha</t>
  </si>
  <si>
    <t>v tis. t</t>
  </si>
  <si>
    <t>cereálie vrátane ryže</t>
  </si>
  <si>
    <t xml:space="preserve">pšenica </t>
  </si>
  <si>
    <t>jačmeň</t>
  </si>
  <si>
    <t xml:space="preserve">kukurica na zrno </t>
  </si>
  <si>
    <t>cukrová repa</t>
  </si>
  <si>
    <t xml:space="preserve">repka olejná </t>
  </si>
  <si>
    <t>hovädzí dobytok</t>
  </si>
  <si>
    <t>ošípané</t>
  </si>
  <si>
    <t>hydina</t>
  </si>
  <si>
    <t>2011*</t>
  </si>
  <si>
    <t>Hrubá rastlinná produkcia spolu</t>
  </si>
  <si>
    <t>z toho:  obilniny</t>
  </si>
  <si>
    <t xml:space="preserve">            obchodné plodiny</t>
  </si>
  <si>
    <t xml:space="preserve">            krmivá</t>
  </si>
  <si>
    <t xml:space="preserve">            zelenina</t>
  </si>
  <si>
    <t xml:space="preserve">            zemiaky</t>
  </si>
  <si>
    <t xml:space="preserve">            ovocie</t>
  </si>
  <si>
    <t xml:space="preserve">            hrozno</t>
  </si>
  <si>
    <t xml:space="preserve">            ostatná rastlinná výroba</t>
  </si>
  <si>
    <t>Hrubá živočíšna produkcia celkom</t>
  </si>
  <si>
    <t>z toho:  HD</t>
  </si>
  <si>
    <t xml:space="preserve">            ošípané</t>
  </si>
  <si>
    <t xml:space="preserve">            ovce a kozy</t>
  </si>
  <si>
    <t xml:space="preserve">            hydina</t>
  </si>
  <si>
    <t xml:space="preserve">            mlieko surové</t>
  </si>
  <si>
    <t xml:space="preserve">            vajcia</t>
  </si>
  <si>
    <t xml:space="preserve">            ostatná živočíšna výroba</t>
  </si>
  <si>
    <t>Hrubá poľnohospodárska produkcia</t>
  </si>
  <si>
    <t>Prameň: Ekonomický poľnohospodársky účet SR</t>
  </si>
  <si>
    <t>v mil €</t>
  </si>
  <si>
    <t>HRUBÁ POĽNOHOSPODÁRSKA PRODUKCIA V BEŽNÝCH CENÁCH</t>
  </si>
  <si>
    <t>v mil. €, b.c.</t>
  </si>
  <si>
    <t xml:space="preserve">Hrubá produkcia </t>
  </si>
  <si>
    <t>Výrobná spotreba</t>
  </si>
  <si>
    <t>Česká republika</t>
  </si>
  <si>
    <t>Prameň: Eurostat</t>
  </si>
  <si>
    <t>: nedostupný údaj</t>
  </si>
  <si>
    <t>Zamestnanosť v tis. osobách</t>
  </si>
  <si>
    <t>Tvorba hrubého fixného kapitálu v mil.€ b.c.</t>
  </si>
  <si>
    <t>POČET HOSPODÁRSKYCH ZVIERAT A PRODUKCIA ŽIVOČÍŠNYCH VÝROBKOV V SR</t>
  </si>
  <si>
    <t>Merná</t>
  </si>
  <si>
    <t xml:space="preserve">Skutočnosť </t>
  </si>
  <si>
    <t>Rozdiel</t>
  </si>
  <si>
    <t>Index</t>
  </si>
  <si>
    <t>jednotka</t>
  </si>
  <si>
    <t xml:space="preserve"> Počet  hospodárskych zvierat</t>
  </si>
  <si>
    <t xml:space="preserve"> Hovädzí dobytok </t>
  </si>
  <si>
    <t>tis. ks</t>
  </si>
  <si>
    <t xml:space="preserve"> z toho:</t>
  </si>
  <si>
    <t>kravy</t>
  </si>
  <si>
    <t xml:space="preserve">z kráv: </t>
  </si>
  <si>
    <t>dojné</t>
  </si>
  <si>
    <t>ostatné</t>
  </si>
  <si>
    <t xml:space="preserve"> Ošípané spolu</t>
  </si>
  <si>
    <t>prasnice</t>
  </si>
  <si>
    <t xml:space="preserve"> Ovce spolu</t>
  </si>
  <si>
    <t>bahnice</t>
  </si>
  <si>
    <t xml:space="preserve"> Kozy</t>
  </si>
  <si>
    <t xml:space="preserve"> Hydina spolu</t>
  </si>
  <si>
    <t xml:space="preserve"> z toho: sliepky</t>
  </si>
  <si>
    <t>Kone spolu</t>
  </si>
  <si>
    <t xml:space="preserve"> Produkcia</t>
  </si>
  <si>
    <r>
      <t xml:space="preserve"> Jatočný HD spolu </t>
    </r>
    <r>
      <rPr>
        <vertAlign val="superscript"/>
        <sz val="10"/>
        <rFont val="Times New Roman CE"/>
        <family val="1"/>
        <charset val="238"/>
      </rPr>
      <t>*)</t>
    </r>
  </si>
  <si>
    <t>t jat. hm.</t>
  </si>
  <si>
    <r>
      <t xml:space="preserve"> Jatočné ošípané </t>
    </r>
    <r>
      <rPr>
        <vertAlign val="superscript"/>
        <sz val="10"/>
        <rFont val="Times New Roman CE"/>
        <family val="1"/>
        <charset val="238"/>
      </rPr>
      <t>*)</t>
    </r>
  </si>
  <si>
    <r>
      <t xml:space="preserve"> Jatočné ovce </t>
    </r>
    <r>
      <rPr>
        <vertAlign val="superscript"/>
        <sz val="10"/>
        <rFont val="Times New Roman CE"/>
        <family val="1"/>
        <charset val="238"/>
      </rPr>
      <t>*)</t>
    </r>
  </si>
  <si>
    <r>
      <t xml:space="preserve"> Jatočné kozy </t>
    </r>
    <r>
      <rPr>
        <vertAlign val="superscript"/>
        <sz val="10"/>
        <rFont val="Times New Roman CE"/>
        <family val="1"/>
        <charset val="238"/>
      </rPr>
      <t>*)</t>
    </r>
  </si>
  <si>
    <r>
      <t xml:space="preserve"> Jatočná hydina </t>
    </r>
    <r>
      <rPr>
        <vertAlign val="superscript"/>
        <sz val="10"/>
        <rFont val="Times New Roman CE"/>
        <family val="1"/>
        <charset val="238"/>
      </rPr>
      <t>*)</t>
    </r>
  </si>
  <si>
    <t xml:space="preserve"> Mlieko kravské</t>
  </si>
  <si>
    <t>t</t>
  </si>
  <si>
    <t xml:space="preserve"> Vajcia slepačie</t>
  </si>
  <si>
    <t xml:space="preserve"> Ovčie mlieko</t>
  </si>
  <si>
    <t xml:space="preserve"> Vlna ovčia</t>
  </si>
  <si>
    <t>*) Hrubá domáca produkia = zabitia na bitúnkoch + odhad samozásobenia +/- zahraničný obchod</t>
  </si>
  <si>
    <t>Prameň: Súpis hospodárskych zvierat ŠÚ SR,</t>
  </si>
  <si>
    <t>Živočíšna výroba, predaj výrobkov z prvovýroby a bilancia plodín ŠÚ SR</t>
  </si>
  <si>
    <t>Vypracoval: VÚEPP</t>
  </si>
  <si>
    <t>UKAZOVATELE REPRODUKCIE ZÁKLADNÉHO STÁDA HOSPODÁRSKYCH ZVIERAT V SR</t>
  </si>
  <si>
    <t>Ukazovateľ</t>
  </si>
  <si>
    <t xml:space="preserve"> Pripúšťanie jalovíc</t>
  </si>
  <si>
    <t>ks/100 kráv k 1.1.</t>
  </si>
  <si>
    <t xml:space="preserve"> Pripúšťanie kráv</t>
  </si>
  <si>
    <t xml:space="preserve"> Prevod jalovíc do kráv </t>
  </si>
  <si>
    <t xml:space="preserve"> Brakovanie kráv</t>
  </si>
  <si>
    <t xml:space="preserve"> Hynutie kráv</t>
  </si>
  <si>
    <t xml:space="preserve"> Konfiškáty kráv</t>
  </si>
  <si>
    <t xml:space="preserve"> Pripúšťanie prasničiek</t>
  </si>
  <si>
    <t>ks/100 prasníc k 1.1.</t>
  </si>
  <si>
    <t xml:space="preserve"> Pripúšťanie prasníc</t>
  </si>
  <si>
    <t xml:space="preserve"> Prevod prasničiek do prasníc </t>
  </si>
  <si>
    <t xml:space="preserve"> Brakovanie prasníc</t>
  </si>
  <si>
    <t xml:space="preserve"> Hynutie prasníc</t>
  </si>
  <si>
    <t xml:space="preserve"> Konfiškáty prasníc</t>
  </si>
  <si>
    <t xml:space="preserve"> Prevod jahničiek do bahníc</t>
  </si>
  <si>
    <t>ks/100 bahníc k 1.1.</t>
  </si>
  <si>
    <t xml:space="preserve"> Brakovanie bahníc</t>
  </si>
  <si>
    <t xml:space="preserve"> Hynutie bahníc</t>
  </si>
  <si>
    <t>Prameň: Živočíšna výroba a predaj výrobkov z prvovýroby, ŠÚ SR</t>
  </si>
  <si>
    <t>VYBRANÉ UKAZOVATELE ÚŽITKOVOSTI A REPRODUKČNÝCH VLASTNOSTÍ</t>
  </si>
  <si>
    <t>M. J.</t>
  </si>
  <si>
    <t xml:space="preserve"> Narodené teľatá </t>
  </si>
  <si>
    <t>ks/100 kráv</t>
  </si>
  <si>
    <t xml:space="preserve"> Odchov teliat </t>
  </si>
  <si>
    <t xml:space="preserve"> Ročná dojnosť</t>
  </si>
  <si>
    <t>kg/dojnicu</t>
  </si>
  <si>
    <t xml:space="preserve"> Prírastky vo výkrme HD </t>
  </si>
  <si>
    <t>kg/KD</t>
  </si>
  <si>
    <t xml:space="preserve"> Počet vrhov na prasnicu</t>
  </si>
  <si>
    <t>x</t>
  </si>
  <si>
    <t xml:space="preserve"> Narodenie prasiat na 1 vrh</t>
  </si>
  <si>
    <t>ks</t>
  </si>
  <si>
    <t xml:space="preserve"> Narodenie prasiat </t>
  </si>
  <si>
    <t>ks/prasnicu</t>
  </si>
  <si>
    <t xml:space="preserve"> Odchov prasiat</t>
  </si>
  <si>
    <t xml:space="preserve"> Prír. v predvýkrme a výk. ošíp.</t>
  </si>
  <si>
    <t xml:space="preserve"> Narodenie jahniat</t>
  </si>
  <si>
    <t>ks/100 bahnicu</t>
  </si>
  <si>
    <t xml:space="preserve"> Odchov jahniat</t>
  </si>
  <si>
    <t xml:space="preserve"> Priemerná striž vlny</t>
  </si>
  <si>
    <t>kg/ovcu k 1.1.</t>
  </si>
  <si>
    <t xml:space="preserve"> Výroba ovčieho mlieka</t>
  </si>
  <si>
    <t>kg/bahnicu k 1.1.</t>
  </si>
  <si>
    <t xml:space="preserve"> Znáška vajec</t>
  </si>
  <si>
    <t>ks/sliepku</t>
  </si>
  <si>
    <t>PODIEL OBCHODNÝCH ZOSKUPENÍ</t>
  </si>
  <si>
    <t>na celkovom zahraničnom obchode Slovenska</t>
  </si>
  <si>
    <t>Dovoz</t>
  </si>
  <si>
    <t>Vývoz</t>
  </si>
  <si>
    <t>Saldo</t>
  </si>
  <si>
    <t>zoskupenie</t>
  </si>
  <si>
    <t>%</t>
  </si>
  <si>
    <t xml:space="preserve"> Tretie krajiny</t>
  </si>
  <si>
    <t xml:space="preserve"> EFTA</t>
  </si>
  <si>
    <t xml:space="preserve"> Balkán</t>
  </si>
  <si>
    <t xml:space="preserve"> Stredomor. krajiny</t>
  </si>
  <si>
    <t xml:space="preserve"> Severná Amerika</t>
  </si>
  <si>
    <t xml:space="preserve"> MERCOSUR</t>
  </si>
  <si>
    <t xml:space="preserve"> ACP</t>
  </si>
  <si>
    <t xml:space="preserve"> SNŠ</t>
  </si>
  <si>
    <t xml:space="preserve"> spolu</t>
  </si>
  <si>
    <r>
      <t xml:space="preserve"> Tretie krajiny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</si>
  <si>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 spolu</t>
    </r>
    <r>
      <rPr>
        <b/>
        <vertAlign val="superscript"/>
        <sz val="12"/>
        <rFont val="Times New Roman CE"/>
        <family val="1"/>
        <charset val="238"/>
      </rPr>
      <t>1)</t>
    </r>
  </si>
  <si>
    <t>Prameň: Štatistický úrad SR</t>
  </si>
  <si>
    <t>Poznámka: EFTA</t>
  </si>
  <si>
    <t>Nórsko, Island, Švajčiarsko, Lichtenštajnsko</t>
  </si>
  <si>
    <t xml:space="preserve">Belgicko, Dánsko, Francúzsko, Grécko, Holandsko, Írsko, Luxembursko, Nemecko, </t>
  </si>
  <si>
    <t xml:space="preserve">Portugalsko, Taliansko, Španielsko, Veľká Británia, Rakúsko, Švédsko, Fínsko, SR, </t>
  </si>
  <si>
    <t>ČR, Poľsko, Maďarsko, Slovinsko, Lotyšsko, Litva, Estónsko, Malta, Cyprus,</t>
  </si>
  <si>
    <t xml:space="preserve">                  BALKÁN</t>
  </si>
  <si>
    <t xml:space="preserve">                  STREDOMOR. KRAJINY</t>
  </si>
  <si>
    <t xml:space="preserve">Alžírsko, Egypt, Palestína, Izrael, Jordánsko, Libanon, Maroko, Tunisko, Turecko, </t>
  </si>
  <si>
    <t>Sýria</t>
  </si>
  <si>
    <t xml:space="preserve">                  SEVERNÁ AMERIKA</t>
  </si>
  <si>
    <t>Kanada, USA</t>
  </si>
  <si>
    <t xml:space="preserve">                  MERCOSUR</t>
  </si>
  <si>
    <t>Argentína, Bolívia, Brazília, Chile, Paraguaj, Uruguaj</t>
  </si>
  <si>
    <t xml:space="preserve">                  ACP</t>
  </si>
  <si>
    <t>Skupina krajín Afriky, Karibiku a Pacifiku</t>
  </si>
  <si>
    <t xml:space="preserve">                  SNŠ</t>
  </si>
  <si>
    <t>Komodity</t>
  </si>
  <si>
    <t>z toho do krajín</t>
  </si>
  <si>
    <t>Tretie</t>
  </si>
  <si>
    <t>z toho do</t>
  </si>
  <si>
    <t>EFTA</t>
  </si>
  <si>
    <t>Balkán</t>
  </si>
  <si>
    <t>Stredomor.</t>
  </si>
  <si>
    <t>Severná</t>
  </si>
  <si>
    <t>MERCOSUR</t>
  </si>
  <si>
    <t>APC</t>
  </si>
  <si>
    <t>SNŠ</t>
  </si>
  <si>
    <t>krajiny</t>
  </si>
  <si>
    <t>Amerika</t>
  </si>
  <si>
    <t>01 živé zvieratá</t>
  </si>
  <si>
    <t>02 mäso a požívateľné droby</t>
  </si>
  <si>
    <t>03 ryby a mäkkýše</t>
  </si>
  <si>
    <t>04 mlieko, vajcia, med a výrobky</t>
  </si>
  <si>
    <t>05 výrobky živočíšneho pôvodu</t>
  </si>
  <si>
    <t>06 živé rastliny a kvetinárske výrobky</t>
  </si>
  <si>
    <t>07 zelenina, korene a hľuzy požívateľné</t>
  </si>
  <si>
    <t>08 jedlé ovocie a orechy</t>
  </si>
  <si>
    <t>09 káva, čaj, maté a korenie</t>
  </si>
  <si>
    <t>10 obilie</t>
  </si>
  <si>
    <t>11 mlynské výrobky, slad, škroby</t>
  </si>
  <si>
    <t>12 olej. semená a plody, slama, krmoviny</t>
  </si>
  <si>
    <t>13 šelak, gumy, živice</t>
  </si>
  <si>
    <t>14 rastlinné pletacie materiály</t>
  </si>
  <si>
    <t>15 živočíšne a rastlinné tuky</t>
  </si>
  <si>
    <t>16 prípravky z mäsa, rýb</t>
  </si>
  <si>
    <t>17 cukor a cukrovinky</t>
  </si>
  <si>
    <t>18 kakao a kakaové prípravky</t>
  </si>
  <si>
    <t>19 prípravky z obilia, z mlieka</t>
  </si>
  <si>
    <t>20 prípravky zo zeleniny, ovocia, rastlín</t>
  </si>
  <si>
    <t>21 rôzne potravinové prípravky</t>
  </si>
  <si>
    <t>22 nápoje, liehové a ocot</t>
  </si>
  <si>
    <t>23 zvyšky a odpady, krmivo</t>
  </si>
  <si>
    <t>24 tabak, náhradky</t>
  </si>
  <si>
    <t>Celkom</t>
  </si>
  <si>
    <t xml:space="preserve">Belgicko, Dánsko, Francúzsko, Grécko, Holandsko, Írsko, Luxembursko, Nemecko, Portugalsko, Taliansko, Španielsko, Veľká Británia, Rakúsko, Švédsko, </t>
  </si>
  <si>
    <t xml:space="preserve">                 BALKÁN</t>
  </si>
  <si>
    <t xml:space="preserve">                 STREDOMORSKÉ KRAJINY</t>
  </si>
  <si>
    <t>Alžírsko, Egypt, Palestína, Izrael, Jordánsko, Libanon, Maroko, Tunisko, Turecko, Sýria</t>
  </si>
  <si>
    <t xml:space="preserve">                 SEVERNÁ AMERIKA</t>
  </si>
  <si>
    <t xml:space="preserve">                 MERCOSUR</t>
  </si>
  <si>
    <t xml:space="preserve">                 ACP</t>
  </si>
  <si>
    <t xml:space="preserve">                 SNŠ</t>
  </si>
  <si>
    <t>Arménsko, Azerbajdžan, Bielorusko, Gruzínsko, Kazachstan, Kirgizsko, Moldavsko, Ruská federácia, Tadžikistan, Turkménsko, Ukrajina, Uzbekistan</t>
  </si>
  <si>
    <t>z toho z krajín</t>
  </si>
  <si>
    <t>z toho z</t>
  </si>
  <si>
    <t>DOVOZ</t>
  </si>
  <si>
    <t xml:space="preserve">   z toho:  nahraditeľné</t>
  </si>
  <si>
    <t xml:space="preserve">                nenahraditeľné</t>
  </si>
  <si>
    <t>VÝVOZ</t>
  </si>
  <si>
    <t>SALDO</t>
  </si>
  <si>
    <t>POTRAVINÁRSKE VÝROBKY</t>
  </si>
  <si>
    <t>Prameň: Štatistický úrad SR, vlastné výpočty</t>
  </si>
  <si>
    <t>VÝVOJ ZAHRANIČNÉHO OBCHODU PODĽA VYBRANÝCH SKUPÍN KOMODÍT</t>
  </si>
  <si>
    <t>odoslanie</t>
  </si>
  <si>
    <t>prijatie</t>
  </si>
  <si>
    <t>saldo</t>
  </si>
  <si>
    <t>0102 živý hov. dobytok</t>
  </si>
  <si>
    <t>0103 živé ošípané</t>
  </si>
  <si>
    <t>0104 ovce, kozy</t>
  </si>
  <si>
    <t>-</t>
  </si>
  <si>
    <t>0105 hydina</t>
  </si>
  <si>
    <t>0203 bravčové mäso</t>
  </si>
  <si>
    <t>0207 hydinové mäso</t>
  </si>
  <si>
    <t>0303 ryby mrazené</t>
  </si>
  <si>
    <t>0304 rybie filé</t>
  </si>
  <si>
    <t>0401 tekuté mlieko, smot.</t>
  </si>
  <si>
    <t>0402 mlieko, smotana</t>
  </si>
  <si>
    <t>0405 maslo</t>
  </si>
  <si>
    <t>0406 syry</t>
  </si>
  <si>
    <t>0701 zemiaky</t>
  </si>
  <si>
    <t>0803 banány</t>
  </si>
  <si>
    <t>0805 citrusové plody</t>
  </si>
  <si>
    <t>0808 jablká, hrušky</t>
  </si>
  <si>
    <t>0901 káva</t>
  </si>
  <si>
    <t>0902 čaj</t>
  </si>
  <si>
    <t>1001 pšenica</t>
  </si>
  <si>
    <t>1005 kukurica</t>
  </si>
  <si>
    <t>1006 ryža</t>
  </si>
  <si>
    <t>1107 slad</t>
  </si>
  <si>
    <t>1108 škrob</t>
  </si>
  <si>
    <t>1205 semená repky</t>
  </si>
  <si>
    <t>1206 slnečnicové semená</t>
  </si>
  <si>
    <t>1517 margaríny</t>
  </si>
  <si>
    <t>1701 cukor</t>
  </si>
  <si>
    <t>1806 čokoláda</t>
  </si>
  <si>
    <t>1905 pekársky tovar</t>
  </si>
  <si>
    <t>2009 ovocné šťavy</t>
  </si>
  <si>
    <t>2202 nealko</t>
  </si>
  <si>
    <t>2203 pivo</t>
  </si>
  <si>
    <t>2204 víno</t>
  </si>
  <si>
    <t>2207 ethyl nad 80 %</t>
  </si>
  <si>
    <t>2208 ethyl pod 80 %</t>
  </si>
  <si>
    <t>2304 pokrutiny</t>
  </si>
  <si>
    <t>2309 krmivá</t>
  </si>
  <si>
    <t>2402 cigarety</t>
  </si>
  <si>
    <t>ZAHRANIČNÝ OBCHOD CELKOM A Z TOHO ČR</t>
  </si>
  <si>
    <t>Komodity HS 01 - 24</t>
  </si>
  <si>
    <t xml:space="preserve">     Komodity</t>
  </si>
  <si>
    <t>celkom</t>
  </si>
  <si>
    <t>z toho ČR</t>
  </si>
  <si>
    <t>06 živé rastiny a kvetinárske výrobky</t>
  </si>
  <si>
    <t>09 káva, čaj a korenie</t>
  </si>
  <si>
    <r>
      <t xml:space="preserve">% </t>
    </r>
    <r>
      <rPr>
        <vertAlign val="superscript"/>
        <sz val="11"/>
        <rFont val="Times New Roman CE"/>
        <family val="1"/>
        <charset val="238"/>
      </rPr>
      <t>2)</t>
    </r>
  </si>
  <si>
    <r>
      <t xml:space="preserve">% </t>
    </r>
    <r>
      <rPr>
        <vertAlign val="superscript"/>
        <sz val="11"/>
        <rFont val="Times New Roman CE"/>
        <family val="1"/>
        <charset val="238"/>
      </rPr>
      <t>3)</t>
    </r>
  </si>
  <si>
    <r>
      <t>2)</t>
    </r>
    <r>
      <rPr>
        <sz val="11"/>
        <rFont val="Times New Roman CE"/>
        <family val="1"/>
        <charset val="238"/>
      </rPr>
      <t xml:space="preserve"> Percentuálny podiel na celkovom vývoze danej komodity</t>
    </r>
  </si>
  <si>
    <r>
      <t>3)</t>
    </r>
    <r>
      <rPr>
        <sz val="11"/>
        <rFont val="Times New Roman CE"/>
        <family val="1"/>
        <charset val="238"/>
      </rPr>
      <t xml:space="preserve"> Percentuálny podiel na celkovom dovoze danej komodity</t>
    </r>
  </si>
  <si>
    <r>
      <t>POĽNOHOSPODÁRSKE VÝROBKY</t>
    </r>
    <r>
      <rPr>
        <b/>
        <vertAlign val="superscript"/>
        <sz val="11"/>
        <rFont val="Times New Roman"/>
        <family val="1"/>
        <charset val="238"/>
      </rPr>
      <t>2)</t>
    </r>
  </si>
  <si>
    <t xml:space="preserve">ZAHRANIČNÝ OBCHOD SR S POĽNOHOSPODÁRSKYMI </t>
  </si>
  <si>
    <t>A POTRAVINÁRSKYMI VÝROBKAMI</t>
  </si>
  <si>
    <t>(v tis. €)</t>
  </si>
  <si>
    <r>
      <t>Spolu</t>
    </r>
    <r>
      <rPr>
        <vertAlign val="superscript"/>
        <sz val="11"/>
        <rFont val="Times New Roman CE"/>
        <family val="1"/>
        <charset val="238"/>
      </rPr>
      <t>1)</t>
    </r>
  </si>
  <si>
    <r>
      <t>EÚ-27</t>
    </r>
    <r>
      <rPr>
        <vertAlign val="superscript"/>
        <sz val="11"/>
        <color indexed="8"/>
        <rFont val="Calibri"/>
        <family val="2"/>
        <charset val="238"/>
      </rPr>
      <t>1)</t>
    </r>
  </si>
  <si>
    <r>
      <t>krajiny</t>
    </r>
    <r>
      <rPr>
        <vertAlign val="superscript"/>
        <sz val="11"/>
        <color indexed="8"/>
        <rFont val="Calibri"/>
        <family val="2"/>
        <charset val="238"/>
      </rPr>
      <t>1)</t>
    </r>
  </si>
  <si>
    <t xml:space="preserve">VÝVOJ CENOVÝCH INDEXOV ROZHODUJÚCICH VSTUPOV </t>
  </si>
  <si>
    <t>DO POĽNOHOSPODÁRSTVA V SR</t>
  </si>
  <si>
    <t>rovnaké obdobie minulého roka = 100</t>
  </si>
  <si>
    <t>rovnaké obdobie minul. roka = 100</t>
  </si>
  <si>
    <t>Osivá a sadba</t>
  </si>
  <si>
    <t>z toho: osivá obilnín</t>
  </si>
  <si>
    <t xml:space="preserve">           osivá olejnín</t>
  </si>
  <si>
    <t xml:space="preserve">           osivá strukovín</t>
  </si>
  <si>
    <t xml:space="preserve">           sadba zemiakov     </t>
  </si>
  <si>
    <t>Energie a mazivá</t>
  </si>
  <si>
    <t>z toho: motorová nafta</t>
  </si>
  <si>
    <t xml:space="preserve">           benzín</t>
  </si>
  <si>
    <t xml:space="preserve">           elektrina</t>
  </si>
  <si>
    <t>Hnojivá a zlepšovadlá pôdy</t>
  </si>
  <si>
    <t>z toho: dusíkaté hnojivá</t>
  </si>
  <si>
    <t xml:space="preserve">           fosforečné hnojivá</t>
  </si>
  <si>
    <t xml:space="preserve">           draselné hnojivá</t>
  </si>
  <si>
    <t xml:space="preserve">           kombinované hnojivá (NPK)</t>
  </si>
  <si>
    <t xml:space="preserve">           vápno (mletý vápenec)</t>
  </si>
  <si>
    <t>Produkty na ochranu rastlín</t>
  </si>
  <si>
    <t>z toho: fungicídy</t>
  </si>
  <si>
    <t xml:space="preserve">           insekticídy</t>
  </si>
  <si>
    <t xml:space="preserve">           herbicídy</t>
  </si>
  <si>
    <t>Služby v rastlinnej výrobe</t>
  </si>
  <si>
    <t>Veterinárne služby</t>
  </si>
  <si>
    <t>Plemenárske služby</t>
  </si>
  <si>
    <t>Materiál a drobné nástroje</t>
  </si>
  <si>
    <t>Krmivá pre zvieratá</t>
  </si>
  <si>
    <t>z toho: obilniny kŕmne</t>
  </si>
  <si>
    <t>Stroje a ostatné zariadenia</t>
  </si>
  <si>
    <t>Traktory</t>
  </si>
  <si>
    <t>Index cien vstupov do poľnohospodárstva celkom</t>
  </si>
  <si>
    <t>Prameň: ŠÚ SR</t>
  </si>
  <si>
    <t>VÝVOJ CIEN VYBRANÝCH RASTLINNÝCH VÝROBKOV V SR</t>
  </si>
  <si>
    <t>Ceny v € za tonu</t>
  </si>
  <si>
    <t>Indexy cien</t>
  </si>
  <si>
    <t xml:space="preserve">  pšenica potravinárska</t>
  </si>
  <si>
    <t xml:space="preserve">  pšenica priemyselná</t>
  </si>
  <si>
    <t xml:space="preserve">  jačmeň sladovnícky</t>
  </si>
  <si>
    <t xml:space="preserve">  jačmeň potravinársky</t>
  </si>
  <si>
    <t xml:space="preserve">  raž potravinárska</t>
  </si>
  <si>
    <t xml:space="preserve">  kukurica na zrno</t>
  </si>
  <si>
    <t xml:space="preserve">  hrach jedlý</t>
  </si>
  <si>
    <t xml:space="preserve">  semeno repky olejnej ozimnej</t>
  </si>
  <si>
    <t xml:space="preserve">  semeno slnečnice</t>
  </si>
  <si>
    <t xml:space="preserve">  cukrová repa</t>
  </si>
  <si>
    <t xml:space="preserve">  zemiaky skoré</t>
  </si>
  <si>
    <t xml:space="preserve">  zemiaky neskoré konzumné</t>
  </si>
  <si>
    <t>VÝVOJ CIEN VYBRANÝCH ŽIVOČÍŠNYCH VÝROBKOV V SR</t>
  </si>
  <si>
    <t xml:space="preserve">  býky jatočné tr. mäsitosti U</t>
  </si>
  <si>
    <t xml:space="preserve">  jalovice jatočné tr. mäsitosti U</t>
  </si>
  <si>
    <t xml:space="preserve">  kravy jatočné tr. mäsitosti U</t>
  </si>
  <si>
    <t xml:space="preserve">  teľatá jatočné mliečne výkr. v mäse tr. I</t>
  </si>
  <si>
    <t xml:space="preserve">  ošípané jatočné obchodná tr. U</t>
  </si>
  <si>
    <t xml:space="preserve">  jahňatá jatočné výkrm v mäse L</t>
  </si>
  <si>
    <t xml:space="preserve">  ovce, barany, škopy jat. v mäse S</t>
  </si>
  <si>
    <t xml:space="preserve">  mlieko kravské tr. I *</t>
  </si>
  <si>
    <t xml:space="preserve">  kurčatá jatočné tr. I</t>
  </si>
  <si>
    <t xml:space="preserve">  vlna ovčia surová v pote</t>
  </si>
  <si>
    <t>VÝVOJ CIEN VYBRANÝCH VÝROBKOV POTRAVINÁRSKYCH  VÝROBCOV  V  SR</t>
  </si>
  <si>
    <t>v €/kg (bez DPH)</t>
  </si>
  <si>
    <t xml:space="preserve">  Výrobky</t>
  </si>
  <si>
    <t>m. j.</t>
  </si>
  <si>
    <t>l</t>
  </si>
  <si>
    <t xml:space="preserve">                       polotučné trvanlivé, 1 litr. krabica</t>
  </si>
  <si>
    <t>kg</t>
  </si>
  <si>
    <t>Vypracoval: PPA (ATIS)</t>
  </si>
  <si>
    <t>VÝVOJ SPOTREBITEĽSKÝCH CIEN VYBRANÝCH DRUHOV POTRAVÍN</t>
  </si>
  <si>
    <t>v €, vrátane DPH</t>
  </si>
  <si>
    <t>Ryža lúpaná, kg</t>
  </si>
  <si>
    <t>Pšeničná múka polohrubá výber, kg</t>
  </si>
  <si>
    <t>Chlieb tmavý, kg</t>
  </si>
  <si>
    <t>Rožok biely obyčajný, ks (40 g)</t>
  </si>
  <si>
    <t>Cestoviny vaječné, 500 g</t>
  </si>
  <si>
    <t>Hovädzie mäso predné s kosťou, kg</t>
  </si>
  <si>
    <t>Hovädzie mäso predné bez kosti, kg</t>
  </si>
  <si>
    <t>Hovädzie mäso zadné bez kosti, kg</t>
  </si>
  <si>
    <t>Bravčové karé s kosťou, kg</t>
  </si>
  <si>
    <t>Bravčová krkovička s kosťou, kg</t>
  </si>
  <si>
    <t>Bravčový bôčik, kg</t>
  </si>
  <si>
    <t>Bravčové stehno bez kosti, kg</t>
  </si>
  <si>
    <t>Bravčové pliecko bez kosti, kg</t>
  </si>
  <si>
    <t>Kurča pitvané, kg</t>
  </si>
  <si>
    <t>Jemné párky, kg</t>
  </si>
  <si>
    <t>Šunková saláma, kg</t>
  </si>
  <si>
    <t>Trvanlivá saláma, kg</t>
  </si>
  <si>
    <t>Pasterizované polotučné mlieko, l</t>
  </si>
  <si>
    <t>Mlieko kyslé, ks</t>
  </si>
  <si>
    <t>Syr Eidamská tehla, kg</t>
  </si>
  <si>
    <t>Oštiepok údený, kg</t>
  </si>
  <si>
    <t>Tvaroh, 250 g</t>
  </si>
  <si>
    <t>Vajcia slepačie čerstvé, ks</t>
  </si>
  <si>
    <t>Čerstvé maslo, 125 g</t>
  </si>
  <si>
    <t>Jedlý olej, l</t>
  </si>
  <si>
    <t>Masť škvarená bravčová, kg</t>
  </si>
  <si>
    <t>Jablká, kg</t>
  </si>
  <si>
    <t>Zemiaky konzumné, kg</t>
  </si>
  <si>
    <t>Cukor kryštálový, kg</t>
  </si>
  <si>
    <t>VÝVOJ PRIEMERNÉHO EVIDENČNÉHO POČTU ZAMESTNANCOV</t>
  </si>
  <si>
    <t>v poľnohospodárstve a vo vybraných odvetviach ekonomickej č innosti (fyzické osoby)</t>
  </si>
  <si>
    <t>v organizáciách s 20 a viac zamestnancami</t>
  </si>
  <si>
    <t xml:space="preserve">Odvetvie </t>
  </si>
  <si>
    <t>(fyzické osoby)</t>
  </si>
  <si>
    <t xml:space="preserve">Index </t>
  </si>
  <si>
    <r>
      <t xml:space="preserve">1989 </t>
    </r>
    <r>
      <rPr>
        <vertAlign val="superscript"/>
        <sz val="12"/>
        <rFont val="Times New Roman"/>
        <family val="1"/>
        <charset val="238"/>
      </rPr>
      <t>1</t>
    </r>
  </si>
  <si>
    <t>Poľnohospodárstvo (RV a ŽV)</t>
  </si>
  <si>
    <t>Výroba potravín a nápojov</t>
  </si>
  <si>
    <t>Lesníctvo a  ťažba dreva</t>
  </si>
  <si>
    <r>
      <t>Stavebníctvo</t>
    </r>
    <r>
      <rPr>
        <vertAlign val="superscript"/>
        <sz val="12"/>
        <rFont val="Times New Roman"/>
        <family val="1"/>
        <charset val="238"/>
      </rPr>
      <t xml:space="preserve"> </t>
    </r>
  </si>
  <si>
    <t xml:space="preserve">Finančné a poisť. činnosti  </t>
  </si>
  <si>
    <t>Výroba textilu</t>
  </si>
  <si>
    <t>VÝVOJ PRIEMERNÝCH MESAĆNÝCH MIEZD</t>
  </si>
  <si>
    <t xml:space="preserve">Priem. mesač. mzda </t>
  </si>
  <si>
    <t>Mzdová parita</t>
  </si>
  <si>
    <t xml:space="preserve">Priem. mesač. mzda v € </t>
  </si>
  <si>
    <t>Lesníctvo a ťažba dreva</t>
  </si>
  <si>
    <t xml:space="preserve">Doprava a skladovanie </t>
  </si>
  <si>
    <t>Finančné a poisť.  činnosti</t>
  </si>
  <si>
    <t>Pracovníci v poľnohospodárstve</t>
  </si>
  <si>
    <t>Spolu</t>
  </si>
  <si>
    <t>Ženy</t>
  </si>
  <si>
    <t>Spolu v tis.osôb (=100 %)</t>
  </si>
  <si>
    <t>% podiel podľa postavenia</t>
  </si>
  <si>
    <t>zamestnanci</t>
  </si>
  <si>
    <t>podnikatelia</t>
  </si>
  <si>
    <t>% podiel podľa vekových kategórií</t>
  </si>
  <si>
    <t>15-19 r.</t>
  </si>
  <si>
    <t>20-24 r.</t>
  </si>
  <si>
    <t>25-29 r.</t>
  </si>
  <si>
    <t>30-34 r.</t>
  </si>
  <si>
    <t>35-39 r.</t>
  </si>
  <si>
    <t>40-44 r.</t>
  </si>
  <si>
    <t>45-49 r.</t>
  </si>
  <si>
    <t>50-54 r.</t>
  </si>
  <si>
    <t>55-59 r.</t>
  </si>
  <si>
    <t>60-64 r.</t>
  </si>
  <si>
    <t>65 a viac r.</t>
  </si>
  <si>
    <t>% podiel podľa vzdelania</t>
  </si>
  <si>
    <t>Základné</t>
  </si>
  <si>
    <t xml:space="preserve">Vyučení </t>
  </si>
  <si>
    <t>Stredné (bez maturity)</t>
  </si>
  <si>
    <t xml:space="preserve">Vyučení s maturitou </t>
  </si>
  <si>
    <t>Úplné stredné všeobecné</t>
  </si>
  <si>
    <t xml:space="preserve">Úplné stredné odborné </t>
  </si>
  <si>
    <t>Vyššie odborné</t>
  </si>
  <si>
    <t>Bakalárske</t>
  </si>
  <si>
    <t xml:space="preserve">Vysokoškolské </t>
  </si>
  <si>
    <t>Pracovníci v potravinárskej výrobe</t>
  </si>
  <si>
    <t xml:space="preserve">   Rok</t>
  </si>
  <si>
    <t xml:space="preserve">   Pohlavie</t>
  </si>
  <si>
    <t>ŠTRUKTÚRA  PRACOVNÍKOV  V POĽNOHOSPODÁRSTVE A POTRAVINÁRSKEJ VÝROBE</t>
  </si>
  <si>
    <t>SPOLU odvetvia ekon. činnosti</t>
  </si>
  <si>
    <r>
      <t xml:space="preserve">1989 </t>
    </r>
    <r>
      <rPr>
        <vertAlign val="superscript"/>
        <sz val="11"/>
        <rFont val="Times New Roman"/>
        <family val="1"/>
        <charset val="238"/>
      </rPr>
      <t>1</t>
    </r>
  </si>
  <si>
    <r>
      <t>Stavebníctvo</t>
    </r>
    <r>
      <rPr>
        <vertAlign val="superscript"/>
        <sz val="11"/>
        <rFont val="Times New Roman"/>
        <family val="1"/>
        <charset val="238"/>
      </rPr>
      <t xml:space="preserve"> </t>
    </r>
  </si>
  <si>
    <t>OBNOVA EVIDENCIE POZEMKOV</t>
  </si>
  <si>
    <t>Celkový počet katastrálnych území</t>
  </si>
  <si>
    <t>z toho usporadúva štátna správa na úseku pozemkových úprav</t>
  </si>
  <si>
    <t>podľa zákona SNR č. 330/1991 Zb. v znení neskorších predpisov</t>
  </si>
  <si>
    <t>podľa zákona č. 180/1997 Z.z. v znení neskorších predpisov</t>
  </si>
  <si>
    <t>vypracovávajú sa ROEP</t>
  </si>
  <si>
    <t xml:space="preserve">dopĺňajú sa o registre v zastavanom území obcí, kde boli      v predchádzajúcom období v extraviláne vypracované zjednodušené registre pôvodného stavu, v zmysle zákona SNR č. 330/1991 Zb. </t>
  </si>
  <si>
    <t>Schválených registrov celkom</t>
  </si>
  <si>
    <t xml:space="preserve">Zapísaných registrov v intraviláne        </t>
  </si>
  <si>
    <t>ÚPRAVA VLASTNÍCKYCH VZŤAHOV</t>
  </si>
  <si>
    <t xml:space="preserve">V reštitučných konaniach podľa zákona č. 229/1991 Zb. v znení neskorších predpisov </t>
  </si>
  <si>
    <t>počet vydaných rozhodnutí</t>
  </si>
  <si>
    <t>priznané vlastníctvo k pozemkom o výmere ha</t>
  </si>
  <si>
    <t>pre zákonné prekážky sa nevydali pozemky za ktoré patrí oprávneným osobám náhrada (finančná, alebo v pozemkoch ktoré sú vo vlastníctve štátu) o výmere  ha</t>
  </si>
  <si>
    <t>pre zákonné prekážky sa nevydali pozemky (riešené formou náhrad) o výmere ha</t>
  </si>
  <si>
    <t>V reštitučných konaniach podľa zákona č. 503/2003 Z.z. v znení neskorších predpisov</t>
  </si>
  <si>
    <t>navrátené vlastníctvo k pozemkom o výmere ha</t>
  </si>
  <si>
    <t>priznaná náhrada za pozemky o výmere  ha</t>
  </si>
  <si>
    <t>priznaný nárok na náhradu za pozemky o výmere  ha</t>
  </si>
  <si>
    <t>POZEMKOVÉ ÚPRAVY</t>
  </si>
  <si>
    <t>Projekty pozemkových úprav hradené  zo štátneho rozpočtu</t>
  </si>
  <si>
    <t>z toho: z dôvodov riešenia ekologicky narušenej krajiny</t>
  </si>
  <si>
    <t>v Žiarskej kotline</t>
  </si>
  <si>
    <t>v oblasti Vysokých Tatier a Spišskej Magury</t>
  </si>
  <si>
    <t>Zapísané do katastra nehnuteľností po vykonaní projektu pozemkových úprav</t>
  </si>
  <si>
    <t>projekty pozemkových úprav zo štátneho rozpočtu celkom</t>
  </si>
  <si>
    <t xml:space="preserve">Projekty pozemkových úprav hradené z fondov EÚ </t>
  </si>
  <si>
    <t>program SAPARD</t>
  </si>
  <si>
    <t>program SOP</t>
  </si>
  <si>
    <t>program PRV</t>
  </si>
  <si>
    <t>projekty pozemkových úprav hradené z fondov EÚ zapísané do KN</t>
  </si>
  <si>
    <t>projekty pozemkových úprav hradené z fondov EÚ celkom</t>
  </si>
  <si>
    <t>projekty pozemkových úprav rozpracované celkom</t>
  </si>
  <si>
    <t>projekty pozemkových úprav zapísané v KN celkom</t>
  </si>
  <si>
    <t>projekty pozemkových úprav celkom</t>
  </si>
  <si>
    <t>Poľnohospodárska pôda vyčlenená  do užívania vlastníkom v rámci riešenia užívateľských vzťahov k pozemkom formou zjednodušených a zrýchlených postupov usporiadania vlastníckych a užívacích pomerov k pozemkom podľa § 15 ods. 1 zákona č. 330/1991 Zb. o pozemkových úpravách v ha</t>
  </si>
  <si>
    <t>z toho: pôvodných pozemkov</t>
  </si>
  <si>
    <t>do náhradného užívania</t>
  </si>
  <si>
    <r>
      <t xml:space="preserve">Zapísaných registrov celkom  (MP SR a UGKK SR)                 </t>
    </r>
    <r>
      <rPr>
        <b/>
        <sz val="10"/>
        <color indexed="10"/>
        <rFont val="Times New Roman"/>
        <family val="1"/>
        <charset val="238"/>
      </rPr>
      <t xml:space="preserve"> </t>
    </r>
  </si>
  <si>
    <r>
      <t>V rámci pozemkových spoločenstiev</t>
    </r>
    <r>
      <rPr>
        <sz val="10"/>
        <rFont val="Times New Roman"/>
        <family val="1"/>
        <charset val="238"/>
      </rPr>
      <t xml:space="preserve"> počet vydaných rozhodnutí </t>
    </r>
  </si>
  <si>
    <t>Prameň: MPSR, vyžiadané údaje</t>
  </si>
  <si>
    <t>z toho - budovy a stavby, vr. budov na býv.</t>
  </si>
  <si>
    <t xml:space="preserve">          - stroje a zariadenia</t>
  </si>
  <si>
    <t>SPOTREBA PRIEMYSELNÝCH HNOJÍV V ČISTÝCH ŽIVINÁCH V SR</t>
  </si>
  <si>
    <t>2010*</t>
  </si>
  <si>
    <t>Spotreba NPK spolu</t>
  </si>
  <si>
    <t>z toho :</t>
  </si>
  <si>
    <t>dusíkaté</t>
  </si>
  <si>
    <t>fosforečné</t>
  </si>
  <si>
    <t>draselné</t>
  </si>
  <si>
    <t xml:space="preserve">Spotreba  NPK spolu </t>
  </si>
  <si>
    <t xml:space="preserve"> Spotreba NPK spolu</t>
  </si>
  <si>
    <t>Spotreba MH t/ha</t>
  </si>
  <si>
    <t>Prameň: ŠÚ SR, ÚKSÚP</t>
  </si>
  <si>
    <t xml:space="preserve">* od roku 2010 spotrebu hnojív ŠÚ SR nesleduje, údaje sú z ÚKSÚP-u </t>
  </si>
  <si>
    <t>Kapacita</t>
  </si>
  <si>
    <t>Výroba</t>
  </si>
  <si>
    <t>Medziroč.zmena</t>
  </si>
  <si>
    <t>využitia</t>
  </si>
  <si>
    <t>využitia kapacít          v p.b.</t>
  </si>
  <si>
    <t>tona</t>
  </si>
  <si>
    <t xml:space="preserve">Konzumné mlieko </t>
  </si>
  <si>
    <t>Kyslomliečne výrobky s jogurtami</t>
  </si>
  <si>
    <t>Jatočná hydina (porážky)</t>
  </si>
  <si>
    <t>t/ž. hm.</t>
  </si>
  <si>
    <t>Hydinové výrobky</t>
  </si>
  <si>
    <t>Jat. hov. dobytok (porážky)</t>
  </si>
  <si>
    <t>Jatoč. ošípané (porážky)</t>
  </si>
  <si>
    <t>Mäsové výrobky</t>
  </si>
  <si>
    <t>Zomelok pšenice</t>
  </si>
  <si>
    <t>Zomelok raže</t>
  </si>
  <si>
    <t>Chlieb</t>
  </si>
  <si>
    <t>Čerstvé pečivo</t>
  </si>
  <si>
    <t>Cestoviny</t>
  </si>
  <si>
    <t>Výroba sladu</t>
  </si>
  <si>
    <t xml:space="preserve">Výroba piva  </t>
  </si>
  <si>
    <t>hl</t>
  </si>
  <si>
    <t xml:space="preserve">Výroba hroznového vína   </t>
  </si>
  <si>
    <t xml:space="preserve">Nealkoh. nápoje sýtené sladené </t>
  </si>
  <si>
    <t>Stolová minerálna voda</t>
  </si>
  <si>
    <t>Čok. cukrov. a čokoláda</t>
  </si>
  <si>
    <t>Nečokoládové cukrovinky</t>
  </si>
  <si>
    <t>Trvanlivé pečivo</t>
  </si>
  <si>
    <t>Kompóty sterilizované</t>
  </si>
  <si>
    <t>Kvasená kapusta</t>
  </si>
  <si>
    <t xml:space="preserve">Zelenina sterilizovaná a steriliz.uhorky </t>
  </si>
  <si>
    <t>l a.</t>
  </si>
  <si>
    <t xml:space="preserve">Liehoviny </t>
  </si>
  <si>
    <t xml:space="preserve">l a. </t>
  </si>
  <si>
    <t xml:space="preserve">Prameň: MPRV SR, vyžiadané údaje </t>
  </si>
  <si>
    <t xml:space="preserve">Poznámka: Údaje sú prevzaté z Návrhu záverečného účtu MPRV SR a sú v nich zohľ. aj vratené fin. prostriedky </t>
  </si>
  <si>
    <t>Odborné a vzdelávacie informačné aktivity</t>
  </si>
  <si>
    <t>Využívanie poradenských služieb</t>
  </si>
  <si>
    <t>Modrernizácia fariem</t>
  </si>
  <si>
    <t>Zvýšenie hospodárskej hodnoty lesov</t>
  </si>
  <si>
    <t>Polosamozásobiteľské farmy</t>
  </si>
  <si>
    <t>Odbytové organizácie výrobcov</t>
  </si>
  <si>
    <t>spolu Os 1</t>
  </si>
  <si>
    <t>Znevýhodnené oblasti horské</t>
  </si>
  <si>
    <t>Znevýhodnené oblasti iné</t>
  </si>
  <si>
    <t>Natura 2000 a smernica o vodách</t>
  </si>
  <si>
    <t>Agroenvironmentálne platby</t>
  </si>
  <si>
    <t>Životné podmienky zvierat</t>
  </si>
  <si>
    <t>Prvé zalesnenie poľnohospodárskej pôdy</t>
  </si>
  <si>
    <t>Natura 2000 - lesná pôda</t>
  </si>
  <si>
    <t>Lesnícko environmentálne platby</t>
  </si>
  <si>
    <t>spolu Os 2</t>
  </si>
  <si>
    <t>Diverzifikácia smerom k nepoľnohosp. činnostiam</t>
  </si>
  <si>
    <t>Podpora činností v oblasti vidiec.cest.ruchu</t>
  </si>
  <si>
    <t>Základné služby pre vidiecke obyvateľstvo</t>
  </si>
  <si>
    <t>Obnova a rozvoj dediny</t>
  </si>
  <si>
    <t>Vzdelávanie a informovanie</t>
  </si>
  <si>
    <t>spolu Os 3</t>
  </si>
  <si>
    <t>Implementácia integrov.stratégií rozvoja územia</t>
  </si>
  <si>
    <t>Vykonávanie projektov spolupráce</t>
  </si>
  <si>
    <t>Chod miestnej akčnej skupiny</t>
  </si>
  <si>
    <t>spolu Os 4</t>
  </si>
  <si>
    <t>Spolu Os 1 - Os 4</t>
  </si>
  <si>
    <t xml:space="preserve">VYBRANÉ EKONOMICKÉ UKAZOVATELE ZA POĽNOHOSPODÁRSKU PRVOVÝROBU </t>
  </si>
  <si>
    <t>Poľnohospodárska prvovýroba spolu</t>
  </si>
  <si>
    <t>Poľnohospodárske družstvá</t>
  </si>
  <si>
    <t>Obchodné spoločnosti</t>
  </si>
  <si>
    <t>V ý n o s y   s p o l u</t>
  </si>
  <si>
    <t>Tržby z predaja tovaru</t>
  </si>
  <si>
    <t xml:space="preserve"> - tržby z predaja vlast. výrobkov a služieb</t>
  </si>
  <si>
    <t>Pridaná hodnota</t>
  </si>
  <si>
    <t>Tržby z predaja dlhodob. majet. a materiálu</t>
  </si>
  <si>
    <t>Ostatné výnosy z hosp.činnosti</t>
  </si>
  <si>
    <t>z toho : priznané dotácie</t>
  </si>
  <si>
    <t>Tržby z predaja cenn. papierov a podielov</t>
  </si>
  <si>
    <t>Výnosy z finančného majetku</t>
  </si>
  <si>
    <t>Výnosové úroky</t>
  </si>
  <si>
    <t>Kurzové zisky</t>
  </si>
  <si>
    <t>Náklady spolu</t>
  </si>
  <si>
    <t>Náklady na obstaranie tovaru</t>
  </si>
  <si>
    <t xml:space="preserve"> - spotreba materiálu a energie</t>
  </si>
  <si>
    <t>Osobné náklady</t>
  </si>
  <si>
    <t xml:space="preserve"> - mzdové náklady</t>
  </si>
  <si>
    <t>Dane a poplatky</t>
  </si>
  <si>
    <t>Odpisy dlhodob. hmot. a nehmot. majetku</t>
  </si>
  <si>
    <t>Predané cenné papiere a podiely</t>
  </si>
  <si>
    <t>Nákladové úroky</t>
  </si>
  <si>
    <t>Kurzové straty</t>
  </si>
  <si>
    <t>Výsledok hospodárenia pred zdanením</t>
  </si>
  <si>
    <t>Podpory spolu</t>
  </si>
  <si>
    <t>Podpory  neinvestičného charakteru</t>
  </si>
  <si>
    <t>Podpory  investičného charakteru</t>
  </si>
  <si>
    <t xml:space="preserve">Počet podnikov spolu </t>
  </si>
  <si>
    <t>Podiel ziskových podnikov</t>
  </si>
  <si>
    <t>Výmera LPIS</t>
  </si>
  <si>
    <t xml:space="preserve">VYBRANÉ EKONOMICkÉ UKAZOVATELE ZA POĽNOHOSPODÁRSKU PRVOVÝROBU podľa okresov </t>
  </si>
  <si>
    <r>
      <t>Neinvestičné podpory  na pracovníka</t>
    </r>
    <r>
      <rPr>
        <sz val="9"/>
        <rFont val="Times New Roman"/>
        <family val="1"/>
        <charset val="238"/>
      </rPr>
      <t xml:space="preserve"> v €</t>
    </r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</si>
  <si>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</si>
  <si>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</si>
  <si>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</si>
  <si>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</si>
  <si>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</si>
  <si>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</si>
  <si>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</si>
  <si>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</si>
  <si>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</si>
  <si>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</si>
  <si>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</si>
  <si>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</si>
  <si>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</si>
  <si>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</si>
  <si>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</si>
  <si>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</si>
  <si>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</si>
  <si>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</si>
  <si>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</si>
  <si>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</si>
  <si>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</si>
  <si>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</si>
  <si>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</si>
  <si>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</si>
  <si>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</si>
  <si>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</si>
  <si>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Trenčiansky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</si>
  <si>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</si>
  <si>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</si>
  <si>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</si>
  <si>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</si>
  <si>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</si>
  <si>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</si>
  <si>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</si>
  <si>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Nitriansky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</si>
  <si>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</si>
  <si>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</si>
  <si>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</si>
  <si>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</si>
  <si>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</si>
  <si>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</si>
  <si>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</si>
  <si>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</si>
  <si>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</si>
  <si>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</si>
  <si>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</si>
  <si>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</si>
  <si>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</si>
  <si>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</si>
  <si>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</si>
  <si>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</si>
  <si>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</si>
  <si>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</si>
  <si>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</si>
  <si>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</si>
  <si>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</si>
  <si>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</si>
  <si>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</si>
  <si>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</si>
  <si>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</si>
  <si>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Banskobystrický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</si>
  <si>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</si>
  <si>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</si>
  <si>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</si>
  <si>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</si>
  <si>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</si>
  <si>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</si>
  <si>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</si>
  <si>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</si>
  <si>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</si>
  <si>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</si>
  <si>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</si>
  <si>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</si>
  <si>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</si>
  <si>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Prešovský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</si>
  <si>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</si>
  <si>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</si>
  <si>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</si>
  <si>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</si>
  <si>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</si>
  <si>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</si>
  <si>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</si>
  <si>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</si>
  <si>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</si>
  <si>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</si>
  <si>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</si>
  <si>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Košický kraj</t>
  </si>
  <si>
    <t>SR spolu</t>
  </si>
  <si>
    <t xml:space="preserve">FINANČNÉ UKAZOVATELE  ZA POĽNOHOSPODÁRSKU PRVOVÝROBU </t>
  </si>
  <si>
    <r>
      <t xml:space="preserve">v € . ha </t>
    </r>
    <r>
      <rPr>
        <vertAlign val="superscript"/>
        <sz val="11"/>
        <rFont val="Times New Roman CE"/>
        <family val="1"/>
        <charset val="238"/>
      </rPr>
      <t>-1</t>
    </r>
    <r>
      <rPr>
        <sz val="11"/>
        <rFont val="Times New Roman CE"/>
        <family val="1"/>
        <charset val="238"/>
      </rPr>
      <t xml:space="preserve"> p. p.  (pôda podľa LPIS)</t>
    </r>
  </si>
  <si>
    <t xml:space="preserve">Obchodné spoločnosti </t>
  </si>
  <si>
    <t>Majetok celkom</t>
  </si>
  <si>
    <t>Pohľadávky za upísané vlastné imanie</t>
  </si>
  <si>
    <t>Neobežný majetok</t>
  </si>
  <si>
    <t xml:space="preserve"> - dlhodobý nehmotný majetok</t>
  </si>
  <si>
    <t xml:space="preserve"> - dlhodobý hmotný majetok</t>
  </si>
  <si>
    <t xml:space="preserve"> - dlhodobý finančný majetok</t>
  </si>
  <si>
    <t>Obežný majetok</t>
  </si>
  <si>
    <t xml:space="preserve"> - zásoby</t>
  </si>
  <si>
    <t xml:space="preserve"> - pohľadávky</t>
  </si>
  <si>
    <t xml:space="preserve"> - dlhodobé pohľadávky</t>
  </si>
  <si>
    <t xml:space="preserve"> - krátkodobé pohľadávky</t>
  </si>
  <si>
    <t>Finančné účty</t>
  </si>
  <si>
    <t>Vlastné imanie</t>
  </si>
  <si>
    <t xml:space="preserve"> - základné imanie</t>
  </si>
  <si>
    <t xml:space="preserve"> - kapitálové fondy</t>
  </si>
  <si>
    <t xml:space="preserve"> - fondy zo zisku</t>
  </si>
  <si>
    <t xml:space="preserve"> - výsledok hospodárenia minulých rokov</t>
  </si>
  <si>
    <t xml:space="preserve"> - výsledok hospodárenia za účt. obdobie</t>
  </si>
  <si>
    <t>Záväzky</t>
  </si>
  <si>
    <t xml:space="preserve"> - rezervy</t>
  </si>
  <si>
    <t xml:space="preserve"> - dlhodobé záväzky</t>
  </si>
  <si>
    <t xml:space="preserve"> - krátkodobé záväzky</t>
  </si>
  <si>
    <t xml:space="preserve"> - bankové úvery a výpomoci</t>
  </si>
  <si>
    <t xml:space="preserve">Obstarávanie dlh.hmot.majetku spolu    </t>
  </si>
  <si>
    <t xml:space="preserve"> - stavby</t>
  </si>
  <si>
    <t xml:space="preserve"> - samostatne hnut.veci a súbory hn.veci </t>
  </si>
  <si>
    <t xml:space="preserve"> - pest.celky trvalých porastov a pozemky</t>
  </si>
  <si>
    <t xml:space="preserve"> - základné stado a tažné zvieratá       </t>
  </si>
  <si>
    <t>Dlhodobý majetok podľa zdrojov obstarávania</t>
  </si>
  <si>
    <t xml:space="preserve"> - vlastne zdroje                        </t>
  </si>
  <si>
    <t xml:space="preserve"> - úver                                  </t>
  </si>
  <si>
    <t xml:space="preserve"> - dotácie zo štátneho rozpočtu          </t>
  </si>
  <si>
    <t xml:space="preserve"> - zdroje zo zahraničia                  </t>
  </si>
  <si>
    <t xml:space="preserve"> - ostatne zdroje                        </t>
  </si>
  <si>
    <r>
      <t>v € . ha</t>
    </r>
    <r>
      <rPr>
        <vertAlign val="superscript"/>
        <sz val="11"/>
        <rFont val="Times New Roman CE"/>
        <family val="1"/>
        <charset val="238"/>
      </rPr>
      <t>-1</t>
    </r>
    <r>
      <rPr>
        <sz val="11"/>
        <rFont val="Times New Roman CE"/>
        <family val="1"/>
        <charset val="238"/>
      </rPr>
      <t xml:space="preserve"> p. p. (pôda podľa LPIS)</t>
    </r>
  </si>
  <si>
    <t>do 50 ha</t>
  </si>
  <si>
    <t>51 - 100 ha</t>
  </si>
  <si>
    <t>101 - 500 ha</t>
  </si>
  <si>
    <t>nad 500 ha</t>
  </si>
  <si>
    <t>Spolu **</t>
  </si>
  <si>
    <t xml:space="preserve">Predaj tovaru                          </t>
  </si>
  <si>
    <t xml:space="preserve">Predaj výrobkov a služieb              </t>
  </si>
  <si>
    <t xml:space="preserve">Ostatné príjmy                         </t>
  </si>
  <si>
    <t>Príjmy spolu</t>
  </si>
  <si>
    <t xml:space="preserve">Mzdy                                   </t>
  </si>
  <si>
    <t xml:space="preserve">Výdavky spolu              </t>
  </si>
  <si>
    <t xml:space="preserve">Príjmy  - výdavky     </t>
  </si>
  <si>
    <t xml:space="preserve">Podiel podnikov ziskových     </t>
  </si>
  <si>
    <t xml:space="preserve">Podiel podnikov stratových    </t>
  </si>
  <si>
    <t xml:space="preserve">Osobný dôchodok podnikateľa*  </t>
  </si>
  <si>
    <t xml:space="preserve">P - V - osobný dôchodok           </t>
  </si>
  <si>
    <t xml:space="preserve">Výdavky/príjmy                </t>
  </si>
  <si>
    <t xml:space="preserve">Počet SHR celkom              </t>
  </si>
  <si>
    <t>** Vrátane podnikov bez pôdy</t>
  </si>
  <si>
    <r>
      <t>v € . ha</t>
    </r>
    <r>
      <rPr>
        <vertAlign val="superscript"/>
        <sz val="12"/>
        <rFont val="Times New Roman CE"/>
        <family val="1"/>
        <charset val="238"/>
      </rPr>
      <t>-1</t>
    </r>
    <r>
      <rPr>
        <sz val="12"/>
        <rFont val="Times New Roman CE"/>
        <family val="1"/>
        <charset val="238"/>
      </rPr>
      <t xml:space="preserve"> p. p. </t>
    </r>
  </si>
  <si>
    <t>Dlhodobý nehmotný majetok</t>
  </si>
  <si>
    <t>Dlhodobý hmotný majetok</t>
  </si>
  <si>
    <t>Dlhodobý finančný majetok</t>
  </si>
  <si>
    <t xml:space="preserve">Zásoby celkom </t>
  </si>
  <si>
    <t>Materiál</t>
  </si>
  <si>
    <t>Tovar</t>
  </si>
  <si>
    <t>Nedokončená výroba</t>
  </si>
  <si>
    <t>Pohľadávky</t>
  </si>
  <si>
    <t>Krátkodobý finančný majetok</t>
  </si>
  <si>
    <t>Peniaze a ceniny</t>
  </si>
  <si>
    <t>Účty v bankách</t>
  </si>
  <si>
    <t>Ostatný krátkodob. finanč. majetok</t>
  </si>
  <si>
    <t>Priebežné položky (+ /–)</t>
  </si>
  <si>
    <t>Oprav. položka k nadobud. majetku</t>
  </si>
  <si>
    <t>Rezervy</t>
  </si>
  <si>
    <t>Úvery</t>
  </si>
  <si>
    <t>Záväzky celkom</t>
  </si>
  <si>
    <t>Poznámka: * Vrátane podnikov bez pôdy</t>
  </si>
  <si>
    <t>VÝVOJ VÝROBY POTRAVINÁRSKEHO PRIEMYSLU SR</t>
  </si>
  <si>
    <t>Druh výroby</t>
  </si>
  <si>
    <t>Skutočnosť</t>
  </si>
  <si>
    <r>
      <t xml:space="preserve">Výrobky z mäsa </t>
    </r>
    <r>
      <rPr>
        <vertAlign val="superscript"/>
        <sz val="11"/>
        <rFont val="Times New Roman CE"/>
        <family val="1"/>
        <charset val="238"/>
      </rPr>
      <t>1)</t>
    </r>
  </si>
  <si>
    <t>tis.t</t>
  </si>
  <si>
    <r>
      <t xml:space="preserve">Rafinovaný cukor </t>
    </r>
    <r>
      <rPr>
        <vertAlign val="superscript"/>
        <sz val="11"/>
        <rFont val="Times New Roman CE"/>
        <family val="1"/>
        <charset val="238"/>
      </rPr>
      <t>2)</t>
    </r>
  </si>
  <si>
    <r>
      <t xml:space="preserve">Konzumné mlieko </t>
    </r>
    <r>
      <rPr>
        <vertAlign val="superscript"/>
        <sz val="11"/>
        <rFont val="Times New Roman CE"/>
        <family val="1"/>
        <charset val="238"/>
      </rPr>
      <t>3)</t>
    </r>
  </si>
  <si>
    <r>
      <t xml:space="preserve">Syry spolu </t>
    </r>
    <r>
      <rPr>
        <vertAlign val="superscript"/>
        <sz val="11"/>
        <rFont val="Times New Roman CE"/>
        <family val="1"/>
        <charset val="238"/>
      </rPr>
      <t>3)</t>
    </r>
  </si>
  <si>
    <r>
      <t xml:space="preserve">Pšeničná múka </t>
    </r>
    <r>
      <rPr>
        <vertAlign val="superscript"/>
        <sz val="11"/>
        <rFont val="Times New Roman CE"/>
        <family val="1"/>
        <charset val="238"/>
      </rPr>
      <t>4)</t>
    </r>
  </si>
  <si>
    <r>
      <t xml:space="preserve">Chlieb a čerstvé pečivo </t>
    </r>
    <r>
      <rPr>
        <vertAlign val="superscript"/>
        <sz val="11"/>
        <rFont val="Times New Roman CE"/>
        <family val="1"/>
        <charset val="238"/>
      </rPr>
      <t>5)</t>
    </r>
  </si>
  <si>
    <r>
      <t xml:space="preserve">Cestoviny </t>
    </r>
    <r>
      <rPr>
        <vertAlign val="superscript"/>
        <sz val="11"/>
        <rFont val="Times New Roman CE"/>
        <family val="1"/>
        <charset val="238"/>
      </rPr>
      <t>5)</t>
    </r>
  </si>
  <si>
    <t>mil.ks</t>
  </si>
  <si>
    <r>
      <t xml:space="preserve">Slad </t>
    </r>
    <r>
      <rPr>
        <vertAlign val="superscript"/>
        <sz val="11"/>
        <rFont val="Times New Roman CE"/>
        <family val="1"/>
        <charset val="238"/>
      </rPr>
      <t>4)</t>
    </r>
  </si>
  <si>
    <r>
      <t xml:space="preserve">Pivo </t>
    </r>
    <r>
      <rPr>
        <vertAlign val="superscript"/>
        <sz val="11"/>
        <rFont val="Times New Roman CE"/>
        <family val="1"/>
        <charset val="238"/>
      </rPr>
      <t xml:space="preserve">7)  </t>
    </r>
  </si>
  <si>
    <t>mil.l</t>
  </si>
  <si>
    <r>
      <t xml:space="preserve">Ovocné výrobky </t>
    </r>
    <r>
      <rPr>
        <vertAlign val="superscript"/>
        <sz val="11"/>
        <rFont val="Times New Roman CE"/>
        <family val="1"/>
        <charset val="238"/>
      </rPr>
      <t>5)</t>
    </r>
  </si>
  <si>
    <r>
      <t xml:space="preserve">Zeleninové výrobky </t>
    </r>
    <r>
      <rPr>
        <vertAlign val="superscript"/>
        <sz val="11"/>
        <rFont val="Times New Roman CE"/>
        <family val="1"/>
        <charset val="238"/>
      </rPr>
      <t>5)</t>
    </r>
  </si>
  <si>
    <r>
      <t xml:space="preserve">Víno </t>
    </r>
    <r>
      <rPr>
        <vertAlign val="superscript"/>
        <sz val="11"/>
        <rFont val="Times New Roman CE"/>
        <family val="1"/>
        <charset val="238"/>
      </rPr>
      <t>5)</t>
    </r>
  </si>
  <si>
    <t xml:space="preserve">Prameň: </t>
  </si>
  <si>
    <t>VÝROBA VÝROBKOV za potravinársky priemysel podľa odborov*</t>
  </si>
  <si>
    <t>v mil. €</t>
  </si>
  <si>
    <t>Odbor**</t>
  </si>
  <si>
    <t>Spracovanie a konzervovanie mäsa a mäsových produktov</t>
  </si>
  <si>
    <t>Spracovanie a konzervovanie rýb, kôrovcov a mäkkýšov</t>
  </si>
  <si>
    <t>Spracovanie a konzervovanie ovocia a zeleniny</t>
  </si>
  <si>
    <t>Výroba mliečnych výrobkov</t>
  </si>
  <si>
    <t>Výroba pečiva a múčnych výrobkov</t>
  </si>
  <si>
    <t>Výroba kakaa, čokolády a cukroviniek</t>
  </si>
  <si>
    <t xml:space="preserve">Výroba a príprava krmív pre zvieratá </t>
  </si>
  <si>
    <t xml:space="preserve">Destilovanie, úprava a miešanie alkoholu </t>
  </si>
  <si>
    <t xml:space="preserve">Výroba  vína </t>
  </si>
  <si>
    <t>Výroba piva a sladu</t>
  </si>
  <si>
    <t>Výroba nealkoholických nápojov s produkciou  minerálnych a iných fľaš. vôd</t>
  </si>
  <si>
    <t>Výroba potravín a nápojov spolu</t>
  </si>
  <si>
    <t>**členenie podľa SK NACE</t>
  </si>
  <si>
    <r>
      <t>7)</t>
    </r>
    <r>
      <rPr>
        <sz val="10"/>
        <rFont val="Times New Roman CE"/>
        <family val="1"/>
        <charset val="238"/>
      </rPr>
      <t xml:space="preserve"> pivo za rok 2005=Združ. výrob. piva a sladu, pivo za roky 2006, 2007=ODV (MPRV SR) 7-04; </t>
    </r>
  </si>
  <si>
    <t>Prameň: Prod 3-04, CD MPRV SR, VÚEPP</t>
  </si>
  <si>
    <t>za výrobu potravín a nápojov SR*</t>
  </si>
  <si>
    <t>Výnosy spolu</t>
  </si>
  <si>
    <t xml:space="preserve"> -Výroba</t>
  </si>
  <si>
    <t xml:space="preserve"> --Tržby za vlast.výkony a tovar</t>
  </si>
  <si>
    <t xml:space="preserve"> --Tržby za tovar</t>
  </si>
  <si>
    <t xml:space="preserve"> --Tržby za vlastné výrobky a služby </t>
  </si>
  <si>
    <t xml:space="preserve"> -Výrobná spotreba</t>
  </si>
  <si>
    <t xml:space="preserve"> --Spotreba materiálu a energie</t>
  </si>
  <si>
    <t xml:space="preserve"> --Nakupované služby</t>
  </si>
  <si>
    <t xml:space="preserve"> -Náklady na predaný tovar</t>
  </si>
  <si>
    <t xml:space="preserve"> -Odpisy</t>
  </si>
  <si>
    <t>Dlhodobý nehmotný a hmotný majetok</t>
  </si>
  <si>
    <t>Zásoby spolu</t>
  </si>
  <si>
    <t xml:space="preserve"> -materiál</t>
  </si>
  <si>
    <t xml:space="preserve"> -nedokončené výrobky a polotovary</t>
  </si>
  <si>
    <t xml:space="preserve"> -výrobky </t>
  </si>
  <si>
    <t xml:space="preserve"> -tovar</t>
  </si>
  <si>
    <t>Finančný majetok</t>
  </si>
  <si>
    <t xml:space="preserve"> -peniaze</t>
  </si>
  <si>
    <t xml:space="preserve"> -bankové účty</t>
  </si>
  <si>
    <t>Pozn.: klasifikácia  SK NACE</t>
  </si>
  <si>
    <t xml:space="preserve">za výrobu potravín a nápojov SR podľa odborov* </t>
  </si>
  <si>
    <t>Tržby za vl.výkony a tovar</t>
  </si>
  <si>
    <t>Výrobný odbor**</t>
  </si>
  <si>
    <t>Výroba mlynárskych výrobkov a škrobových výrobkov</t>
  </si>
  <si>
    <t>Výroba nealkoholických nápojov s produkciou minerálnych a iných fľaš. vôd</t>
  </si>
  <si>
    <t>**skupina alebo trieda SK NACE</t>
  </si>
  <si>
    <t>Výsledok hospodárenia</t>
  </si>
  <si>
    <t>Výnosy</t>
  </si>
  <si>
    <t>Náklady</t>
  </si>
  <si>
    <t>Nákladovosť                výnosov v €</t>
  </si>
  <si>
    <t>PODPORA PRODUCENTOV KRAJÍN OECD</t>
  </si>
  <si>
    <t>1986-88</t>
  </si>
  <si>
    <t>1995-97</t>
  </si>
  <si>
    <t xml:space="preserve">Austrália </t>
  </si>
  <si>
    <t>Percento PSE</t>
  </si>
  <si>
    <t>NPC</t>
  </si>
  <si>
    <t>NAC</t>
  </si>
  <si>
    <t>Percento TSE</t>
  </si>
  <si>
    <t>Island</t>
  </si>
  <si>
    <t>Kórea</t>
  </si>
  <si>
    <t>NPC - Nominálny ochranný koeficient, NAC - Nominálny podporný koeficient</t>
  </si>
  <si>
    <t xml:space="preserve">(v kg za rok)                                                                                                                                                                    </t>
  </si>
  <si>
    <t>Druh potravín</t>
  </si>
  <si>
    <t>Mäso v hodnote na kosti</t>
  </si>
  <si>
    <t xml:space="preserve"> - hovädzie,teľacie</t>
  </si>
  <si>
    <t xml:space="preserve"> - bravčové</t>
  </si>
  <si>
    <t xml:space="preserve"> - hydina</t>
  </si>
  <si>
    <r>
      <t xml:space="preserve"> - ostatné </t>
    </r>
    <r>
      <rPr>
        <vertAlign val="superscript"/>
        <sz val="11"/>
        <rFont val="Times New Roman CE"/>
        <family val="1"/>
        <charset val="238"/>
      </rPr>
      <t>1)</t>
    </r>
  </si>
  <si>
    <t>1,3 (0,3)</t>
  </si>
  <si>
    <t>1,4 (0,3)</t>
  </si>
  <si>
    <t>1,4 (0,2)</t>
  </si>
  <si>
    <t>1,6 (0,2)</t>
  </si>
  <si>
    <t>1,7 (0,2)</t>
  </si>
  <si>
    <t>Ryby</t>
  </si>
  <si>
    <t>Mlieko a ml, výrobky</t>
  </si>
  <si>
    <t xml:space="preserve"> - konz, mlieko</t>
  </si>
  <si>
    <t xml:space="preserve"> - syry, tvarohy</t>
  </si>
  <si>
    <t xml:space="preserve">Vajcia (ks) </t>
  </si>
  <si>
    <t>Tuky spolu</t>
  </si>
  <si>
    <t xml:space="preserve"> - maslo</t>
  </si>
  <si>
    <t xml:space="preserve"> - bravč, masť</t>
  </si>
  <si>
    <r>
      <t xml:space="preserve"> - JRTO </t>
    </r>
    <r>
      <rPr>
        <vertAlign val="superscript"/>
        <sz val="11"/>
        <rFont val="Times New Roman CE"/>
        <family val="1"/>
        <charset val="238"/>
      </rPr>
      <t>2)</t>
    </r>
  </si>
  <si>
    <t xml:space="preserve">Cukor </t>
  </si>
  <si>
    <t>Obilniny v hodn, múky</t>
  </si>
  <si>
    <t>Strukoviny</t>
  </si>
  <si>
    <r>
      <t xml:space="preserve">Zelenina </t>
    </r>
    <r>
      <rPr>
        <vertAlign val="superscript"/>
        <sz val="11"/>
        <rFont val="Times New Roman CE"/>
        <family val="1"/>
        <charset val="238"/>
      </rPr>
      <t>3)</t>
    </r>
  </si>
  <si>
    <r>
      <t xml:space="preserve">Ovocie </t>
    </r>
    <r>
      <rPr>
        <vertAlign val="superscript"/>
        <sz val="11"/>
        <rFont val="Times New Roman CE"/>
        <family val="1"/>
        <charset val="238"/>
      </rPr>
      <t>4)</t>
    </r>
  </si>
  <si>
    <t>Hroznové víno (litre)</t>
  </si>
  <si>
    <r>
      <t xml:space="preserve">1) </t>
    </r>
    <r>
      <rPr>
        <sz val="11"/>
        <rFont val="Times New Roman CE"/>
        <family val="1"/>
        <charset val="238"/>
      </rPr>
      <t>v zátvorke- baranie, kozie, konské; zvyšok tvorí zverina, králiky a ostatné drobné zvieratá</t>
    </r>
  </si>
  <si>
    <r>
      <t xml:space="preserve">2) </t>
    </r>
    <r>
      <rPr>
        <sz val="11"/>
        <rFont val="Times New Roman CE"/>
        <family val="1"/>
        <charset val="238"/>
      </rPr>
      <t>jedlé rastlinné tuky a oleje</t>
    </r>
  </si>
  <si>
    <r>
      <t>3)</t>
    </r>
    <r>
      <rPr>
        <sz val="11"/>
        <rFont val="Times New Roman CE"/>
        <family val="1"/>
        <charset val="238"/>
      </rPr>
      <t xml:space="preserve"> zelenina a zeleninové výrobky v hodnote čerstvej</t>
    </r>
  </si>
  <si>
    <r>
      <t>4)</t>
    </r>
    <r>
      <rPr>
        <sz val="11"/>
        <rFont val="Times New Roman CE"/>
        <family val="1"/>
        <charset val="238"/>
      </rPr>
      <t xml:space="preserve"> ovocie a ovoc. výr. spolu v hod. čerst. sú bez spotreby orechov</t>
    </r>
  </si>
  <si>
    <r>
      <t>5)</t>
    </r>
    <r>
      <rPr>
        <sz val="11"/>
        <rFont val="Times New Roman CE"/>
        <family val="1"/>
        <charset val="238"/>
      </rPr>
      <t xml:space="preserve"> ODP = odporúč, dávka potravín; ODP a Prípustný interval racionálnej spotreby </t>
    </r>
  </si>
  <si>
    <t>ZBEROVÉ PLOCHY A ÚRODY KRMOVÍN V SR</t>
  </si>
  <si>
    <t>Druh krmovín</t>
  </si>
  <si>
    <t xml:space="preserve">zber.plocha </t>
  </si>
  <si>
    <t>úroda v t</t>
  </si>
  <si>
    <t xml:space="preserve"> v ha</t>
  </si>
  <si>
    <t xml:space="preserve">spolu </t>
  </si>
  <si>
    <t xml:space="preserve"> 1 ha </t>
  </si>
  <si>
    <t>Kŕmne okopaniny</t>
  </si>
  <si>
    <t>z toho:</t>
  </si>
  <si>
    <t xml:space="preserve">   kŕmna repa</t>
  </si>
  <si>
    <t>Jednoročné krmoviny</t>
  </si>
  <si>
    <t xml:space="preserve">   kukurica a mieš.na zeleno</t>
  </si>
  <si>
    <t xml:space="preserve">   strukovinoobil.miešanky</t>
  </si>
  <si>
    <t xml:space="preserve">   ost.jednoročné krmoviny</t>
  </si>
  <si>
    <t>Viacročné krmoviny</t>
  </si>
  <si>
    <t xml:space="preserve">   ďatelina červ.dvojkosná</t>
  </si>
  <si>
    <t xml:space="preserve">   lucerna</t>
  </si>
  <si>
    <t xml:space="preserve">   ďatelina jednokosná</t>
  </si>
  <si>
    <t xml:space="preserve">   ďatel.a lucern.miešanky</t>
  </si>
  <si>
    <t xml:space="preserve">   ost.viacroč.ďatelinoviny</t>
  </si>
  <si>
    <t xml:space="preserve">   viacroč.porasty tráv</t>
  </si>
  <si>
    <t xml:space="preserve">   ost.viacroč. krmoviny</t>
  </si>
  <si>
    <t>Prameň: Definitívne údaje o úrode poľnohospodárskych plodín a  zeleniny v SR, ŠÚ SR</t>
  </si>
  <si>
    <t xml:space="preserve">VÝVOJ ZBEROVÝCH PLÔCH, HEKTÁROVÝCH ÚROD A PRODUKCIE </t>
  </si>
  <si>
    <t>VYBRANÝCH PLODÍN V SR</t>
  </si>
  <si>
    <t>jedn.</t>
  </si>
  <si>
    <t>Z b e r o v é   p l o c h y</t>
  </si>
  <si>
    <t>Obilniny spolu</t>
  </si>
  <si>
    <t>tis.ha</t>
  </si>
  <si>
    <t>z toho: pšenica</t>
  </si>
  <si>
    <t xml:space="preserve">           jačmeň</t>
  </si>
  <si>
    <t xml:space="preserve">           raž</t>
  </si>
  <si>
    <t xml:space="preserve">           ovos</t>
  </si>
  <si>
    <t xml:space="preserve">           kukurica</t>
  </si>
  <si>
    <t>Cukrová repa techn.</t>
  </si>
  <si>
    <t>Olejniny</t>
  </si>
  <si>
    <t>H e k t á r o v é    ú r o d y</t>
  </si>
  <si>
    <t>t/ha</t>
  </si>
  <si>
    <t>P r o d u k c i a</t>
  </si>
  <si>
    <t>*Ovocie</t>
  </si>
  <si>
    <t>Ovocie spolu</t>
  </si>
  <si>
    <t>tis. t</t>
  </si>
  <si>
    <t>Zelenina</t>
  </si>
  <si>
    <t>Prameň: Definitívne údaje o úrode poľnohospodárskych plodín, ovocia a zeleniny v SR, ŠÚ SR</t>
  </si>
  <si>
    <t>* údaje za  ovocné sady</t>
  </si>
  <si>
    <t>Chile</t>
  </si>
  <si>
    <t>Izrael</t>
  </si>
  <si>
    <t xml:space="preserve">SPOTREBA VYBRANÝCH DRUHOV POTRAVÍN NA OBYVATEĽA V SR </t>
  </si>
  <si>
    <t>Plnotučné mlieko tekuté</t>
  </si>
  <si>
    <t>Bravčové stehno  bez kosti</t>
  </si>
  <si>
    <t>k 30.11.2012</t>
  </si>
  <si>
    <t>2012</t>
  </si>
  <si>
    <t>k 31.12.12</t>
  </si>
  <si>
    <t>1512 slnečnicový olej</t>
  </si>
  <si>
    <t>1514 repkový olej</t>
  </si>
  <si>
    <t>rozdiel</t>
  </si>
  <si>
    <t>2012*</t>
  </si>
  <si>
    <r>
      <t xml:space="preserve"> v € . ha</t>
    </r>
    <r>
      <rPr>
        <vertAlign val="superscript"/>
        <sz val="10"/>
        <rFont val="Times New Roman"/>
        <family val="1"/>
        <charset val="238"/>
      </rPr>
      <t>-1</t>
    </r>
    <r>
      <rPr>
        <sz val="10"/>
        <rFont val="Times New Roman"/>
        <family val="1"/>
        <charset val="238"/>
      </rPr>
      <t xml:space="preserve"> p.p. (pôda podľa LPIS)</t>
    </r>
  </si>
  <si>
    <t xml:space="preserve"> 1) Vybrané ekonomické ukazovatele a zamestnanci v poľnohospodárstve, ŠÚSR</t>
  </si>
  <si>
    <r>
      <t xml:space="preserve"> </t>
    </r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Vybrané ekonomické ukazovatele a zamestnanci v poľnohospodárstve, ŠÚSR</t>
    </r>
  </si>
  <si>
    <t>Vinohrady rodiace</t>
  </si>
  <si>
    <t>Muštové hrozno</t>
  </si>
  <si>
    <r>
      <t xml:space="preserve">Maslo </t>
    </r>
    <r>
      <rPr>
        <vertAlign val="superscript"/>
        <sz val="11"/>
        <rFont val="Times New Roman CE"/>
        <family val="1"/>
        <charset val="238"/>
      </rPr>
      <t>3) *</t>
    </r>
  </si>
  <si>
    <r>
      <t xml:space="preserve">Zabitá hydina </t>
    </r>
    <r>
      <rPr>
        <vertAlign val="superscript"/>
        <sz val="11"/>
        <rFont val="Times New Roman CE"/>
        <family val="1"/>
        <charset val="238"/>
      </rPr>
      <t>6) **</t>
    </r>
  </si>
  <si>
    <r>
      <t xml:space="preserve">Konzumné vajcia </t>
    </r>
    <r>
      <rPr>
        <vertAlign val="superscript"/>
        <sz val="11"/>
        <rFont val="Times New Roman CE"/>
        <family val="1"/>
        <charset val="238"/>
      </rPr>
      <t>6) **</t>
    </r>
  </si>
  <si>
    <t>*vrátane výrobkov z mliečneho tuku</t>
  </si>
  <si>
    <t>Opatrenie/os</t>
  </si>
  <si>
    <t>Verejné výdavky spolu</t>
  </si>
  <si>
    <t xml:space="preserve">z toho: ŠR    </t>
  </si>
  <si>
    <t xml:space="preserve">z toho:  EPFRV    </t>
  </si>
  <si>
    <t>Priemysel spolu</t>
  </si>
  <si>
    <t>Doprava a skladovanie</t>
  </si>
  <si>
    <t xml:space="preserve"> Prameň: Zamestnanci a priemerné mesačné mzdy, ŠÚSR</t>
  </si>
  <si>
    <t xml:space="preserve"> Prameň :  Zamestnanci a priemerné mesačné mzdy, ŠÚSR</t>
  </si>
  <si>
    <t>Priemerné evidenčné počty zamestnancov</t>
  </si>
  <si>
    <t>Index 2013/2012</t>
  </si>
  <si>
    <t>Tabuľka  16</t>
  </si>
  <si>
    <t>%              z EU - 28</t>
  </si>
  <si>
    <t>%  z EU - 28</t>
  </si>
  <si>
    <t xml:space="preserve">     %            z EU - 28</t>
  </si>
  <si>
    <t>EU-28</t>
  </si>
  <si>
    <t>Chorvátsko</t>
  </si>
  <si>
    <t>% EU - 28</t>
  </si>
  <si>
    <t>Tabuľka 4</t>
  </si>
  <si>
    <t>Tabuľka 5</t>
  </si>
  <si>
    <t>Prameň: FAO OSN, FAOSTAT</t>
  </si>
  <si>
    <t>Vysvetlivky: PSE - Podpora producentov, TSE - Celková podpora (vyjadrená ako podiel HDP)</t>
  </si>
  <si>
    <t xml:space="preserve">Európska Únia </t>
  </si>
  <si>
    <t>Tabuľka  1</t>
  </si>
  <si>
    <t>Prameň: ŠÚ SR, Výberové zisťovanie pracovných síl</t>
  </si>
  <si>
    <t>k 30.11.2013</t>
  </si>
  <si>
    <t>2013/2012</t>
  </si>
  <si>
    <t>2013</t>
  </si>
  <si>
    <t>k 31.12.13</t>
  </si>
  <si>
    <t>Tabuľka 22</t>
  </si>
  <si>
    <t>Tabuľka 23</t>
  </si>
  <si>
    <t>Tabuľka  24</t>
  </si>
  <si>
    <t xml:space="preserve">          - dopravné zariadenia</t>
  </si>
  <si>
    <t>Prameň: ŠÚ SR,   MZ ČR, AKI MR, FAPA PR,  Eurostat</t>
  </si>
  <si>
    <t>Poznámka: . nedisponibilné údaje,  priemerné ceny EÚ - odhad</t>
  </si>
  <si>
    <t>Tabuľka  36</t>
  </si>
  <si>
    <t>Tabuľka 37</t>
  </si>
  <si>
    <t>Tabuľka 38</t>
  </si>
  <si>
    <t>Poznámka:  . nedisponibilné údaje, priemerné ceny EÚ masla a eidamskej tehly  sú z týždenných hlásení členských štátov podľa nariadenia EK č. 562/2005 čl. 6 (1) a 479/2010 čl.2</t>
  </si>
  <si>
    <t>Poznámka: maslo-balenie 125 g</t>
  </si>
  <si>
    <t>Tabuľka 39</t>
  </si>
  <si>
    <t>€/kg, l</t>
  </si>
  <si>
    <t>(tis. €)</t>
  </si>
  <si>
    <t>Tabuľka 30</t>
  </si>
  <si>
    <t xml:space="preserve">Vypracoval: NPPC-VÚEPP </t>
  </si>
  <si>
    <t>Tabuľka  33</t>
  </si>
  <si>
    <t xml:space="preserve">                 EÚ-28</t>
  </si>
  <si>
    <t>Fínsko, SR, ČR, Poľsko, Maďarsko, Slovinsko, Lotyšsko, Litva, Estónsko, Malta, Cyprus, Bulharsko, Rumunsko, Chorvátsko</t>
  </si>
  <si>
    <t>Albánsko, Macedónsko, Bosna a Hercegovina, Čierna Hora, Srbsko a Kosovo</t>
  </si>
  <si>
    <t>Tabuľka  34</t>
  </si>
  <si>
    <t xml:space="preserve"> EÚ-28</t>
  </si>
  <si>
    <r>
      <t xml:space="preserve"> EÚ-28</t>
    </r>
    <r>
      <rPr>
        <vertAlign val="superscript"/>
        <sz val="12"/>
        <rFont val="Times New Roman CE"/>
        <family val="1"/>
        <charset val="238"/>
      </rPr>
      <t>1)</t>
    </r>
  </si>
  <si>
    <t xml:space="preserve">                  EÚ-28</t>
  </si>
  <si>
    <t>Bulharsko, Rumunsko, Chorvátsko</t>
  </si>
  <si>
    <t>Albánsko, Macedónsko, Bosna a Hercegovina, Čierna Hora, Srbsko, Kosovo</t>
  </si>
  <si>
    <t xml:space="preserve">Arménsko, Azerbajdžan, Bielorusko, Gruzínsko, Kazachstan, Kirgizsko, Moldavsko, </t>
  </si>
  <si>
    <t>Ruská federácia, Tadžikistan, Turkménsko, Ukrajina, Uzbekistan</t>
  </si>
  <si>
    <r>
      <t>EÚ-28</t>
    </r>
    <r>
      <rPr>
        <vertAlign val="superscript"/>
        <sz val="11"/>
        <color indexed="8"/>
        <rFont val="Calibri"/>
        <family val="2"/>
        <charset val="238"/>
      </rPr>
      <t>1)</t>
    </r>
  </si>
  <si>
    <t>Tabuľka 35</t>
  </si>
  <si>
    <t>Tabuľka  47</t>
  </si>
  <si>
    <t>Vypracoval: NPPC - VÚEPP</t>
  </si>
  <si>
    <t>Tabuľka 44</t>
  </si>
  <si>
    <t>2013/12</t>
  </si>
  <si>
    <t>Tabuľka 17</t>
  </si>
  <si>
    <t>Tabuľka 18</t>
  </si>
  <si>
    <t>Prameň: Prod 3-04, CD MPRV SR-VÚEPP a prepočty VÚEPP</t>
  </si>
  <si>
    <t xml:space="preserve">Vypracoval: NPPC - VÚEPP </t>
  </si>
  <si>
    <t>Tabuľka 13</t>
  </si>
  <si>
    <t>Tabuľka 27</t>
  </si>
  <si>
    <t>Tabuľka 28</t>
  </si>
  <si>
    <t xml:space="preserve">HRUBÁ PRODUKCIA, VÝROBNÁ SPOTREBA A HRUBÁ PRIDANÁ HODNOTA za výrobu potravín, nápojov a tabak. výrobkov EÚ-28 </t>
  </si>
  <si>
    <t>% na nár. ekon.</t>
  </si>
  <si>
    <t>krajinami v databáze nefigurovala.</t>
  </si>
  <si>
    <t>HPH=hrubá pridaná hodnota</t>
  </si>
  <si>
    <t>ZAMESTNANOSŤ A TVORBA HRUBÉHO FIXNÉHO KAPITÁLU  za výrobu potravín, nápojov a tabakových výrobkov EÚ-28</t>
  </si>
  <si>
    <t xml:space="preserve">THFK=tvorba hrubého fixného kapitálu </t>
  </si>
  <si>
    <t xml:space="preserve">Tabuľka 7 </t>
  </si>
  <si>
    <t>Syry celkom, bez tavených syrov</t>
  </si>
  <si>
    <t>Tavené syry</t>
  </si>
  <si>
    <r>
      <t xml:space="preserve">Maslo </t>
    </r>
    <r>
      <rPr>
        <vertAlign val="superscript"/>
        <sz val="11"/>
        <rFont val="Times New Roman"/>
        <family val="1"/>
        <charset val="238"/>
      </rPr>
      <t>1)</t>
    </r>
  </si>
  <si>
    <t>Tabuľka  42</t>
  </si>
  <si>
    <t>Prameň: Potrav (MPRV SR) a prepočty NPPC-VÚEPP</t>
  </si>
  <si>
    <t>Vypracoval: NPPC-VÚEPP</t>
  </si>
  <si>
    <r>
      <rPr>
        <vertAlign val="superscript"/>
        <sz val="10"/>
        <rFont val="Times New Roman"/>
        <family val="1"/>
        <charset val="238"/>
      </rPr>
      <t>1)</t>
    </r>
    <r>
      <rPr>
        <sz val="10"/>
        <rFont val="Times New Roman"/>
        <family val="1"/>
      </rPr>
      <t xml:space="preserve"> od 80 % do 90 % tuku, najviac 16 % vody</t>
    </r>
  </si>
  <si>
    <t>Tabuľka  43</t>
  </si>
  <si>
    <t>Vypracoval: NPPC -VÚEPP</t>
  </si>
  <si>
    <r>
      <t xml:space="preserve"> v € . ha</t>
    </r>
    <r>
      <rPr>
        <vertAlign val="superscript"/>
        <sz val="11"/>
        <rFont val="Times New Roman CE"/>
        <family val="1"/>
        <charset val="238"/>
      </rPr>
      <t>-1</t>
    </r>
    <r>
      <rPr>
        <sz val="11"/>
        <rFont val="Times New Roman CE"/>
        <family val="1"/>
        <charset val="238"/>
      </rPr>
      <t xml:space="preserve"> p.p. (pôda podľa LPIS)</t>
    </r>
  </si>
  <si>
    <t>Tabuľka 8</t>
  </si>
  <si>
    <t>Tabuľka 9</t>
  </si>
  <si>
    <t>Poľnohospodárska prvovýroba</t>
  </si>
  <si>
    <t xml:space="preserve"> v € . ha-1 p.p. (pôda podľa LPIS)</t>
  </si>
  <si>
    <t>Okres, kraj</t>
  </si>
  <si>
    <r>
      <t>Výsledok  hospodárenia</t>
    </r>
    <r>
      <rPr>
        <sz val="9"/>
        <rFont val="Times New Roman"/>
        <family val="1"/>
        <charset val="238"/>
      </rPr>
      <t xml:space="preserve"> v € </t>
    </r>
    <r>
      <rPr>
        <b/>
        <sz val="9"/>
        <rFont val="Times New Roman"/>
        <family val="1"/>
        <charset val="238"/>
      </rPr>
      <t>na ha pp (LPIS</t>
    </r>
    <r>
      <rPr>
        <b/>
        <sz val="10"/>
        <rFont val="Times New Roman"/>
        <family val="1"/>
        <charset val="238"/>
      </rPr>
      <t xml:space="preserve">) </t>
    </r>
    <r>
      <rPr>
        <b/>
        <sz val="10"/>
        <rFont val="Times New Roman"/>
        <family val="1"/>
        <charset val="238"/>
      </rPr>
      <t xml:space="preserve">        </t>
    </r>
  </si>
  <si>
    <r>
      <t>Výroba                                    v €</t>
    </r>
    <r>
      <rPr>
        <sz val="9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na ha pp (LPIS)</t>
    </r>
    <r>
      <rPr>
        <sz val="9"/>
        <rFont val="Times New Roman"/>
        <family val="1"/>
        <charset val="238"/>
      </rPr>
      <t xml:space="preserve">  </t>
    </r>
  </si>
  <si>
    <r>
      <t xml:space="preserve">Neinvestičné podpory                        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 v € na ha pp (LPIS)</t>
    </r>
  </si>
  <si>
    <r>
      <t>Produktivita práce z výroby na pracovníka</t>
    </r>
    <r>
      <rPr>
        <sz val="9"/>
        <rFont val="Times New Roman"/>
        <family val="1"/>
        <charset val="238"/>
      </rPr>
      <t xml:space="preserve"> v €</t>
    </r>
  </si>
  <si>
    <t>Zásoby</t>
  </si>
  <si>
    <t>Služby</t>
  </si>
  <si>
    <t xml:space="preserve">Platby poistného a príspevkov                  </t>
  </si>
  <si>
    <t>Ostatné výdavky</t>
  </si>
  <si>
    <t>MAJETOK A ZÁVÄZKY ZA SAMOSTATNE HOSPODÁRIACICH ROĽNÍKOV(pôda podľa LPIS)</t>
  </si>
  <si>
    <t>Tabuľka 12</t>
  </si>
  <si>
    <t>Tabuľka 9 pokračovanie</t>
  </si>
  <si>
    <t>Tabuľka  40</t>
  </si>
  <si>
    <t>1,0 (0,2)</t>
  </si>
  <si>
    <t>1,2 (0,2)</t>
  </si>
  <si>
    <t>Tabuľka 10</t>
  </si>
  <si>
    <t>Tabuľka  19</t>
  </si>
  <si>
    <t>Tabuľka  20</t>
  </si>
  <si>
    <t>Tabuľka  21</t>
  </si>
  <si>
    <t>Tabuľka  25</t>
  </si>
  <si>
    <t>Tabuľka  26</t>
  </si>
  <si>
    <t>Tabuľka 32</t>
  </si>
  <si>
    <t xml:space="preserve">Prameň: Spotreba potravín, ŠÚ SR, </t>
  </si>
  <si>
    <r>
      <rPr>
        <vertAlign val="superscript"/>
        <sz val="12"/>
        <rFont val="Times New Roman CE"/>
        <charset val="238"/>
      </rPr>
      <t xml:space="preserve">2) </t>
    </r>
    <r>
      <rPr>
        <sz val="12"/>
        <rFont val="Times New Roman CE"/>
        <family val="1"/>
        <charset val="238"/>
      </rPr>
      <t xml:space="preserve">Poľnohospodárske výrobky: kapitola HS 0101-0106,0301,0401,0601-0604,0701-0709,0713,0801-0810,1001-1008, 1201-1207, 1209-1214, 1401-1404, 1801, 2401 </t>
    </r>
  </si>
  <si>
    <t xml:space="preserve">Belgicko, Dánsko, Francúzsko, Grécko, Holandsko, Írsko, Luxembursko, Nemecko, Portugalsko, Taliansko, Španielsko, Veľká Británia, Rakúsko, </t>
  </si>
  <si>
    <t>Švédsko, Fínsko, SR, ČR, Poľsko, Maďarsko, Slovinsko, Lotyšsko, Litva, Estónsko, Malta, Cyprus, Bulharsko, Rumunsko, Chorvátsko</t>
  </si>
  <si>
    <t xml:space="preserve">  vajcia slepačie konzumné triedené sk. L**</t>
  </si>
  <si>
    <t>* mlieko - cena v € na1000 litrov, ** vajcia slepačie konzumné - cena v € na tis. ks</t>
  </si>
  <si>
    <t>Rafinovaný lieh (na potravinárske účely)</t>
  </si>
  <si>
    <t>POĽNOHOSPODÁRSKA PRODUKCIA A PODPORA V KRAJINÁCH EÚ-28 V ROKU 2013</t>
  </si>
  <si>
    <t>Prameň: Eurostat, Agriculture, forestry and fishery statistics, 2014, online data - marec 2015</t>
  </si>
  <si>
    <t>Prameň: Eurostat, online data - marec 2015</t>
  </si>
  <si>
    <t>AWU- ročná pracovná jednotka (počet osôb, ktoré pracujú na plný uväzok počas celého posudzovaného roku), pôda posledné aktuálne údaje z roku 2010</t>
  </si>
  <si>
    <t>VYBRANÉ UKAZOVATELE POĽNOHOSPODÁRSTVA EÚ-28 V ROKU 2013</t>
  </si>
  <si>
    <t xml:space="preserve"> * odhad k 27.3.2015</t>
  </si>
  <si>
    <t>HLAVNÉ KOMODITY RASTLINNEJ A ŽIVOČÍŠNEJ PRODUKCIE V KRAJÍNÁCH EÚ-28 V ROKU 2013</t>
  </si>
  <si>
    <t>zemiaky</t>
  </si>
  <si>
    <t>Prameň: Eurostat - Agriculture, forestry and fishery statistics, 2014 , online data,  marec 2015</t>
  </si>
  <si>
    <t>PRODUKCIA VYBRANÝCH KOMODÍT SVETOVÉHO POĽNOHOSPODÁRSTVA V ROKOCH 2012 A 2013</t>
  </si>
  <si>
    <t>2013/2012*</t>
  </si>
  <si>
    <t>online data marec 2015</t>
  </si>
  <si>
    <t xml:space="preserve"> 2013 - odhad</t>
  </si>
  <si>
    <t>* Index 2013/2012</t>
  </si>
  <si>
    <t>2014/13</t>
  </si>
  <si>
    <t>2014/89</t>
  </si>
  <si>
    <t>2014*</t>
  </si>
  <si>
    <t>Index 2014/2013</t>
  </si>
  <si>
    <t>* pozn.: 2. odhad 2014</t>
  </si>
  <si>
    <t>2012-14</t>
  </si>
  <si>
    <t>2014 odhad</t>
  </si>
  <si>
    <r>
      <t xml:space="preserve">1) </t>
    </r>
    <r>
      <rPr>
        <sz val="12"/>
        <rFont val="Times New Roman CE"/>
        <family val="1"/>
        <charset val="238"/>
      </rPr>
      <t>Predbežné údaje (marec 2015)</t>
    </r>
  </si>
  <si>
    <r>
      <t>2014</t>
    </r>
    <r>
      <rPr>
        <vertAlign val="superscript"/>
        <sz val="12"/>
        <rFont val="Times New Roman CE"/>
        <family val="1"/>
        <charset val="238"/>
      </rPr>
      <t>1)</t>
    </r>
  </si>
  <si>
    <r>
      <t>2014</t>
    </r>
    <r>
      <rPr>
        <b/>
        <vertAlign val="superscript"/>
        <sz val="12"/>
        <rFont val="Times New Roman CE"/>
        <family val="1"/>
        <charset val="238"/>
      </rPr>
      <t>1)</t>
    </r>
  </si>
  <si>
    <r>
      <t xml:space="preserve">1) </t>
    </r>
    <r>
      <rPr>
        <sz val="11"/>
        <rFont val="Times New Roman CE"/>
        <family val="1"/>
        <charset val="238"/>
      </rPr>
      <t>Predbežné údaje (marec 2015)</t>
    </r>
  </si>
  <si>
    <t>EÚ-28</t>
  </si>
  <si>
    <r>
      <t>2014</t>
    </r>
    <r>
      <rPr>
        <b/>
        <vertAlign val="superscript"/>
        <sz val="12"/>
        <rFont val="Times New Roman"/>
        <family val="1"/>
        <charset val="238"/>
      </rPr>
      <t>1)</t>
    </r>
  </si>
  <si>
    <t>DOVOZ AGROPOTRAVINÁRSKYCH KOMODÍT NA SLOVENSKO podľa teritoriálnych skupín v roku 2014</t>
  </si>
  <si>
    <t>VÝVOZ POTRAVINÁRSKYCH KOMODÍT ZO SLOVENSKA podľa teritoriálnych skupín v roku 2014</t>
  </si>
  <si>
    <r>
      <t xml:space="preserve">1) </t>
    </r>
    <r>
      <rPr>
        <sz val="10"/>
        <rFont val="Times New Roman CE"/>
        <family val="1"/>
        <charset val="238"/>
      </rPr>
      <t>Predbežné údaje (marec 2015)</t>
    </r>
  </si>
  <si>
    <t>Pozn.: pri žiadnom z ukazovateľov v tejto tabuľke nebolo v databáze uvedené označenie pre súčet za zoskupenie EU-28.Krajina Chorvátsko medzi členskými</t>
  </si>
  <si>
    <t>Pozn.: pri ukazovateľoch zamestnanosť ani THFK nebol uvedený súčet za zoskupenie EU-28. Krajina Chorvátsko medzi členskými krajinami v databáze figurovala len pri ukazovateli zamestnanosť.</t>
  </si>
  <si>
    <t>Bratislavský</t>
  </si>
  <si>
    <t>Trnavský</t>
  </si>
  <si>
    <t>Trenčiansky</t>
  </si>
  <si>
    <t>Nitriansky</t>
  </si>
  <si>
    <t>Žilinský</t>
  </si>
  <si>
    <t>Prešovský</t>
  </si>
  <si>
    <t>Košický</t>
  </si>
  <si>
    <t>Kraj</t>
  </si>
  <si>
    <t xml:space="preserve">Pracujúci </t>
  </si>
  <si>
    <t>ŠTRUKTÚRA  PRACOVNÍKOV  V POĽNOHOSPODÁRSTVE A POTRAVINÁRSKEJ VÝROBE podľa krajov</t>
  </si>
  <si>
    <t>Banskobystrický</t>
  </si>
  <si>
    <t>PODPORY V RÁMCI PROGRAMU ROZVOJA VIDIEKA 2007 - 2013 za rok 2014</t>
  </si>
  <si>
    <t>Skvalitnenie a rozvoj infraštruktúry</t>
  </si>
  <si>
    <t>Obnova lesného potenciálu</t>
  </si>
  <si>
    <t>Získavanie zručností</t>
  </si>
  <si>
    <t>Pridávanie hodnoty do  produktov</t>
  </si>
  <si>
    <t>8 617 498</t>
  </si>
  <si>
    <t>6 463 123</t>
  </si>
  <si>
    <t>2 154 375</t>
  </si>
  <si>
    <t>2014/2013</t>
  </si>
  <si>
    <t>Prameň: EK -Eurostat - CIRCA;  kurčatá za rok 2014-ŠÚ SR, MZ ČR, AKI MR, FAPA PR</t>
  </si>
  <si>
    <t xml:space="preserve">Poznámka: býky mladé-trieda R, ošípané-trieda E, vajcia triedené -veľkosť L a M,  mlieko: aktuálny obsah tuku (SR, PR, MR, EÚ); 3,7% tuku-ČR; j.hm. - jatočná hmotnosť resp.  mŕtva váha </t>
  </si>
  <si>
    <t xml:space="preserve">Prameň: ŠÚ SR, ML (MPRV SR) 6-12,  MZ ČR, AKI MR, FAPA PR, EK-CIRCA (kurča a priemerné ceny EÚ masla a eidamskej tehly)  </t>
  </si>
  <si>
    <t>index 2014/2013</t>
  </si>
  <si>
    <t xml:space="preserve"> Mlieko konz. plnotučné trvanlivé, 1 litr. krabica</t>
  </si>
  <si>
    <t xml:space="preserve"> Smotana (nad 29 % t. v. s.)</t>
  </si>
  <si>
    <t xml:space="preserve"> Tvaroh mäkký</t>
  </si>
  <si>
    <t xml:space="preserve"> Eidamská tehla 45 % t. v. s. </t>
  </si>
  <si>
    <t xml:space="preserve"> Bryndza (ovčia)</t>
  </si>
  <si>
    <t xml:space="preserve"> Sušené mlieko odtučnené s obs. tuku do 1,5 %, vrátane</t>
  </si>
  <si>
    <t xml:space="preserve"> Maslo čerstvé (spotrebiteľské balenie 100 -250 g)</t>
  </si>
  <si>
    <t xml:space="preserve"> Hovädzia štvrť zadná</t>
  </si>
  <si>
    <t xml:space="preserve"> Hovädzie predné bez kosti nožina</t>
  </si>
  <si>
    <t xml:space="preserve"> Hovädzie zadné zo stehna bez kosti výseková úprava</t>
  </si>
  <si>
    <t xml:space="preserve"> Hovädzie predné s kosťou </t>
  </si>
  <si>
    <t xml:space="preserve"> Hovädzia nízka roštenka bez kosti výseková úprava</t>
  </si>
  <si>
    <t xml:space="preserve"> Hovädzia sviečková kuchynská úprava</t>
  </si>
  <si>
    <t xml:space="preserve"> Bravčové karé s kosťou</t>
  </si>
  <si>
    <t xml:space="preserve"> Bravčová krkovička s kosťou</t>
  </si>
  <si>
    <t xml:space="preserve"> Bravčové stehno bez kosti upravené na rezne</t>
  </si>
  <si>
    <t xml:space="preserve"> Bravčové plece bez kosti</t>
  </si>
  <si>
    <t xml:space="preserve"> Bratislavské párky</t>
  </si>
  <si>
    <t xml:space="preserve"> Šunková saláma</t>
  </si>
  <si>
    <t xml:space="preserve"> Inovecká trvanlivá saláma</t>
  </si>
  <si>
    <t>Prameň: Rezortná štatistika MPRV SR, PPA - ATIS</t>
  </si>
  <si>
    <t>Mlieko: Výkaz ML (MPRV SR) 6 - 12</t>
  </si>
  <si>
    <t>Mäso: PPA - ATIS</t>
  </si>
  <si>
    <t>VÝROBNÉ KAPACITY POTRAVINÁRSKEHO PRIEMYSLU V ROKU 2014</t>
  </si>
  <si>
    <t>Hrubý stav majetku 1)</t>
  </si>
  <si>
    <t>Čistý stav majetku 2)</t>
  </si>
  <si>
    <t xml:space="preserve">THFK </t>
  </si>
  <si>
    <t xml:space="preserve">          - kultivované biologické zdroje</t>
  </si>
  <si>
    <t xml:space="preserve">          - produkty duševného vlastníctva</t>
  </si>
  <si>
    <t xml:space="preserve">Poznámka  ŠÚ SR  disponuje údajmi len do roku 2013  </t>
  </si>
  <si>
    <t>Od roku 2014 sa zmenila metodika vyčísľovania majetku  a bola aktualizovaná aj na predchádzajúce roky</t>
  </si>
  <si>
    <t xml:space="preserve">                           -</t>
  </si>
  <si>
    <t xml:space="preserve">Poznámka 1), 2)  ŠÚ SR  disponuje údajmi len do roku 2013  </t>
  </si>
  <si>
    <t xml:space="preserve"> Od roku 2014 sa zmenila metodika vyčísľovania majetku, podľa ktorej boli aktualizované aj predchádzajúce roky</t>
  </si>
  <si>
    <t>VÝVOJ MAJETKU poľnohospodárstvo v tis. €</t>
  </si>
  <si>
    <t>VÝVOJ MAJETKU v potravinárstve v tis. €</t>
  </si>
  <si>
    <t>Tabuľka 41</t>
  </si>
  <si>
    <t xml:space="preserve">                                z toho ostat.stroje a zariadenia</t>
  </si>
  <si>
    <t xml:space="preserve">                                z toho budovy na bývanie</t>
  </si>
  <si>
    <t xml:space="preserve">                            z toho budovy na bývanie</t>
  </si>
  <si>
    <t xml:space="preserve">                            z toho ostat.stroje a zariadenia</t>
  </si>
  <si>
    <t>Operácie technickej pomoci + národ.sieť RV</t>
  </si>
  <si>
    <t>Celkový súhrn</t>
  </si>
  <si>
    <t>k 30.11.2014</t>
  </si>
  <si>
    <t>2014-2013</t>
  </si>
  <si>
    <t>MPRV SR rezortný výkaz BM (MPRV SR) 1-12, Odhad samozásobenia, ŠÚ SR</t>
  </si>
  <si>
    <t>2014</t>
  </si>
  <si>
    <t>k 31.12.14</t>
  </si>
  <si>
    <t>D</t>
  </si>
  <si>
    <r>
      <t>1)</t>
    </r>
    <r>
      <rPr>
        <sz val="10"/>
        <rFont val="Times New Roman CE"/>
        <charset val="238"/>
      </rPr>
      <t xml:space="preserve"> RM (MPRV SR) 2-12; </t>
    </r>
    <r>
      <rPr>
        <vertAlign val="superscript"/>
        <sz val="10"/>
        <rFont val="Times New Roman CE"/>
        <charset val="238"/>
      </rPr>
      <t>2)</t>
    </r>
    <r>
      <rPr>
        <sz val="10"/>
        <rFont val="Times New Roman CE"/>
        <charset val="238"/>
      </rPr>
      <t xml:space="preserve"> "FCMIZ (MPRV SR) 3 - 12" dostupný do roku 2013; </t>
    </r>
    <r>
      <rPr>
        <vertAlign val="superscript"/>
        <sz val="10"/>
        <color indexed="10"/>
        <rFont val="Times New Roman CE"/>
        <family val="1"/>
        <charset val="238"/>
      </rPr>
      <t/>
    </r>
  </si>
  <si>
    <r>
      <t>3)</t>
    </r>
    <r>
      <rPr>
        <sz val="10"/>
        <rFont val="Times New Roman CE"/>
        <family val="1"/>
        <charset val="238"/>
      </rPr>
      <t xml:space="preserve"> ML (MPRV SR)  6-12  a ŠÚ SR (Zdroje a využitie mlieka za SR za organizácie  zapísané v registri fariem) a prepočty NPPC-VÚEPP; </t>
    </r>
  </si>
  <si>
    <r>
      <t>4)</t>
    </r>
    <r>
      <rPr>
        <sz val="10"/>
        <rFont val="Times New Roman CE"/>
        <family val="1"/>
        <charset val="238"/>
      </rPr>
      <t xml:space="preserve"> múka: "OB (MPRV SR) 9-12"; slad za rok 2005=Združ. výrob. piva a sladu; slad roky 2006-2014=OB (MPRV SR) 9-12; </t>
    </r>
    <r>
      <rPr>
        <vertAlign val="superscript"/>
        <sz val="10"/>
        <rFont val="Times New Roman CE"/>
        <family val="1"/>
        <charset val="238"/>
      </rPr>
      <t/>
    </r>
  </si>
  <si>
    <r>
      <t xml:space="preserve">5) </t>
    </r>
    <r>
      <rPr>
        <sz val="10"/>
        <color theme="1"/>
        <rFont val="Times New Roman CE"/>
        <family val="1"/>
        <charset val="238"/>
      </rPr>
      <t xml:space="preserve">Potrav (MPRV SR); </t>
    </r>
  </si>
  <si>
    <r>
      <t>6)</t>
    </r>
    <r>
      <rPr>
        <sz val="10"/>
        <rFont val="Times New Roman CE"/>
        <family val="1"/>
        <charset val="238"/>
      </rPr>
      <t xml:space="preserve"> hydina (r.2003-2014) aj vajcia za r. 2010-2014: Komoditná a situačná a výhľadová správa "Hydina a vajcia"; ide o hrubú vlastnú výrobu hydin. mäsa</t>
    </r>
  </si>
  <si>
    <r>
      <t>6)</t>
    </r>
    <r>
      <rPr>
        <sz val="10"/>
        <rFont val="Times New Roman CE"/>
        <family val="1"/>
        <charset val="238"/>
      </rPr>
      <t xml:space="preserve"> vajcia za roky 2006-2009: výkaz VOH (MPRV SR) 7-04; </t>
    </r>
  </si>
  <si>
    <r>
      <t>7)</t>
    </r>
    <r>
      <rPr>
        <sz val="10"/>
        <color theme="1"/>
        <rFont val="Times New Roman CE"/>
        <family val="1"/>
        <charset val="238"/>
      </rPr>
      <t xml:space="preserve"> roky 2008-2014 pre pivo=Potrav (MPRV SR), t.j.prameň</t>
    </r>
    <r>
      <rPr>
        <vertAlign val="superscript"/>
        <sz val="10"/>
        <color theme="1"/>
        <rFont val="Times New Roman CE"/>
        <family val="1"/>
        <charset val="238"/>
      </rPr>
      <t xml:space="preserve"> 5)</t>
    </r>
    <r>
      <rPr>
        <sz val="10"/>
        <color theme="1"/>
        <rFont val="Times New Roman CE"/>
        <family val="1"/>
        <charset val="238"/>
      </rPr>
      <t>;</t>
    </r>
  </si>
  <si>
    <t>** rok 2014 predbežný údaj</t>
  </si>
  <si>
    <t>D=dôverný údaj</t>
  </si>
  <si>
    <t>Index 2014/13</t>
  </si>
  <si>
    <t xml:space="preserve">Výroba rastlinných a živočíšnych olejov a tukov </t>
  </si>
  <si>
    <t>*Výberové zisťovanie súboru podnikov s 20 a viac zamestnancami vrátane dopočtov so zohľadnením váh, resp. podniky zapísané v obchodnom registri, príspevkové organizácie, ktoré sú trhovými výrobcami, s počtom zamestnancov 20 a viac a organizácie s počtom zamestnancov 0 až 19 s ročnými tržbami za vlastné výkony a tovar 5 miliónov € a viac (a nezahŕňa organizácie s počtom zamestnancov 0 až 19 s ročnými tržbami za vlastné výkony a tovar do 5 miliónov €); zahrnuté výrobné potravinárske podniky, okrem podnikov s výrobou tabakových výrobkov;</t>
  </si>
  <si>
    <t>Prameň: Informačné listy MPRV SR 2013,2014  CD MPRV SR, CD NPPC- VÚEPP</t>
  </si>
  <si>
    <t>Index 14/13</t>
  </si>
  <si>
    <t>Prameň: Informačné listy CD MPRV SR, 2013,2014, CD NPPC-VÚEPP</t>
  </si>
  <si>
    <t xml:space="preserve">Poznámka: * Po zarátaní ročného osobného dôchodku  vo výške 7512 € v r.2013 a 7836 € v r.2014  </t>
  </si>
  <si>
    <t>Prameň: Informačné listy MPRV  SR, 2013, 2014 CD VÚEPP</t>
  </si>
  <si>
    <t>Prameň: Informačné Listy MPRV SR 2013, 2014 CD VÚEPP</t>
  </si>
  <si>
    <t>Prameň: Informačné listy MPRV SR 2013, 2014, CD NPPC-VÚEPP</t>
  </si>
  <si>
    <t>*Výberové zisťovanie súboru podnikov s 20 a viac zamestnancami vrátane dopočtov so zohľadnením váh, resp. podniky zapísané v obchodnom registri, príspevkové organizácie, ktoré sú trhovými výrobcami, s počtom zamestnancov 20 a viac a organizácie s počtom zamestnancov 0 až 19 s ročnými tržbami za vlastné výkony a tovar 5 miliónov € a viac (a nezahŕňa organizácie s počtom zamestnancov 0 až 19 s ročnými tržbami za vlastné výkony a tovar do 5 miliónov €); zahrnuté výrobné potravinárske podniky, okrem podnikov s výrobou tabakových výrobkov</t>
  </si>
  <si>
    <t>Rozdiel 2014-13</t>
  </si>
  <si>
    <t>Odhad 2014</t>
  </si>
  <si>
    <t>Rozdiel SR 2014-13</t>
  </si>
  <si>
    <t>Tabuľka  15</t>
  </si>
  <si>
    <t>VÝKAZ O PRÍJMOCH A VÝDAJOCH ZA SAMOSTATNE HOSPODÁRIACICH ROĽNÍKOV</t>
  </si>
  <si>
    <t>Tabuľka č. 11</t>
  </si>
  <si>
    <t xml:space="preserve"> -</t>
  </si>
  <si>
    <t>Priem. mesač. mzda v €</t>
  </si>
  <si>
    <t>Rentabilita             výnosov v %</t>
  </si>
  <si>
    <t>USPORADÚVANIE POZEMKOVÉHO VLASTNÍCTVA V ROKU 2014</t>
  </si>
  <si>
    <r>
      <t xml:space="preserve">TRŽBY, VÝROBA VÝROBKOV A PRIDANÁ </t>
    </r>
    <r>
      <rPr>
        <b/>
        <sz val="12"/>
        <rFont val="Times New Roman CE"/>
        <charset val="238"/>
      </rPr>
      <t xml:space="preserve">HODNOTA </t>
    </r>
  </si>
  <si>
    <r>
      <t>ZÁKLADNÉ EKONOMICKÉ UKAZOVATELE, NÁKLADOVOSŤ VÝNOSOV A RENTABILITA VÝNOS</t>
    </r>
    <r>
      <rPr>
        <b/>
        <sz val="11"/>
        <rFont val="Times New Roman CE"/>
        <charset val="238"/>
      </rPr>
      <t xml:space="preserve">OV </t>
    </r>
  </si>
  <si>
    <r>
      <t>ZÁKLADNÉ EKONOMICKO-FINANČNÉ UKAZOVAT</t>
    </r>
    <r>
      <rPr>
        <b/>
        <sz val="11"/>
        <rFont val="Times New Roman CE"/>
        <charset val="238"/>
      </rPr>
      <t xml:space="preserve">ELE </t>
    </r>
  </si>
  <si>
    <t>Tabuľka  14</t>
  </si>
  <si>
    <t xml:space="preserve">Prameň:  OECD PSE Database
</t>
  </si>
  <si>
    <r>
      <t xml:space="preserve">ODP </t>
    </r>
    <r>
      <rPr>
        <vertAlign val="superscript"/>
        <sz val="11"/>
        <rFont val="Times New Roman CE"/>
        <family val="1"/>
        <charset val="238"/>
      </rPr>
      <t>5)</t>
    </r>
  </si>
  <si>
    <t>Prípustný interval racionálnej spotreby</t>
  </si>
  <si>
    <r>
      <t>spotreby</t>
    </r>
    <r>
      <rPr>
        <vertAlign val="superscript"/>
        <sz val="11"/>
        <rFont val="Times New Roman CE"/>
        <family val="1"/>
        <charset val="238"/>
      </rPr>
      <t>6)</t>
    </r>
  </si>
  <si>
    <t>57,3</t>
  </si>
  <si>
    <t>51,6-63,0</t>
  </si>
  <si>
    <t>17,4</t>
  </si>
  <si>
    <t>22,2</t>
  </si>
  <si>
    <t>15,0</t>
  </si>
  <si>
    <t>2,7</t>
  </si>
  <si>
    <t>6,0</t>
  </si>
  <si>
    <t>220,0</t>
  </si>
  <si>
    <t>206,0-240,0</t>
  </si>
  <si>
    <t>91,0</t>
  </si>
  <si>
    <t>10,1</t>
  </si>
  <si>
    <t>201,0</t>
  </si>
  <si>
    <t>19,8-23,1</t>
  </si>
  <si>
    <t>2,8</t>
  </si>
  <si>
    <t>3,0</t>
  </si>
  <si>
    <t>16,2</t>
  </si>
  <si>
    <t>30,9</t>
  </si>
  <si>
    <t>98,5</t>
  </si>
  <si>
    <t>94,0-103,0</t>
  </si>
  <si>
    <t>80,6</t>
  </si>
  <si>
    <t>76,3-84,9</t>
  </si>
  <si>
    <t>2,6</t>
  </si>
  <si>
    <t>2,1-3,2</t>
  </si>
  <si>
    <t>127,9</t>
  </si>
  <si>
    <t>116,9-138,9</t>
  </si>
  <si>
    <t>96,7</t>
  </si>
  <si>
    <t>86,7-106,7</t>
  </si>
  <si>
    <t>Tabuľka 29</t>
  </si>
  <si>
    <t>2013*</t>
  </si>
  <si>
    <t>kg.ha -1 p. p.</t>
  </si>
  <si>
    <t>kg.ha -1 o. p.</t>
  </si>
  <si>
    <t>t.ha -1 p. p.</t>
  </si>
  <si>
    <t xml:space="preserve">Ovos </t>
  </si>
  <si>
    <t>Hrach</t>
  </si>
  <si>
    <t xml:space="preserve">Repka </t>
  </si>
  <si>
    <t>Sója</t>
  </si>
  <si>
    <t>VÝVOJ SPOTREBY OSÍV A SADÍV</t>
  </si>
  <si>
    <t>v tonách</t>
  </si>
  <si>
    <t>Tabuľka 48</t>
  </si>
  <si>
    <t>Počet podnikov</t>
  </si>
</sst>
</file>

<file path=xl/styles.xml><?xml version="1.0" encoding="utf-8"?>
<styleSheet xmlns="http://schemas.openxmlformats.org/spreadsheetml/2006/main">
  <numFmts count="18">
    <numFmt numFmtId="164" formatCode="0.0"/>
    <numFmt numFmtId="165" formatCode="#,##0.0"/>
    <numFmt numFmtId="166" formatCode="#,##0.000000000000"/>
    <numFmt numFmtId="167" formatCode="#,##0.0_)"/>
    <numFmt numFmtId="168" formatCode="#,##0.000_)"/>
    <numFmt numFmtId="169" formatCode="#,##0_)"/>
    <numFmt numFmtId="170" formatCode="#,##0.00_)"/>
    <numFmt numFmtId="171" formatCode="#,##0__"/>
    <numFmt numFmtId="172" formatCode="0.00_)"/>
    <numFmt numFmtId="173" formatCode="0.0___)"/>
    <numFmt numFmtId="174" formatCode="0.0_)"/>
    <numFmt numFmtId="175" formatCode="0.0_)__"/>
    <numFmt numFmtId="176" formatCode="0_)"/>
    <numFmt numFmtId="177" formatCode="0.00__"/>
    <numFmt numFmtId="178" formatCode="0.0__"/>
    <numFmt numFmtId="179" formatCode="#,##0.0__"/>
    <numFmt numFmtId="180" formatCode="#,##0.00__"/>
    <numFmt numFmtId="181" formatCode="0__"/>
  </numFmts>
  <fonts count="136">
    <font>
      <sz val="11"/>
      <color theme="1"/>
      <name val="Calibri"/>
      <family val="2"/>
      <charset val="238"/>
      <scheme val="minor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"/>
      <family val="1"/>
      <charset val="238"/>
    </font>
    <font>
      <sz val="8"/>
      <name val="Times New Roman CE"/>
      <family val="1"/>
      <charset val="238"/>
    </font>
    <font>
      <b/>
      <sz val="11"/>
      <name val="Times New Roman CE"/>
      <family val="1"/>
      <charset val="238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 CE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0"/>
      <color indexed="8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  <charset val="238"/>
    </font>
    <font>
      <b/>
      <sz val="12"/>
      <name val="Times New Roman"/>
      <family val="1"/>
    </font>
    <font>
      <sz val="10"/>
      <name val="Arial CE"/>
      <charset val="238"/>
    </font>
    <font>
      <b/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trike/>
      <sz val="11"/>
      <name val="Times New Roman"/>
      <family val="1"/>
      <charset val="238"/>
    </font>
    <font>
      <sz val="10"/>
      <name val="MS Sans Serif"/>
      <family val="2"/>
      <charset val="238"/>
    </font>
    <font>
      <sz val="10"/>
      <color indexed="10"/>
      <name val="Times New Roman CE"/>
      <family val="1"/>
      <charset val="238"/>
    </font>
    <font>
      <sz val="11"/>
      <color indexed="10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sz val="7.5"/>
      <name val="Arial CE"/>
      <charset val="238"/>
    </font>
    <font>
      <i/>
      <sz val="10"/>
      <name val="Times New Roman CE"/>
      <family val="1"/>
      <charset val="238"/>
    </font>
    <font>
      <i/>
      <sz val="9"/>
      <name val="Times New Roman CE"/>
      <family val="1"/>
      <charset val="238"/>
    </font>
    <font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2"/>
      <name val="Times New Roman CE"/>
      <family val="1"/>
      <charset val="238"/>
    </font>
    <font>
      <vertAlign val="superscript"/>
      <sz val="12"/>
      <name val="Times New Roman CE"/>
      <family val="1"/>
      <charset val="238"/>
    </font>
    <font>
      <b/>
      <vertAlign val="superscript"/>
      <sz val="12"/>
      <name val="Times New Roman CE"/>
      <family val="1"/>
      <charset val="238"/>
    </font>
    <font>
      <b/>
      <sz val="11"/>
      <name val="Arial CE"/>
      <charset val="238"/>
    </font>
    <font>
      <vertAlign val="superscript"/>
      <sz val="11"/>
      <name val="Times New Roman CE"/>
      <family val="1"/>
      <charset val="238"/>
    </font>
    <font>
      <b/>
      <vertAlign val="superscript"/>
      <sz val="11"/>
      <name val="Times New Roman"/>
      <family val="1"/>
      <charset val="238"/>
    </font>
    <font>
      <vertAlign val="superscript"/>
      <sz val="11"/>
      <color indexed="8"/>
      <name val="Calibri"/>
      <family val="2"/>
      <charset val="238"/>
    </font>
    <font>
      <sz val="10"/>
      <name val="Arial CE"/>
    </font>
    <font>
      <sz val="10"/>
      <color indexed="8"/>
      <name val="MS Sans Serif"/>
      <family val="2"/>
      <charset val="238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2"/>
      <name val="Arial CE"/>
    </font>
    <font>
      <sz val="12"/>
      <color indexed="8"/>
      <name val="Times New Roman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sz val="11"/>
      <color indexed="8"/>
      <name val="Times New Roman CE"/>
      <family val="1"/>
    </font>
    <font>
      <sz val="10"/>
      <color indexed="8"/>
      <name val="Times New Roman CE"/>
      <family val="1"/>
      <charset val="238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sz val="11"/>
      <name val="Arial CE"/>
      <charset val="238"/>
    </font>
    <font>
      <sz val="12"/>
      <name val="Arial CE"/>
      <charset val="238"/>
    </font>
    <font>
      <vertAlign val="superscript"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Times New Roman CE"/>
      <family val="1"/>
      <charset val="238"/>
    </font>
    <font>
      <vertAlign val="superscript"/>
      <sz val="11"/>
      <name val="Times New Roman"/>
      <family val="1"/>
    </font>
    <font>
      <vertAlign val="superscript"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2"/>
      <name val="Times New Roman CE"/>
      <charset val="238"/>
    </font>
    <font>
      <b/>
      <sz val="11"/>
      <color indexed="12"/>
      <name val="Times New Roman CE"/>
      <family val="1"/>
      <charset val="238"/>
    </font>
    <font>
      <b/>
      <sz val="12"/>
      <color indexed="63"/>
      <name val="Times New Roman CE"/>
      <family val="1"/>
      <charset val="238"/>
    </font>
    <font>
      <b/>
      <sz val="11"/>
      <color indexed="63"/>
      <name val="Times New Roman CE"/>
      <family val="1"/>
      <charset val="238"/>
    </font>
    <font>
      <b/>
      <sz val="11"/>
      <color indexed="63"/>
      <name val="Times New Roman CE"/>
      <charset val="238"/>
    </font>
    <font>
      <sz val="11"/>
      <color indexed="63"/>
      <name val="Times New Roman CE"/>
      <family val="1"/>
      <charset val="238"/>
    </font>
    <font>
      <sz val="11"/>
      <color indexed="63"/>
      <name val="Times New Roman CE"/>
      <charset val="238"/>
    </font>
    <font>
      <b/>
      <strike/>
      <sz val="11"/>
      <name val="Times New Roman"/>
      <family val="1"/>
    </font>
    <font>
      <strike/>
      <sz val="11"/>
      <name val="Times New Roman"/>
      <family val="1"/>
    </font>
    <font>
      <strike/>
      <sz val="11"/>
      <name val="Times New Roman CE"/>
      <family val="1"/>
      <charset val="238"/>
    </font>
    <font>
      <strike/>
      <sz val="12"/>
      <name val="Times New Roman"/>
      <family val="1"/>
    </font>
    <font>
      <b/>
      <sz val="9"/>
      <name val="Times New Roman"/>
      <family val="1"/>
      <charset val="238"/>
    </font>
    <font>
      <b/>
      <sz val="13"/>
      <name val="Times New Roman CE"/>
      <family val="1"/>
      <charset val="238"/>
    </font>
    <font>
      <vertAlign val="superscript"/>
      <sz val="10"/>
      <color indexed="10"/>
      <name val="Times New Roman CE"/>
      <family val="1"/>
      <charset val="238"/>
    </font>
    <font>
      <vertAlign val="superscript"/>
      <sz val="10"/>
      <name val="Times New Roman CE"/>
      <charset val="238"/>
    </font>
    <font>
      <sz val="11"/>
      <color indexed="10"/>
      <name val="Arial CE"/>
      <charset val="238"/>
    </font>
    <font>
      <strike/>
      <sz val="11"/>
      <color indexed="10"/>
      <name val="Times New Roman CE"/>
      <family val="1"/>
      <charset val="238"/>
    </font>
    <font>
      <sz val="11"/>
      <color indexed="10"/>
      <name val="Arial CE"/>
      <family val="2"/>
      <charset val="238"/>
    </font>
    <font>
      <strike/>
      <sz val="11"/>
      <name val="Arial CE"/>
      <charset val="238"/>
    </font>
    <font>
      <b/>
      <strike/>
      <sz val="12"/>
      <name val="Times New Roman CE"/>
      <family val="1"/>
      <charset val="238"/>
    </font>
    <font>
      <sz val="10"/>
      <name val="Arial"/>
      <family val="2"/>
      <charset val="238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"/>
      <family val="1"/>
    </font>
    <font>
      <vertAlign val="superscript"/>
      <sz val="10"/>
      <name val="Times New Roman"/>
      <family val="1"/>
    </font>
    <font>
      <sz val="11"/>
      <name val="Arial"/>
      <family val="2"/>
      <charset val="238"/>
    </font>
    <font>
      <sz val="12"/>
      <color indexed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2"/>
      <name val="Times New Roman CE"/>
      <charset val="238"/>
    </font>
    <font>
      <b/>
      <vertAlign val="superscript"/>
      <sz val="12"/>
      <name val="Times New Roman"/>
      <family val="1"/>
      <charset val="238"/>
    </font>
    <font>
      <strike/>
      <sz val="9"/>
      <name val="Times New Roman"/>
      <family val="1"/>
      <charset val="238"/>
    </font>
    <font>
      <vertAlign val="superscript"/>
      <sz val="12"/>
      <name val="Times New Roman CE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0"/>
      <color rgb="FFFF0000"/>
      <name val="Times New Roman"/>
      <family val="1"/>
      <charset val="238"/>
    </font>
    <font>
      <sz val="10"/>
      <color rgb="FFFF0000"/>
      <name val="Times New Roman CE"/>
      <family val="1"/>
      <charset val="238"/>
    </font>
    <font>
      <sz val="11"/>
      <color rgb="FFFF0000"/>
      <name val="Times New Roman CE"/>
      <family val="1"/>
      <charset val="238"/>
    </font>
    <font>
      <strike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trike/>
      <sz val="11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8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theme="3" tint="-0.249977111117893"/>
      <name val="Times New Roman"/>
      <family val="1"/>
      <charset val="238"/>
    </font>
    <font>
      <b/>
      <sz val="12"/>
      <color theme="3" tint="-0.249977111117893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8"/>
      <name val="Arial"/>
      <family val="2"/>
    </font>
    <font>
      <b/>
      <sz val="12"/>
      <color theme="1"/>
      <name val="Times New Roman"/>
      <family val="1"/>
      <charset val="238"/>
    </font>
    <font>
      <sz val="12"/>
      <color theme="1"/>
      <name val="Times New Roman CE"/>
      <charset val="238"/>
    </font>
    <font>
      <vertAlign val="superscript"/>
      <sz val="10"/>
      <color theme="1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sz val="11"/>
      <color indexed="12"/>
      <name val="Times New Roman CE"/>
      <family val="1"/>
      <charset val="238"/>
    </font>
    <font>
      <sz val="11"/>
      <color indexed="12"/>
      <name val="Times New Roman"/>
      <family val="1"/>
    </font>
    <font>
      <b/>
      <sz val="11"/>
      <color indexed="10"/>
      <name val="Times New Roman CE"/>
      <family val="1"/>
      <charset val="238"/>
    </font>
    <font>
      <sz val="12"/>
      <color indexed="12"/>
      <name val="Times New Roman CE"/>
      <family val="1"/>
      <charset val="238"/>
    </font>
    <font>
      <b/>
      <sz val="12"/>
      <color indexed="10"/>
      <name val="Times New Roman CE"/>
      <family val="1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</patternFill>
    </fill>
  </fills>
  <borders count="16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6">
    <xf numFmtId="0" fontId="0" fillId="0" borderId="0"/>
    <xf numFmtId="0" fontId="18" fillId="0" borderId="0">
      <alignment horizontal="centerContinuous" wrapText="1"/>
    </xf>
    <xf numFmtId="0" fontId="86" fillId="0" borderId="0"/>
    <xf numFmtId="0" fontId="44" fillId="0" borderId="0">
      <alignment horizontal="center"/>
    </xf>
    <xf numFmtId="0" fontId="48" fillId="0" borderId="0"/>
    <xf numFmtId="0" fontId="48" fillId="0" borderId="0"/>
    <xf numFmtId="0" fontId="21" fillId="0" borderId="0"/>
    <xf numFmtId="0" fontId="98" fillId="0" borderId="0"/>
    <xf numFmtId="0" fontId="21" fillId="0" borderId="0"/>
    <xf numFmtId="0" fontId="21" fillId="0" borderId="0"/>
    <xf numFmtId="0" fontId="66" fillId="0" borderId="0"/>
    <xf numFmtId="0" fontId="86" fillId="0" borderId="0"/>
    <xf numFmtId="0" fontId="21" fillId="0" borderId="0"/>
    <xf numFmtId="0" fontId="21" fillId="0" borderId="0"/>
    <xf numFmtId="0" fontId="21" fillId="0" borderId="0"/>
    <xf numFmtId="0" fontId="66" fillId="0" borderId="0"/>
    <xf numFmtId="0" fontId="21" fillId="0" borderId="0"/>
    <xf numFmtId="0" fontId="66" fillId="0" borderId="0"/>
    <xf numFmtId="0" fontId="66" fillId="0" borderId="0"/>
    <xf numFmtId="0" fontId="66" fillId="0" borderId="0"/>
    <xf numFmtId="0" fontId="28" fillId="0" borderId="0"/>
    <xf numFmtId="0" fontId="21" fillId="0" borderId="0"/>
    <xf numFmtId="0" fontId="58" fillId="0" borderId="0"/>
    <xf numFmtId="0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7" fillId="0" borderId="0">
      <alignment horizontal="left"/>
    </xf>
    <xf numFmtId="0" fontId="88" fillId="0" borderId="0"/>
    <xf numFmtId="0" fontId="87" fillId="0" borderId="1">
      <alignment horizontal="left"/>
    </xf>
    <xf numFmtId="0" fontId="87" fillId="0" borderId="2">
      <alignment horizontal="right"/>
    </xf>
    <xf numFmtId="4" fontId="125" fillId="4" borderId="160" applyNumberFormat="0" applyProtection="0">
      <alignment horizontal="left" vertical="center" indent="1"/>
    </xf>
    <xf numFmtId="0" fontId="98" fillId="0" borderId="0"/>
  </cellStyleXfs>
  <cellXfs count="2018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1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0" fontId="5" fillId="3" borderId="0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8" fillId="0" borderId="0" xfId="0" applyFont="1" applyFill="1"/>
    <xf numFmtId="2" fontId="2" fillId="3" borderId="0" xfId="0" applyNumberFormat="1" applyFont="1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0" fontId="2" fillId="3" borderId="4" xfId="0" applyFont="1" applyFill="1" applyBorder="1"/>
    <xf numFmtId="0" fontId="9" fillId="0" borderId="0" xfId="0" applyFont="1" applyFill="1"/>
    <xf numFmtId="0" fontId="9" fillId="0" borderId="0" xfId="0" applyFont="1" applyFill="1" applyBorder="1"/>
    <xf numFmtId="165" fontId="10" fillId="0" borderId="5" xfId="0" applyNumberFormat="1" applyFont="1" applyFill="1" applyBorder="1" applyAlignment="1">
      <alignment horizontal="right"/>
    </xf>
    <xf numFmtId="0" fontId="5" fillId="3" borderId="0" xfId="0" applyFont="1" applyFill="1"/>
    <xf numFmtId="0" fontId="9" fillId="3" borderId="0" xfId="0" applyFont="1" applyFill="1"/>
    <xf numFmtId="0" fontId="2" fillId="3" borderId="0" xfId="0" applyFont="1" applyFill="1"/>
    <xf numFmtId="0" fontId="11" fillId="3" borderId="6" xfId="0" applyFont="1" applyFill="1" applyBorder="1" applyAlignment="1">
      <alignment horizontal="center" vertical="center" wrapText="1"/>
    </xf>
    <xf numFmtId="165" fontId="1" fillId="3" borderId="7" xfId="0" applyNumberFormat="1" applyFont="1" applyFill="1" applyBorder="1" applyAlignment="1">
      <alignment horizontal="right"/>
    </xf>
    <xf numFmtId="165" fontId="12" fillId="3" borderId="4" xfId="0" applyNumberFormat="1" applyFont="1" applyFill="1" applyBorder="1" applyAlignment="1">
      <alignment horizontal="right"/>
    </xf>
    <xf numFmtId="165" fontId="1" fillId="3" borderId="4" xfId="0" applyNumberFormat="1" applyFont="1" applyFill="1" applyBorder="1" applyAlignment="1">
      <alignment horizontal="right"/>
    </xf>
    <xf numFmtId="165" fontId="13" fillId="3" borderId="4" xfId="0" applyNumberFormat="1" applyFont="1" applyFill="1" applyBorder="1" applyAlignment="1">
      <alignment horizontal="right"/>
    </xf>
    <xf numFmtId="165" fontId="2" fillId="3" borderId="4" xfId="0" applyNumberFormat="1" applyFont="1" applyFill="1" applyBorder="1" applyAlignment="1">
      <alignment horizontal="right"/>
    </xf>
    <xf numFmtId="0" fontId="2" fillId="3" borderId="5" xfId="0" applyFont="1" applyFill="1" applyBorder="1"/>
    <xf numFmtId="165" fontId="13" fillId="3" borderId="5" xfId="0" applyNumberFormat="1" applyFont="1" applyFill="1" applyBorder="1" applyAlignment="1">
      <alignment horizontal="right"/>
    </xf>
    <xf numFmtId="2" fontId="2" fillId="3" borderId="7" xfId="0" applyNumberFormat="1" applyFont="1" applyFill="1" applyBorder="1" applyAlignment="1">
      <alignment horizontal="right"/>
    </xf>
    <xf numFmtId="0" fontId="15" fillId="3" borderId="0" xfId="0" applyFont="1" applyFill="1"/>
    <xf numFmtId="0" fontId="16" fillId="3" borderId="0" xfId="0" applyFont="1" applyFill="1"/>
    <xf numFmtId="3" fontId="15" fillId="3" borderId="5" xfId="0" applyNumberFormat="1" applyFont="1" applyFill="1" applyBorder="1" applyAlignment="1">
      <alignment horizontal="center" vertical="center" wrapText="1"/>
    </xf>
    <xf numFmtId="3" fontId="15" fillId="3" borderId="8" xfId="0" applyNumberFormat="1" applyFont="1" applyFill="1" applyBorder="1" applyAlignment="1">
      <alignment horizontal="center" vertical="center" wrapText="1"/>
    </xf>
    <xf numFmtId="0" fontId="16" fillId="3" borderId="7" xfId="0" applyFont="1" applyFill="1" applyBorder="1"/>
    <xf numFmtId="165" fontId="0" fillId="3" borderId="4" xfId="0" applyNumberFormat="1" applyFont="1" applyFill="1" applyBorder="1"/>
    <xf numFmtId="165" fontId="16" fillId="3" borderId="7" xfId="0" applyNumberFormat="1" applyFont="1" applyFill="1" applyBorder="1" applyAlignment="1">
      <alignment horizontal="right"/>
    </xf>
    <xf numFmtId="3" fontId="16" fillId="3" borderId="7" xfId="0" applyNumberFormat="1" applyFont="1" applyFill="1" applyBorder="1"/>
    <xf numFmtId="164" fontId="16" fillId="3" borderId="4" xfId="0" applyNumberFormat="1" applyFont="1" applyFill="1" applyBorder="1"/>
    <xf numFmtId="164" fontId="16" fillId="3" borderId="7" xfId="0" applyNumberFormat="1" applyFont="1" applyFill="1" applyBorder="1"/>
    <xf numFmtId="0" fontId="16" fillId="3" borderId="5" xfId="0" applyFont="1" applyFill="1" applyBorder="1"/>
    <xf numFmtId="165" fontId="16" fillId="3" borderId="5" xfId="0" applyNumberFormat="1" applyFont="1" applyFill="1" applyBorder="1" applyAlignment="1">
      <alignment horizontal="right"/>
    </xf>
    <xf numFmtId="3" fontId="16" fillId="3" borderId="5" xfId="0" applyNumberFormat="1" applyFont="1" applyFill="1" applyBorder="1"/>
    <xf numFmtId="165" fontId="16" fillId="3" borderId="5" xfId="0" applyNumberFormat="1" applyFont="1" applyFill="1" applyBorder="1"/>
    <xf numFmtId="0" fontId="16" fillId="3" borderId="4" xfId="0" applyFont="1" applyFill="1" applyBorder="1" applyAlignment="1"/>
    <xf numFmtId="165" fontId="16" fillId="3" borderId="7" xfId="0" applyNumberFormat="1" applyFont="1" applyFill="1" applyBorder="1"/>
    <xf numFmtId="165" fontId="16" fillId="3" borderId="4" xfId="0" applyNumberFormat="1" applyFont="1" applyFill="1" applyBorder="1" applyAlignment="1">
      <alignment horizontal="right"/>
    </xf>
    <xf numFmtId="3" fontId="16" fillId="3" borderId="4" xfId="0" applyNumberFormat="1" applyFont="1" applyFill="1" applyBorder="1"/>
    <xf numFmtId="165" fontId="16" fillId="3" borderId="4" xfId="0" applyNumberFormat="1" applyFont="1" applyFill="1" applyBorder="1"/>
    <xf numFmtId="0" fontId="16" fillId="3" borderId="4" xfId="0" applyFont="1" applyFill="1" applyBorder="1"/>
    <xf numFmtId="0" fontId="15" fillId="3" borderId="4" xfId="0" applyFont="1" applyFill="1" applyBorder="1"/>
    <xf numFmtId="165" fontId="15" fillId="3" borderId="4" xfId="0" applyNumberFormat="1" applyFont="1" applyFill="1" applyBorder="1" applyAlignment="1">
      <alignment horizontal="right"/>
    </xf>
    <xf numFmtId="3" fontId="15" fillId="3" borderId="4" xfId="0" applyNumberFormat="1" applyFont="1" applyFill="1" applyBorder="1"/>
    <xf numFmtId="165" fontId="15" fillId="3" borderId="4" xfId="0" applyNumberFormat="1" applyFont="1" applyFill="1" applyBorder="1"/>
    <xf numFmtId="0" fontId="17" fillId="3" borderId="10" xfId="0" applyFont="1" applyFill="1" applyBorder="1"/>
    <xf numFmtId="165" fontId="16" fillId="3" borderId="0" xfId="0" applyNumberFormat="1" applyFont="1" applyFill="1" applyBorder="1" applyAlignment="1">
      <alignment horizontal="right"/>
    </xf>
    <xf numFmtId="3" fontId="16" fillId="3" borderId="0" xfId="0" applyNumberFormat="1" applyFont="1" applyFill="1" applyBorder="1" applyAlignment="1">
      <alignment horizontal="right"/>
    </xf>
    <xf numFmtId="0" fontId="0" fillId="3" borderId="0" xfId="0" applyFill="1"/>
    <xf numFmtId="0" fontId="19" fillId="3" borderId="0" xfId="0" applyFont="1" applyFill="1" applyBorder="1"/>
    <xf numFmtId="3" fontId="19" fillId="3" borderId="0" xfId="0" applyNumberFormat="1" applyFont="1" applyFill="1" applyBorder="1" applyAlignment="1">
      <alignment horizontal="right"/>
    </xf>
    <xf numFmtId="3" fontId="20" fillId="3" borderId="5" xfId="0" applyNumberFormat="1" applyFont="1" applyFill="1" applyBorder="1" applyAlignment="1">
      <alignment horizontal="right"/>
    </xf>
    <xf numFmtId="3" fontId="20" fillId="3" borderId="5" xfId="0" applyNumberFormat="1" applyFont="1" applyFill="1" applyBorder="1" applyAlignment="1">
      <alignment horizontal="center"/>
    </xf>
    <xf numFmtId="3" fontId="20" fillId="3" borderId="8" xfId="0" applyNumberFormat="1" applyFont="1" applyFill="1" applyBorder="1" applyAlignment="1">
      <alignment horizontal="center"/>
    </xf>
    <xf numFmtId="0" fontId="19" fillId="3" borderId="7" xfId="0" applyFont="1" applyFill="1" applyBorder="1"/>
    <xf numFmtId="3" fontId="19" fillId="3" borderId="7" xfId="0" applyNumberFormat="1" applyFont="1" applyFill="1" applyBorder="1" applyAlignment="1">
      <alignment horizontal="right"/>
    </xf>
    <xf numFmtId="165" fontId="19" fillId="3" borderId="7" xfId="0" applyNumberFormat="1" applyFont="1" applyFill="1" applyBorder="1" applyAlignment="1">
      <alignment horizontal="right"/>
    </xf>
    <xf numFmtId="165" fontId="19" fillId="3" borderId="7" xfId="0" applyNumberFormat="1" applyFont="1" applyFill="1" applyBorder="1"/>
    <xf numFmtId="164" fontId="19" fillId="3" borderId="7" xfId="0" applyNumberFormat="1" applyFont="1" applyFill="1" applyBorder="1"/>
    <xf numFmtId="0" fontId="19" fillId="3" borderId="5" xfId="0" applyFont="1" applyFill="1" applyBorder="1"/>
    <xf numFmtId="3" fontId="19" fillId="3" borderId="5" xfId="0" applyNumberFormat="1" applyFont="1" applyFill="1" applyBorder="1" applyAlignment="1">
      <alignment horizontal="right"/>
    </xf>
    <xf numFmtId="165" fontId="19" fillId="3" borderId="5" xfId="0" applyNumberFormat="1" applyFont="1" applyFill="1" applyBorder="1" applyAlignment="1">
      <alignment horizontal="right"/>
    </xf>
    <xf numFmtId="165" fontId="19" fillId="3" borderId="5" xfId="0" applyNumberFormat="1" applyFont="1" applyFill="1" applyBorder="1"/>
    <xf numFmtId="164" fontId="19" fillId="3" borderId="5" xfId="0" applyNumberFormat="1" applyFont="1" applyFill="1" applyBorder="1"/>
    <xf numFmtId="3" fontId="19" fillId="3" borderId="4" xfId="0" applyNumberFormat="1" applyFont="1" applyFill="1" applyBorder="1"/>
    <xf numFmtId="165" fontId="19" fillId="3" borderId="4" xfId="0" applyNumberFormat="1" applyFont="1" applyFill="1" applyBorder="1"/>
    <xf numFmtId="3" fontId="19" fillId="3" borderId="4" xfId="0" applyNumberFormat="1" applyFont="1" applyFill="1" applyBorder="1" applyAlignment="1">
      <alignment horizontal="right"/>
    </xf>
    <xf numFmtId="164" fontId="19" fillId="3" borderId="4" xfId="0" applyNumberFormat="1" applyFont="1" applyFill="1" applyBorder="1"/>
    <xf numFmtId="165" fontId="19" fillId="3" borderId="4" xfId="0" applyNumberFormat="1" applyFont="1" applyFill="1" applyBorder="1" applyAlignment="1">
      <alignment horizontal="right"/>
    </xf>
    <xf numFmtId="4" fontId="19" fillId="3" borderId="4" xfId="0" applyNumberFormat="1" applyFont="1" applyFill="1" applyBorder="1" applyAlignment="1">
      <alignment horizontal="right"/>
    </xf>
    <xf numFmtId="3" fontId="20" fillId="3" borderId="4" xfId="0" applyNumberFormat="1" applyFont="1" applyFill="1" applyBorder="1"/>
    <xf numFmtId="165" fontId="20" fillId="3" borderId="4" xfId="0" applyNumberFormat="1" applyFont="1" applyFill="1" applyBorder="1" applyAlignment="1">
      <alignment horizontal="right"/>
    </xf>
    <xf numFmtId="165" fontId="20" fillId="3" borderId="4" xfId="0" applyNumberFormat="1" applyFont="1" applyFill="1" applyBorder="1"/>
    <xf numFmtId="3" fontId="19" fillId="3" borderId="5" xfId="0" applyNumberFormat="1" applyFont="1" applyFill="1" applyBorder="1"/>
    <xf numFmtId="0" fontId="22" fillId="0" borderId="0" xfId="0" applyFont="1"/>
    <xf numFmtId="0" fontId="15" fillId="0" borderId="8" xfId="0" applyFont="1" applyBorder="1" applyAlignment="1">
      <alignment horizontal="left" vertical="center" wrapText="1"/>
    </xf>
    <xf numFmtId="0" fontId="10" fillId="0" borderId="7" xfId="0" applyFont="1" applyBorder="1"/>
    <xf numFmtId="0" fontId="10" fillId="0" borderId="5" xfId="0" applyFont="1" applyBorder="1"/>
    <xf numFmtId="0" fontId="16" fillId="0" borderId="4" xfId="0" applyFont="1" applyFill="1" applyBorder="1" applyAlignment="1"/>
    <xf numFmtId="0" fontId="16" fillId="0" borderId="4" xfId="0" applyFont="1" applyFill="1" applyBorder="1"/>
    <xf numFmtId="0" fontId="15" fillId="0" borderId="4" xfId="0" applyFont="1" applyFill="1" applyBorder="1"/>
    <xf numFmtId="0" fontId="16" fillId="0" borderId="5" xfId="0" applyFont="1" applyFill="1" applyBorder="1"/>
    <xf numFmtId="0" fontId="16" fillId="0" borderId="10" xfId="0" applyFont="1" applyFill="1" applyBorder="1"/>
    <xf numFmtId="165" fontId="16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0" fontId="16" fillId="0" borderId="0" xfId="0" applyFont="1" applyFill="1"/>
    <xf numFmtId="0" fontId="99" fillId="0" borderId="0" xfId="0" applyFont="1"/>
    <xf numFmtId="0" fontId="23" fillId="0" borderId="0" xfId="0" applyFont="1"/>
    <xf numFmtId="0" fontId="101" fillId="0" borderId="0" xfId="0" applyFont="1"/>
    <xf numFmtId="0" fontId="10" fillId="0" borderId="0" xfId="0" applyFont="1"/>
    <xf numFmtId="165" fontId="24" fillId="0" borderId="5" xfId="0" applyNumberFormat="1" applyFont="1" applyBorder="1"/>
    <xf numFmtId="0" fontId="102" fillId="0" borderId="0" xfId="0" applyFont="1"/>
    <xf numFmtId="165" fontId="10" fillId="0" borderId="8" xfId="0" applyNumberFormat="1" applyFont="1" applyBorder="1"/>
    <xf numFmtId="165" fontId="101" fillId="0" borderId="0" xfId="0" applyNumberFormat="1" applyFont="1"/>
    <xf numFmtId="165" fontId="24" fillId="0" borderId="8" xfId="0" applyNumberFormat="1" applyFont="1" applyBorder="1"/>
    <xf numFmtId="165" fontId="3" fillId="0" borderId="8" xfId="0" applyNumberFormat="1" applyFont="1" applyBorder="1"/>
    <xf numFmtId="0" fontId="25" fillId="0" borderId="0" xfId="0" applyFont="1"/>
    <xf numFmtId="165" fontId="10" fillId="0" borderId="0" xfId="0" applyNumberFormat="1" applyFont="1"/>
    <xf numFmtId="166" fontId="101" fillId="0" borderId="0" xfId="0" applyNumberFormat="1" applyFont="1"/>
    <xf numFmtId="0" fontId="19" fillId="0" borderId="0" xfId="0" applyFont="1"/>
    <xf numFmtId="0" fontId="10" fillId="0" borderId="0" xfId="0" applyFont="1" applyAlignment="1">
      <alignment horizontal="right"/>
    </xf>
    <xf numFmtId="0" fontId="24" fillId="0" borderId="8" xfId="0" applyFont="1" applyBorder="1"/>
    <xf numFmtId="2" fontId="24" fillId="0" borderId="5" xfId="0" applyNumberFormat="1" applyFont="1" applyBorder="1"/>
    <xf numFmtId="0" fontId="10" fillId="0" borderId="8" xfId="0" applyFont="1" applyBorder="1"/>
    <xf numFmtId="2" fontId="3" fillId="0" borderId="5" xfId="0" applyNumberFormat="1" applyFont="1" applyBorder="1"/>
    <xf numFmtId="0" fontId="24" fillId="0" borderId="5" xfId="0" applyFont="1" applyBorder="1"/>
    <xf numFmtId="0" fontId="19" fillId="0" borderId="8" xfId="0" applyFont="1" applyBorder="1"/>
    <xf numFmtId="0" fontId="23" fillId="0" borderId="8" xfId="0" applyFont="1" applyBorder="1" applyAlignment="1">
      <alignment horizontal="center"/>
    </xf>
    <xf numFmtId="0" fontId="2" fillId="0" borderId="0" xfId="0" applyFont="1"/>
    <xf numFmtId="0" fontId="5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/>
    </xf>
    <xf numFmtId="0" fontId="2" fillId="0" borderId="1" xfId="0" quotePrefix="1" applyFont="1" applyBorder="1" applyAlignment="1">
      <alignment horizontal="centerContinuous"/>
    </xf>
    <xf numFmtId="0" fontId="2" fillId="0" borderId="12" xfId="0" quotePrefix="1" applyFont="1" applyBorder="1" applyAlignment="1">
      <alignment horizontal="centerContinuous"/>
    </xf>
    <xf numFmtId="0" fontId="2" fillId="0" borderId="12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centerContinuous" vertical="center"/>
    </xf>
    <xf numFmtId="0" fontId="2" fillId="0" borderId="14" xfId="0" quotePrefix="1" applyFont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19" xfId="0" applyFont="1" applyBorder="1" applyAlignment="1">
      <alignment horizontal="centerContinuous" vertical="center"/>
    </xf>
    <xf numFmtId="0" fontId="2" fillId="0" borderId="19" xfId="0" quotePrefix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49" fontId="2" fillId="0" borderId="20" xfId="0" quotePrefix="1" applyNumberFormat="1" applyFont="1" applyFill="1" applyBorder="1" applyAlignment="1">
      <alignment horizontal="center" vertical="center"/>
    </xf>
    <xf numFmtId="49" fontId="2" fillId="0" borderId="21" xfId="0" quotePrefix="1" applyNumberFormat="1" applyFont="1" applyFill="1" applyBorder="1" applyAlignment="1">
      <alignment horizontal="center" vertical="center"/>
    </xf>
    <xf numFmtId="0" fontId="13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2" borderId="23" xfId="0" applyFont="1" applyFill="1" applyBorder="1" applyAlignment="1">
      <alignment horizontal="center" vertical="center"/>
    </xf>
    <xf numFmtId="164" fontId="2" fillId="0" borderId="23" xfId="0" quotePrefix="1" applyNumberFormat="1" applyFont="1" applyBorder="1" applyAlignment="1">
      <alignment horizontal="center" vertical="center"/>
    </xf>
    <xf numFmtId="164" fontId="2" fillId="0" borderId="24" xfId="0" quotePrefix="1" applyNumberFormat="1" applyFont="1" applyBorder="1" applyAlignment="1">
      <alignment horizontal="center" vertical="center"/>
    </xf>
    <xf numFmtId="0" fontId="2" fillId="0" borderId="25" xfId="0" quotePrefix="1" applyFont="1" applyBorder="1" applyAlignment="1">
      <alignment horizontal="left" vertical="center"/>
    </xf>
    <xf numFmtId="0" fontId="2" fillId="0" borderId="0" xfId="0" quotePrefix="1" applyFont="1" applyBorder="1" applyAlignment="1">
      <alignment horizontal="left" vertical="center"/>
    </xf>
    <xf numFmtId="0" fontId="2" fillId="0" borderId="9" xfId="0" quotePrefix="1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167" fontId="2" fillId="0" borderId="9" xfId="20" applyNumberFormat="1" applyFont="1" applyFill="1" applyBorder="1" applyAlignment="1">
      <alignment horizontal="right" vertical="center"/>
    </xf>
    <xf numFmtId="167" fontId="13" fillId="0" borderId="9" xfId="20" applyNumberFormat="1" applyFont="1" applyFill="1" applyBorder="1" applyAlignment="1">
      <alignment horizontal="right" vertical="center"/>
    </xf>
    <xf numFmtId="167" fontId="2" fillId="0" borderId="26" xfId="2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167" fontId="13" fillId="0" borderId="9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left" vertical="center"/>
    </xf>
    <xf numFmtId="167" fontId="2" fillId="0" borderId="9" xfId="0" applyNumberFormat="1" applyFont="1" applyFill="1" applyBorder="1" applyAlignment="1">
      <alignment horizontal="right" vertical="center"/>
    </xf>
    <xf numFmtId="167" fontId="2" fillId="0" borderId="0" xfId="0" applyNumberFormat="1" applyFont="1"/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" vertical="center"/>
    </xf>
    <xf numFmtId="164" fontId="29" fillId="0" borderId="28" xfId="0" quotePrefix="1" applyNumberFormat="1" applyFont="1" applyFill="1" applyBorder="1" applyAlignment="1">
      <alignment horizontal="center" vertical="center"/>
    </xf>
    <xf numFmtId="164" fontId="30" fillId="0" borderId="28" xfId="0" quotePrefix="1" applyNumberFormat="1" applyFont="1" applyFill="1" applyBorder="1" applyAlignment="1">
      <alignment horizontal="center" vertical="center"/>
    </xf>
    <xf numFmtId="164" fontId="29" fillId="0" borderId="29" xfId="0" quotePrefix="1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9" xfId="0" quotePrefix="1" applyFont="1" applyBorder="1" applyAlignment="1">
      <alignment horizontal="center" vertical="center"/>
    </xf>
    <xf numFmtId="169" fontId="2" fillId="0" borderId="9" xfId="0" applyNumberFormat="1" applyFont="1" applyFill="1" applyBorder="1"/>
    <xf numFmtId="169" fontId="2" fillId="0" borderId="9" xfId="0" applyNumberFormat="1" applyFont="1" applyFill="1" applyBorder="1" applyAlignment="1">
      <alignment horizontal="right" vertical="center"/>
    </xf>
    <xf numFmtId="169" fontId="2" fillId="0" borderId="0" xfId="0" applyNumberFormat="1" applyFont="1" applyFill="1" applyBorder="1" applyAlignment="1">
      <alignment horizontal="right" vertical="center"/>
    </xf>
    <xf numFmtId="0" fontId="2" fillId="0" borderId="22" xfId="0" quotePrefix="1" applyFont="1" applyBorder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0" fontId="2" fillId="0" borderId="30" xfId="0" quotePrefix="1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169" fontId="2" fillId="0" borderId="30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3" fontId="32" fillId="0" borderId="0" xfId="0" applyNumberFormat="1" applyFont="1"/>
    <xf numFmtId="0" fontId="2" fillId="0" borderId="17" xfId="0" quotePrefix="1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169" fontId="2" fillId="0" borderId="19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0" fontId="33" fillId="0" borderId="0" xfId="0" quotePrefix="1" applyFont="1" applyAlignment="1">
      <alignment horizontal="left" vertical="center"/>
    </xf>
    <xf numFmtId="0" fontId="34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quotePrefix="1" applyFont="1" applyAlignment="1">
      <alignment horizontal="right"/>
    </xf>
    <xf numFmtId="0" fontId="22" fillId="0" borderId="0" xfId="0" quotePrefix="1" applyFont="1" applyAlignment="1">
      <alignment horizontal="left" vertical="center"/>
    </xf>
    <xf numFmtId="0" fontId="22" fillId="0" borderId="0" xfId="0" quotePrefix="1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35" fillId="0" borderId="0" xfId="0" quotePrefix="1" applyFont="1" applyAlignment="1">
      <alignment horizontal="right" vertical="center"/>
    </xf>
    <xf numFmtId="0" fontId="2" fillId="0" borderId="31" xfId="0" applyFont="1" applyBorder="1" applyAlignment="1">
      <alignment horizontal="center"/>
    </xf>
    <xf numFmtId="0" fontId="2" fillId="0" borderId="14" xfId="0" quotePrefix="1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32" xfId="0" applyFont="1" applyBorder="1" applyAlignment="1">
      <alignment horizontal="centerContinuous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33" xfId="0" quotePrefix="1" applyFont="1" applyFill="1" applyBorder="1" applyAlignment="1">
      <alignment horizontal="left" vertical="center"/>
    </xf>
    <xf numFmtId="0" fontId="2" fillId="0" borderId="9" xfId="0" quotePrefix="1" applyFont="1" applyFill="1" applyBorder="1" applyAlignment="1">
      <alignment horizontal="center" vertical="center"/>
    </xf>
    <xf numFmtId="167" fontId="13" fillId="0" borderId="9" xfId="20" applyNumberFormat="1" applyFont="1" applyBorder="1" applyAlignment="1">
      <alignment horizontal="right" vertical="center"/>
    </xf>
    <xf numFmtId="167" fontId="13" fillId="0" borderId="4" xfId="20" applyNumberFormat="1" applyFont="1" applyBorder="1" applyAlignment="1">
      <alignment horizontal="right" vertical="center"/>
    </xf>
    <xf numFmtId="167" fontId="13" fillId="0" borderId="3" xfId="20" applyNumberFormat="1" applyFont="1" applyBorder="1" applyAlignment="1">
      <alignment horizontal="right" vertical="center"/>
    </xf>
    <xf numFmtId="167" fontId="13" fillId="0" borderId="34" xfId="20" applyNumberFormat="1" applyFont="1" applyBorder="1" applyAlignment="1">
      <alignment horizontal="right" vertical="center"/>
    </xf>
    <xf numFmtId="0" fontId="2" fillId="0" borderId="33" xfId="0" quotePrefix="1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167" fontId="13" fillId="0" borderId="5" xfId="20" applyNumberFormat="1" applyFont="1" applyBorder="1" applyAlignment="1">
      <alignment horizontal="right" vertical="center"/>
    </xf>
    <xf numFmtId="167" fontId="13" fillId="0" borderId="36" xfId="20" applyNumberFormat="1" applyFont="1" applyBorder="1" applyAlignment="1">
      <alignment horizontal="right" vertical="center"/>
    </xf>
    <xf numFmtId="167" fontId="13" fillId="0" borderId="37" xfId="20" applyNumberFormat="1" applyFont="1" applyBorder="1" applyAlignment="1">
      <alignment horizontal="right" vertical="center"/>
    </xf>
    <xf numFmtId="167" fontId="2" fillId="0" borderId="4" xfId="0" applyNumberFormat="1" applyFont="1" applyFill="1" applyBorder="1" applyAlignment="1">
      <alignment vertical="center"/>
    </xf>
    <xf numFmtId="167" fontId="2" fillId="0" borderId="3" xfId="0" applyNumberFormat="1" applyFont="1" applyFill="1" applyBorder="1" applyAlignment="1">
      <alignment vertical="center"/>
    </xf>
    <xf numFmtId="167" fontId="2" fillId="0" borderId="34" xfId="0" applyNumberFormat="1" applyFont="1" applyFill="1" applyBorder="1" applyAlignment="1">
      <alignment vertical="center"/>
    </xf>
    <xf numFmtId="167" fontId="2" fillId="0" borderId="5" xfId="0" applyNumberFormat="1" applyFont="1" applyFill="1" applyBorder="1" applyAlignment="1">
      <alignment vertical="center"/>
    </xf>
    <xf numFmtId="167" fontId="2" fillId="0" borderId="36" xfId="0" applyNumberFormat="1" applyFont="1" applyFill="1" applyBorder="1" applyAlignment="1">
      <alignment vertical="center"/>
    </xf>
    <xf numFmtId="167" fontId="2" fillId="0" borderId="37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167" fontId="2" fillId="0" borderId="7" xfId="0" applyNumberFormat="1" applyFont="1" applyFill="1" applyBorder="1" applyAlignment="1">
      <alignment vertical="center"/>
    </xf>
    <xf numFmtId="167" fontId="2" fillId="0" borderId="39" xfId="0" applyNumberFormat="1" applyFont="1" applyFill="1" applyBorder="1" applyAlignment="1">
      <alignment vertical="center"/>
    </xf>
    <xf numFmtId="167" fontId="2" fillId="0" borderId="40" xfId="0" applyNumberFormat="1" applyFont="1" applyFill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167" fontId="2" fillId="0" borderId="20" xfId="0" applyNumberFormat="1" applyFont="1" applyFill="1" applyBorder="1" applyAlignment="1">
      <alignment vertical="center"/>
    </xf>
    <xf numFmtId="167" fontId="2" fillId="0" borderId="41" xfId="0" applyNumberFormat="1" applyFont="1" applyFill="1" applyBorder="1" applyAlignment="1">
      <alignment vertical="center"/>
    </xf>
    <xf numFmtId="167" fontId="2" fillId="0" borderId="42" xfId="0" applyNumberFormat="1" applyFont="1" applyFill="1" applyBorder="1" applyAlignment="1">
      <alignment vertical="center"/>
    </xf>
    <xf numFmtId="0" fontId="35" fillId="0" borderId="0" xfId="0" quotePrefix="1" applyFont="1" applyAlignment="1">
      <alignment horizontal="left"/>
    </xf>
    <xf numFmtId="0" fontId="35" fillId="0" borderId="0" xfId="0" quotePrefix="1" applyFont="1" applyAlignment="1">
      <alignment horizontal="left" vertical="center"/>
    </xf>
    <xf numFmtId="0" fontId="36" fillId="0" borderId="0" xfId="0" quotePrefix="1" applyFont="1" applyAlignment="1">
      <alignment horizontal="left" vertical="center"/>
    </xf>
    <xf numFmtId="0" fontId="5" fillId="0" borderId="0" xfId="0" quotePrefix="1" applyFont="1" applyAlignment="1">
      <alignment vertical="center"/>
    </xf>
    <xf numFmtId="0" fontId="22" fillId="0" borderId="0" xfId="0" quotePrefix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3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2" xfId="0" quotePrefix="1" applyFont="1" applyFill="1" applyBorder="1" applyAlignment="1">
      <alignment horizontal="centerContinuous" vertical="center"/>
    </xf>
    <xf numFmtId="0" fontId="2" fillId="0" borderId="16" xfId="0" applyFont="1" applyFill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19" xfId="0" quotePrefix="1" applyFont="1" applyBorder="1" applyAlignment="1">
      <alignment horizontal="center" vertical="top"/>
    </xf>
    <xf numFmtId="0" fontId="2" fillId="0" borderId="19" xfId="0" quotePrefix="1" applyFont="1" applyFill="1" applyBorder="1" applyAlignment="1">
      <alignment horizontal="center" vertical="center" wrapText="1"/>
    </xf>
    <xf numFmtId="167" fontId="13" fillId="0" borderId="26" xfId="20" applyNumberFormat="1" applyFont="1" applyBorder="1" applyAlignment="1">
      <alignment horizontal="right" vertical="center"/>
    </xf>
    <xf numFmtId="167" fontId="13" fillId="0" borderId="4" xfId="20" applyNumberFormat="1" applyFont="1" applyFill="1" applyBorder="1" applyAlignment="1">
      <alignment horizontal="right" vertical="center"/>
    </xf>
    <xf numFmtId="0" fontId="2" fillId="0" borderId="35" xfId="0" quotePrefix="1" applyFont="1" applyBorder="1" applyAlignment="1">
      <alignment horizontal="left" vertical="center"/>
    </xf>
    <xf numFmtId="168" fontId="13" fillId="0" borderId="30" xfId="20" applyNumberFormat="1" applyFont="1" applyFill="1" applyBorder="1" applyAlignment="1">
      <alignment horizontal="right" vertical="center"/>
    </xf>
    <xf numFmtId="168" fontId="13" fillId="0" borderId="5" xfId="20" applyNumberFormat="1" applyFont="1" applyFill="1" applyBorder="1" applyAlignment="1">
      <alignment horizontal="right" vertical="center"/>
    </xf>
    <xf numFmtId="167" fontId="13" fillId="0" borderId="24" xfId="2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168" fontId="13" fillId="0" borderId="9" xfId="20" applyNumberFormat="1" applyFont="1" applyBorder="1" applyAlignment="1">
      <alignment horizontal="right" vertical="center"/>
    </xf>
    <xf numFmtId="168" fontId="13" fillId="0" borderId="4" xfId="20" applyNumberFormat="1" applyFont="1" applyBorder="1" applyAlignment="1">
      <alignment horizontal="right" vertical="center"/>
    </xf>
    <xf numFmtId="170" fontId="13" fillId="0" borderId="9" xfId="20" applyNumberFormat="1" applyFont="1" applyBorder="1" applyAlignment="1">
      <alignment horizontal="right" vertical="center"/>
    </xf>
    <xf numFmtId="170" fontId="13" fillId="0" borderId="4" xfId="20" applyNumberFormat="1" applyFont="1" applyBorder="1" applyAlignment="1">
      <alignment horizontal="right" vertical="center"/>
    </xf>
    <xf numFmtId="168" fontId="13" fillId="0" borderId="30" xfId="20" applyNumberFormat="1" applyFont="1" applyBorder="1" applyAlignment="1">
      <alignment horizontal="right" vertical="center"/>
    </xf>
    <xf numFmtId="168" fontId="13" fillId="0" borderId="5" xfId="20" applyNumberFormat="1" applyFont="1" applyBorder="1" applyAlignment="1">
      <alignment horizontal="right" vertical="center"/>
    </xf>
    <xf numFmtId="167" fontId="13" fillId="0" borderId="24" xfId="20" applyNumberFormat="1" applyFont="1" applyBorder="1" applyAlignment="1">
      <alignment horizontal="right" vertical="center"/>
    </xf>
    <xf numFmtId="167" fontId="13" fillId="0" borderId="26" xfId="20" applyNumberFormat="1" applyFont="1" applyFill="1" applyBorder="1" applyAlignment="1">
      <alignment horizontal="right" vertical="center"/>
    </xf>
    <xf numFmtId="0" fontId="2" fillId="0" borderId="30" xfId="0" quotePrefix="1" applyFont="1" applyBorder="1" applyAlignment="1">
      <alignment horizontal="center" vertical="center"/>
    </xf>
    <xf numFmtId="167" fontId="13" fillId="0" borderId="30" xfId="20" applyNumberFormat="1" applyFont="1" applyFill="1" applyBorder="1" applyAlignment="1">
      <alignment horizontal="right" vertical="center"/>
    </xf>
    <xf numFmtId="167" fontId="13" fillId="0" borderId="5" xfId="20" applyNumberFormat="1" applyFont="1" applyFill="1" applyBorder="1" applyAlignment="1">
      <alignment horizontal="right" vertical="center"/>
    </xf>
    <xf numFmtId="167" fontId="13" fillId="0" borderId="19" xfId="20" applyNumberFormat="1" applyFont="1" applyBorder="1" applyAlignment="1">
      <alignment horizontal="right" vertical="center"/>
    </xf>
    <xf numFmtId="167" fontId="13" fillId="0" borderId="20" xfId="20" applyNumberFormat="1" applyFont="1" applyBorder="1" applyAlignment="1">
      <alignment horizontal="right" vertical="center"/>
    </xf>
    <xf numFmtId="167" fontId="13" fillId="0" borderId="21" xfId="20" applyNumberFormat="1" applyFont="1" applyBorder="1" applyAlignment="1">
      <alignment horizontal="right" vertical="center"/>
    </xf>
    <xf numFmtId="0" fontId="2" fillId="0" borderId="0" xfId="0" applyFont="1" applyAlignment="1"/>
    <xf numFmtId="0" fontId="22" fillId="0" borderId="0" xfId="0" applyFont="1" applyAlignment="1">
      <alignment horizontal="left"/>
    </xf>
    <xf numFmtId="0" fontId="37" fillId="0" borderId="0" xfId="0" applyFont="1"/>
    <xf numFmtId="0" fontId="37" fillId="0" borderId="0" xfId="0" quotePrefix="1" applyFont="1" applyAlignment="1">
      <alignment horizontal="centerContinuous"/>
    </xf>
    <xf numFmtId="0" fontId="37" fillId="0" borderId="11" xfId="0" applyFont="1" applyBorder="1"/>
    <xf numFmtId="0" fontId="22" fillId="0" borderId="31" xfId="0" applyFont="1" applyBorder="1" applyAlignment="1">
      <alignment horizontal="center"/>
    </xf>
    <xf numFmtId="0" fontId="22" fillId="0" borderId="2" xfId="0" applyFont="1" applyBorder="1" applyAlignment="1">
      <alignment horizontal="centerContinuous"/>
    </xf>
    <xf numFmtId="0" fontId="22" fillId="0" borderId="13" xfId="0" applyFont="1" applyBorder="1" applyAlignment="1">
      <alignment horizontal="centerContinuous"/>
    </xf>
    <xf numFmtId="0" fontId="22" fillId="0" borderId="43" xfId="0" applyFont="1" applyBorder="1" applyAlignment="1">
      <alignment horizontal="centerContinuous"/>
    </xf>
    <xf numFmtId="0" fontId="22" fillId="0" borderId="44" xfId="0" applyFont="1" applyBorder="1" applyAlignment="1">
      <alignment horizontal="centerContinuous"/>
    </xf>
    <xf numFmtId="0" fontId="37" fillId="0" borderId="17" xfId="0" applyFont="1" applyBorder="1"/>
    <xf numFmtId="0" fontId="22" fillId="0" borderId="32" xfId="0" applyFont="1" applyBorder="1" applyAlignment="1">
      <alignment horizontal="center" vertical="top"/>
    </xf>
    <xf numFmtId="0" fontId="22" fillId="0" borderId="18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37" fillId="0" borderId="31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33" xfId="0" applyFont="1" applyBorder="1" applyAlignment="1">
      <alignment vertical="center"/>
    </xf>
    <xf numFmtId="171" fontId="37" fillId="0" borderId="0" xfId="0" applyNumberFormat="1" applyFont="1" applyAlignment="1">
      <alignment vertical="center"/>
    </xf>
    <xf numFmtId="0" fontId="37" fillId="0" borderId="35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38" fillId="0" borderId="0" xfId="0" applyFont="1" applyBorder="1"/>
    <xf numFmtId="0" fontId="9" fillId="0" borderId="0" xfId="0" applyFont="1"/>
    <xf numFmtId="0" fontId="9" fillId="0" borderId="0" xfId="0" applyFont="1" applyBorder="1"/>
    <xf numFmtId="0" fontId="9" fillId="0" borderId="0" xfId="28" applyFont="1"/>
    <xf numFmtId="0" fontId="37" fillId="0" borderId="0" xfId="0" applyFont="1" applyAlignment="1">
      <alignment horizontal="right"/>
    </xf>
    <xf numFmtId="0" fontId="22" fillId="0" borderId="46" xfId="0" applyFont="1" applyBorder="1"/>
    <xf numFmtId="3" fontId="37" fillId="0" borderId="0" xfId="0" applyNumberFormat="1" applyFont="1"/>
    <xf numFmtId="3" fontId="9" fillId="0" borderId="0" xfId="0" applyNumberFormat="1" applyFont="1"/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Continuous"/>
    </xf>
    <xf numFmtId="0" fontId="37" fillId="0" borderId="18" xfId="0" applyFont="1" applyFill="1" applyBorder="1" applyAlignment="1">
      <alignment horizontal="center" vertical="center" wrapText="1"/>
    </xf>
    <xf numFmtId="0" fontId="37" fillId="0" borderId="45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37" fillId="0" borderId="25" xfId="0" applyFont="1" applyBorder="1"/>
    <xf numFmtId="0" fontId="37" fillId="0" borderId="25" xfId="0" applyFont="1" applyBorder="1" applyAlignment="1">
      <alignment horizontal="left"/>
    </xf>
    <xf numFmtId="3" fontId="0" fillId="0" borderId="0" xfId="0" applyNumberFormat="1"/>
    <xf numFmtId="0" fontId="5" fillId="0" borderId="0" xfId="0" quotePrefix="1" applyFont="1" applyFill="1" applyAlignment="1">
      <alignment horizontal="left"/>
    </xf>
    <xf numFmtId="1" fontId="9" fillId="0" borderId="0" xfId="0" applyNumberFormat="1" applyFont="1"/>
    <xf numFmtId="3" fontId="9" fillId="0" borderId="48" xfId="0" applyNumberFormat="1" applyFont="1" applyBorder="1" applyAlignment="1">
      <alignment horizontal="center"/>
    </xf>
    <xf numFmtId="3" fontId="9" fillId="0" borderId="45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3" fontId="9" fillId="0" borderId="49" xfId="0" applyNumberFormat="1" applyFont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0" fontId="9" fillId="0" borderId="50" xfId="0" applyFont="1" applyBorder="1"/>
    <xf numFmtId="3" fontId="9" fillId="0" borderId="12" xfId="0" applyNumberFormat="1" applyFont="1" applyBorder="1"/>
    <xf numFmtId="4" fontId="9" fillId="0" borderId="15" xfId="0" applyNumberFormat="1" applyFont="1" applyBorder="1"/>
    <xf numFmtId="3" fontId="9" fillId="0" borderId="15" xfId="0" applyNumberFormat="1" applyFont="1" applyFill="1" applyBorder="1"/>
    <xf numFmtId="3" fontId="9" fillId="0" borderId="15" xfId="0" applyNumberFormat="1" applyFont="1" applyBorder="1"/>
    <xf numFmtId="2" fontId="9" fillId="0" borderId="15" xfId="0" applyNumberFormat="1" applyFont="1" applyBorder="1"/>
    <xf numFmtId="3" fontId="9" fillId="0" borderId="51" xfId="0" applyNumberFormat="1" applyFont="1" applyBorder="1"/>
    <xf numFmtId="3" fontId="9" fillId="0" borderId="9" xfId="0" applyNumberFormat="1" applyFont="1" applyBorder="1"/>
    <xf numFmtId="4" fontId="9" fillId="0" borderId="4" xfId="0" applyNumberFormat="1" applyFont="1" applyBorder="1"/>
    <xf numFmtId="3" fontId="9" fillId="0" borderId="4" xfId="0" applyNumberFormat="1" applyFont="1" applyFill="1" applyBorder="1"/>
    <xf numFmtId="3" fontId="9" fillId="0" borderId="4" xfId="0" applyNumberFormat="1" applyFont="1" applyBorder="1"/>
    <xf numFmtId="2" fontId="9" fillId="0" borderId="4" xfId="0" applyNumberFormat="1" applyFont="1" applyBorder="1"/>
    <xf numFmtId="3" fontId="9" fillId="0" borderId="3" xfId="0" applyNumberFormat="1" applyFont="1" applyBorder="1"/>
    <xf numFmtId="2" fontId="9" fillId="0" borderId="4" xfId="0" applyNumberFormat="1" applyFont="1" applyBorder="1" applyAlignment="1">
      <alignment horizontal="center"/>
    </xf>
    <xf numFmtId="0" fontId="9" fillId="0" borderId="53" xfId="0" applyFont="1" applyBorder="1"/>
    <xf numFmtId="3" fontId="9" fillId="0" borderId="19" xfId="0" applyNumberFormat="1" applyFont="1" applyBorder="1"/>
    <xf numFmtId="3" fontId="9" fillId="0" borderId="20" xfId="0" applyNumberFormat="1" applyFont="1" applyFill="1" applyBorder="1"/>
    <xf numFmtId="4" fontId="9" fillId="0" borderId="20" xfId="0" applyNumberFormat="1" applyFont="1" applyBorder="1"/>
    <xf numFmtId="3" fontId="9" fillId="0" borderId="20" xfId="0" applyNumberFormat="1" applyFont="1" applyBorder="1"/>
    <xf numFmtId="2" fontId="9" fillId="0" borderId="20" xfId="0" applyNumberFormat="1" applyFont="1" applyBorder="1"/>
    <xf numFmtId="3" fontId="9" fillId="0" borderId="41" xfId="0" applyNumberFormat="1" applyFont="1" applyBorder="1"/>
    <xf numFmtId="3" fontId="9" fillId="0" borderId="32" xfId="0" applyNumberFormat="1" applyFont="1" applyBorder="1"/>
    <xf numFmtId="3" fontId="9" fillId="0" borderId="0" xfId="0" applyNumberFormat="1" applyFont="1" applyBorder="1"/>
    <xf numFmtId="0" fontId="41" fillId="0" borderId="0" xfId="0" applyFont="1" applyBorder="1"/>
    <xf numFmtId="0" fontId="26" fillId="0" borderId="0" xfId="28" applyFont="1"/>
    <xf numFmtId="0" fontId="5" fillId="0" borderId="0" xfId="28" applyFont="1"/>
    <xf numFmtId="0" fontId="10" fillId="0" borderId="0" xfId="28" applyFont="1"/>
    <xf numFmtId="0" fontId="10" fillId="0" borderId="54" xfId="0" applyFont="1" applyBorder="1"/>
    <xf numFmtId="0" fontId="10" fillId="0" borderId="33" xfId="0" applyFont="1" applyBorder="1"/>
    <xf numFmtId="0" fontId="10" fillId="0" borderId="4" xfId="0" applyFont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3" fontId="9" fillId="0" borderId="0" xfId="28" applyNumberFormat="1" applyFont="1"/>
    <xf numFmtId="0" fontId="9" fillId="0" borderId="0" xfId="28" applyFont="1" applyAlignment="1">
      <alignment vertical="center"/>
    </xf>
    <xf numFmtId="3" fontId="9" fillId="0" borderId="0" xfId="28" applyNumberFormat="1" applyFont="1" applyAlignment="1">
      <alignment vertical="center"/>
    </xf>
    <xf numFmtId="0" fontId="10" fillId="0" borderId="35" xfId="0" applyFont="1" applyBorder="1"/>
    <xf numFmtId="0" fontId="10" fillId="0" borderId="32" xfId="0" applyFont="1" applyBorder="1"/>
    <xf numFmtId="0" fontId="26" fillId="0" borderId="55" xfId="0" applyFont="1" applyBorder="1" applyAlignment="1"/>
    <xf numFmtId="0" fontId="26" fillId="0" borderId="2" xfId="0" applyFont="1" applyBorder="1" applyAlignment="1"/>
    <xf numFmtId="0" fontId="26" fillId="0" borderId="44" xfId="0" applyFont="1" applyBorder="1" applyAlignment="1"/>
    <xf numFmtId="0" fontId="0" fillId="0" borderId="0" xfId="0" applyFont="1" applyAlignment="1">
      <alignment horizontal="left"/>
    </xf>
    <xf numFmtId="0" fontId="10" fillId="0" borderId="0" xfId="28" applyFont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Continuous" vertical="center"/>
    </xf>
    <xf numFmtId="0" fontId="9" fillId="0" borderId="7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Continuous" vertical="center"/>
    </xf>
    <xf numFmtId="0" fontId="9" fillId="0" borderId="20" xfId="0" applyFont="1" applyFill="1" applyBorder="1" applyAlignment="1">
      <alignment horizontal="centerContinuous" vertical="center"/>
    </xf>
    <xf numFmtId="0" fontId="9" fillId="0" borderId="20" xfId="0" applyFont="1" applyFill="1" applyBorder="1" applyAlignment="1">
      <alignment horizontal="center"/>
    </xf>
    <xf numFmtId="0" fontId="9" fillId="0" borderId="56" xfId="0" applyFont="1" applyBorder="1"/>
    <xf numFmtId="171" fontId="9" fillId="0" borderId="31" xfId="28" applyNumberFormat="1" applyFont="1" applyBorder="1"/>
    <xf numFmtId="171" fontId="9" fillId="0" borderId="33" xfId="28" applyNumberFormat="1" applyFont="1" applyBorder="1"/>
    <xf numFmtId="0" fontId="5" fillId="0" borderId="46" xfId="0" applyFont="1" applyBorder="1"/>
    <xf numFmtId="171" fontId="5" fillId="0" borderId="54" xfId="28" applyNumberFormat="1" applyFont="1" applyBorder="1"/>
    <xf numFmtId="171" fontId="5" fillId="0" borderId="58" xfId="28" applyNumberFormat="1" applyFont="1" applyBorder="1"/>
    <xf numFmtId="171" fontId="5" fillId="0" borderId="59" xfId="28" applyNumberFormat="1" applyFont="1" applyBorder="1"/>
    <xf numFmtId="171" fontId="9" fillId="0" borderId="15" xfId="28" applyNumberFormat="1" applyFont="1" applyBorder="1"/>
    <xf numFmtId="171" fontId="9" fillId="0" borderId="0" xfId="27" applyNumberFormat="1" applyFont="1"/>
    <xf numFmtId="171" fontId="9" fillId="0" borderId="15" xfId="27" applyNumberFormat="1" applyFont="1" applyBorder="1"/>
    <xf numFmtId="171" fontId="9" fillId="0" borderId="52" xfId="28" applyNumberFormat="1" applyFont="1" applyBorder="1"/>
    <xf numFmtId="171" fontId="9" fillId="0" borderId="4" xfId="28" applyNumberFormat="1" applyFont="1" applyBorder="1"/>
    <xf numFmtId="171" fontId="9" fillId="0" borderId="4" xfId="27" applyNumberFormat="1" applyFont="1" applyBorder="1"/>
    <xf numFmtId="171" fontId="9" fillId="0" borderId="34" xfId="28" applyNumberFormat="1" applyFont="1" applyBorder="1"/>
    <xf numFmtId="171" fontId="9" fillId="0" borderId="20" xfId="28" applyNumberFormat="1" applyFont="1" applyBorder="1"/>
    <xf numFmtId="171" fontId="9" fillId="0" borderId="20" xfId="27" applyNumberFormat="1" applyFont="1" applyBorder="1"/>
    <xf numFmtId="0" fontId="15" fillId="0" borderId="0" xfId="0" applyFont="1"/>
    <xf numFmtId="0" fontId="7" fillId="0" borderId="0" xfId="0" applyFont="1"/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60" xfId="0" applyFont="1" applyBorder="1"/>
    <xf numFmtId="0" fontId="16" fillId="0" borderId="61" xfId="0" applyFont="1" applyBorder="1" applyAlignment="1">
      <alignment horizontal="center"/>
    </xf>
    <xf numFmtId="0" fontId="16" fillId="0" borderId="6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6" fillId="0" borderId="63" xfId="0" applyFont="1" applyBorder="1" applyAlignment="1">
      <alignment vertical="center"/>
    </xf>
    <xf numFmtId="173" fontId="16" fillId="0" borderId="34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173" fontId="10" fillId="0" borderId="34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5" fillId="0" borderId="64" xfId="0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/>
    <xf numFmtId="0" fontId="6" fillId="0" borderId="0" xfId="0" applyFont="1" applyBorder="1"/>
    <xf numFmtId="0" fontId="16" fillId="0" borderId="50" xfId="0" applyFont="1" applyBorder="1"/>
    <xf numFmtId="0" fontId="16" fillId="0" borderId="38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/>
    </xf>
    <xf numFmtId="0" fontId="16" fillId="0" borderId="66" xfId="0" applyFont="1" applyBorder="1" applyAlignment="1">
      <alignment horizontal="center" vertical="center"/>
    </xf>
    <xf numFmtId="4" fontId="16" fillId="0" borderId="67" xfId="4" applyNumberFormat="1" applyFont="1" applyBorder="1" applyAlignment="1">
      <alignment horizontal="center" vertical="center"/>
    </xf>
    <xf numFmtId="4" fontId="16" fillId="0" borderId="0" xfId="4" applyNumberFormat="1" applyFont="1" applyBorder="1" applyAlignment="1">
      <alignment horizontal="center" vertical="center"/>
    </xf>
    <xf numFmtId="4" fontId="16" fillId="0" borderId="18" xfId="4" applyNumberFormat="1" applyFont="1" applyBorder="1" applyAlignment="1">
      <alignment horizontal="center" vertical="center"/>
    </xf>
    <xf numFmtId="169" fontId="7" fillId="0" borderId="0" xfId="0" applyNumberFormat="1" applyFont="1" applyBorder="1" applyProtection="1"/>
    <xf numFmtId="169" fontId="7" fillId="0" borderId="0" xfId="0" applyNumberFormat="1" applyFont="1" applyBorder="1"/>
    <xf numFmtId="167" fontId="7" fillId="0" borderId="0" xfId="0" applyNumberFormat="1" applyFont="1" applyBorder="1" applyProtection="1"/>
    <xf numFmtId="167" fontId="7" fillId="0" borderId="0" xfId="0" applyNumberFormat="1" applyFont="1" applyBorder="1"/>
    <xf numFmtId="0" fontId="49" fillId="0" borderId="0" xfId="0" applyFont="1" applyBorder="1" applyAlignment="1" applyProtection="1">
      <alignment horizontal="left"/>
      <protection locked="0"/>
    </xf>
    <xf numFmtId="0" fontId="50" fillId="0" borderId="0" xfId="0" applyFont="1"/>
    <xf numFmtId="167" fontId="9" fillId="0" borderId="0" xfId="0" applyNumberFormat="1" applyFont="1" applyBorder="1"/>
    <xf numFmtId="167" fontId="50" fillId="0" borderId="0" xfId="0" applyNumberFormat="1" applyFont="1" applyBorder="1"/>
    <xf numFmtId="0" fontId="51" fillId="0" borderId="0" xfId="0" applyFont="1"/>
    <xf numFmtId="0" fontId="52" fillId="0" borderId="56" xfId="0" applyFont="1" applyBorder="1"/>
    <xf numFmtId="0" fontId="52" fillId="0" borderId="50" xfId="0" applyFont="1" applyBorder="1"/>
    <xf numFmtId="0" fontId="52" fillId="0" borderId="53" xfId="0" applyFont="1" applyBorder="1"/>
    <xf numFmtId="0" fontId="52" fillId="0" borderId="45" xfId="0" applyFont="1" applyBorder="1" applyAlignment="1">
      <alignment horizontal="center" vertical="center"/>
    </xf>
    <xf numFmtId="0" fontId="53" fillId="0" borderId="50" xfId="0" applyFont="1" applyBorder="1" applyAlignment="1" applyProtection="1">
      <alignment horizontal="left"/>
      <protection locked="0"/>
    </xf>
    <xf numFmtId="4" fontId="52" fillId="0" borderId="15" xfId="4" applyNumberFormat="1" applyFont="1" applyBorder="1" applyAlignment="1">
      <alignment horizontal="center" vertical="center"/>
    </xf>
    <xf numFmtId="2" fontId="51" fillId="0" borderId="0" xfId="0" applyNumberFormat="1" applyFont="1"/>
    <xf numFmtId="4" fontId="52" fillId="0" borderId="4" xfId="4" applyNumberFormat="1" applyFont="1" applyBorder="1" applyAlignment="1">
      <alignment horizontal="center" vertical="center"/>
    </xf>
    <xf numFmtId="0" fontId="53" fillId="0" borderId="53" xfId="0" applyFont="1" applyBorder="1" applyAlignment="1" applyProtection="1">
      <alignment horizontal="left"/>
      <protection locked="0"/>
    </xf>
    <xf numFmtId="4" fontId="52" fillId="0" borderId="20" xfId="4" applyNumberFormat="1" applyFont="1" applyBorder="1" applyAlignment="1">
      <alignment horizontal="center" vertical="center"/>
    </xf>
    <xf numFmtId="0" fontId="15" fillId="0" borderId="0" xfId="0" applyFont="1" applyFill="1"/>
    <xf numFmtId="0" fontId="15" fillId="0" borderId="0" xfId="0" applyFont="1" applyFill="1" applyAlignment="1">
      <alignment horizontal="centerContinuous"/>
    </xf>
    <xf numFmtId="49" fontId="15" fillId="0" borderId="0" xfId="0" applyNumberFormat="1" applyFont="1" applyFill="1" applyAlignment="1">
      <alignment horizontal="centerContinuous"/>
    </xf>
    <xf numFmtId="0" fontId="16" fillId="0" borderId="46" xfId="0" applyFont="1" applyFill="1" applyBorder="1" applyAlignment="1">
      <alignment vertical="center"/>
    </xf>
    <xf numFmtId="2" fontId="16" fillId="0" borderId="0" xfId="0" applyNumberFormat="1" applyFont="1"/>
    <xf numFmtId="172" fontId="6" fillId="0" borderId="0" xfId="0" applyNumberFormat="1" applyFont="1" applyBorder="1" applyAlignment="1">
      <alignment horizontal="left"/>
    </xf>
    <xf numFmtId="0" fontId="56" fillId="0" borderId="0" xfId="0" applyFont="1"/>
    <xf numFmtId="0" fontId="7" fillId="0" borderId="60" xfId="0" applyFont="1" applyBorder="1"/>
    <xf numFmtId="0" fontId="7" fillId="0" borderId="61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7" fillId="0" borderId="73" xfId="0" applyFont="1" applyBorder="1" applyAlignment="1">
      <alignment vertical="center"/>
    </xf>
    <xf numFmtId="2" fontId="7" fillId="0" borderId="74" xfId="3" applyNumberFormat="1" applyFont="1" applyBorder="1" applyAlignment="1">
      <alignment horizontal="center" vertical="center"/>
    </xf>
    <xf numFmtId="0" fontId="49" fillId="0" borderId="63" xfId="23" applyFont="1" applyFill="1" applyBorder="1" applyAlignment="1">
      <alignment horizontal="left" wrapText="1"/>
    </xf>
    <xf numFmtId="2" fontId="7" fillId="0" borderId="4" xfId="3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49" fillId="0" borderId="64" xfId="23" applyFont="1" applyFill="1" applyBorder="1" applyAlignment="1">
      <alignment horizontal="left" wrapText="1"/>
    </xf>
    <xf numFmtId="2" fontId="7" fillId="0" borderId="20" xfId="0" applyNumberFormat="1" applyFont="1" applyBorder="1" applyAlignment="1">
      <alignment horizontal="center"/>
    </xf>
    <xf numFmtId="0" fontId="20" fillId="0" borderId="0" xfId="6" applyFont="1"/>
    <xf numFmtId="0" fontId="7" fillId="0" borderId="0" xfId="6" applyFont="1"/>
    <xf numFmtId="0" fontId="10" fillId="0" borderId="0" xfId="6" applyFont="1"/>
    <xf numFmtId="0" fontId="57" fillId="0" borderId="0" xfId="6" applyFont="1"/>
    <xf numFmtId="0" fontId="16" fillId="0" borderId="0" xfId="6" applyFont="1"/>
    <xf numFmtId="0" fontId="3" fillId="0" borderId="0" xfId="6" applyFont="1"/>
    <xf numFmtId="0" fontId="21" fillId="0" borderId="0" xfId="6"/>
    <xf numFmtId="0" fontId="7" fillId="0" borderId="0" xfId="6" applyFont="1" applyAlignment="1">
      <alignment horizontal="right"/>
    </xf>
    <xf numFmtId="0" fontId="21" fillId="0" borderId="0" xfId="6" applyAlignment="1">
      <alignment horizontal="center"/>
    </xf>
    <xf numFmtId="0" fontId="26" fillId="0" borderId="0" xfId="6" applyFont="1"/>
    <xf numFmtId="0" fontId="10" fillId="0" borderId="0" xfId="6" applyFont="1" applyAlignment="1">
      <alignment horizontal="right"/>
    </xf>
    <xf numFmtId="0" fontId="16" fillId="0" borderId="75" xfId="6" applyFont="1" applyBorder="1" applyAlignment="1">
      <alignment horizontal="center"/>
    </xf>
    <xf numFmtId="0" fontId="16" fillId="0" borderId="8" xfId="6" applyFont="1" applyBorder="1" applyAlignment="1">
      <alignment horizontal="center"/>
    </xf>
    <xf numFmtId="0" fontId="16" fillId="0" borderId="76" xfId="6" applyFont="1" applyBorder="1" applyAlignment="1">
      <alignment horizontal="center"/>
    </xf>
    <xf numFmtId="0" fontId="15" fillId="0" borderId="25" xfId="6" applyFont="1" applyFill="1" applyBorder="1"/>
    <xf numFmtId="0" fontId="16" fillId="0" borderId="36" xfId="6" applyFont="1" applyBorder="1" applyAlignment="1">
      <alignment horizontal="centerContinuous"/>
    </xf>
    <xf numFmtId="0" fontId="16" fillId="0" borderId="24" xfId="6" applyFont="1" applyBorder="1" applyAlignment="1">
      <alignment horizontal="centerContinuous"/>
    </xf>
    <xf numFmtId="0" fontId="16" fillId="0" borderId="22" xfId="6" applyFont="1" applyBorder="1"/>
    <xf numFmtId="0" fontId="16" fillId="0" borderId="77" xfId="6" applyFont="1" applyBorder="1" applyAlignment="1">
      <alignment horizontal="center"/>
    </xf>
    <xf numFmtId="0" fontId="10" fillId="0" borderId="55" xfId="6" applyFont="1" applyBorder="1"/>
    <xf numFmtId="0" fontId="10" fillId="0" borderId="78" xfId="6" applyFont="1" applyBorder="1" applyAlignment="1">
      <alignment horizontal="center" vertical="center"/>
    </xf>
    <xf numFmtId="0" fontId="10" fillId="0" borderId="79" xfId="6" applyFont="1" applyBorder="1" applyAlignment="1">
      <alignment horizontal="centerContinuous" vertical="center" wrapText="1"/>
    </xf>
    <xf numFmtId="0" fontId="10" fillId="0" borderId="7" xfId="6" applyFont="1" applyBorder="1" applyAlignment="1">
      <alignment horizontal="centerContinuous" vertical="center" wrapText="1"/>
    </xf>
    <xf numFmtId="0" fontId="10" fillId="0" borderId="39" xfId="6" applyFont="1" applyBorder="1" applyAlignment="1">
      <alignment horizontal="centerContinuous" vertical="center" wrapText="1"/>
    </xf>
    <xf numFmtId="0" fontId="10" fillId="0" borderId="80" xfId="6" applyFont="1" applyBorder="1"/>
    <xf numFmtId="0" fontId="10" fillId="0" borderId="62" xfId="6" applyFont="1" applyBorder="1" applyAlignment="1">
      <alignment horizontal="right" vertical="center"/>
    </xf>
    <xf numFmtId="0" fontId="10" fillId="0" borderId="81" xfId="6" applyFont="1" applyBorder="1" applyAlignment="1">
      <alignment horizontal="centerContinuous" vertical="center"/>
    </xf>
    <xf numFmtId="0" fontId="10" fillId="0" borderId="81" xfId="6" applyFont="1" applyBorder="1" applyAlignment="1">
      <alignment horizontal="center" vertical="center"/>
    </xf>
    <xf numFmtId="0" fontId="10" fillId="0" borderId="82" xfId="6" applyFont="1" applyBorder="1" applyAlignment="1">
      <alignment horizontal="center" vertical="center"/>
    </xf>
    <xf numFmtId="0" fontId="10" fillId="0" borderId="83" xfId="6" applyFont="1" applyBorder="1" applyAlignment="1">
      <alignment horizontal="center" vertical="center"/>
    </xf>
    <xf numFmtId="0" fontId="10" fillId="0" borderId="79" xfId="6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/>
    <xf numFmtId="0" fontId="103" fillId="0" borderId="0" xfId="0" applyFont="1" applyFill="1"/>
    <xf numFmtId="0" fontId="24" fillId="0" borderId="0" xfId="0" applyFont="1" applyFill="1" applyAlignment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104" fillId="0" borderId="0" xfId="0" applyFont="1" applyFill="1"/>
    <xf numFmtId="0" fontId="24" fillId="0" borderId="8" xfId="0" applyFont="1" applyFill="1" applyBorder="1" applyAlignment="1">
      <alignment vertical="center"/>
    </xf>
    <xf numFmtId="0" fontId="104" fillId="0" borderId="8" xfId="0" applyFont="1" applyFill="1" applyBorder="1"/>
    <xf numFmtId="0" fontId="3" fillId="0" borderId="8" xfId="0" applyFont="1" applyFill="1" applyBorder="1" applyAlignment="1">
      <alignment vertical="center"/>
    </xf>
    <xf numFmtId="0" fontId="64" fillId="0" borderId="8" xfId="0" applyFont="1" applyFill="1" applyBorder="1" applyAlignment="1">
      <alignment vertical="center"/>
    </xf>
    <xf numFmtId="49" fontId="3" fillId="0" borderId="75" xfId="0" applyNumberFormat="1" applyFont="1" applyFill="1" applyBorder="1" applyAlignment="1">
      <alignment vertical="center"/>
    </xf>
    <xf numFmtId="49" fontId="3" fillId="0" borderId="75" xfId="0" applyNumberFormat="1" applyFont="1" applyFill="1" applyBorder="1" applyAlignment="1">
      <alignment vertical="center" wrapText="1"/>
    </xf>
    <xf numFmtId="0" fontId="104" fillId="0" borderId="8" xfId="0" applyFont="1" applyFill="1" applyBorder="1" applyAlignment="1">
      <alignment vertical="center"/>
    </xf>
    <xf numFmtId="0" fontId="3" fillId="0" borderId="75" xfId="0" applyFont="1" applyFill="1" applyBorder="1" applyAlignment="1">
      <alignment vertical="center"/>
    </xf>
    <xf numFmtId="3" fontId="104" fillId="0" borderId="8" xfId="0" applyNumberFormat="1" applyFont="1" applyFill="1" applyBorder="1" applyAlignment="1">
      <alignment vertical="center"/>
    </xf>
    <xf numFmtId="0" fontId="104" fillId="0" borderId="75" xfId="0" applyFont="1" applyFill="1" applyBorder="1" applyAlignment="1">
      <alignment vertical="center"/>
    </xf>
    <xf numFmtId="3" fontId="104" fillId="0" borderId="8" xfId="0" applyNumberFormat="1" applyFont="1" applyFill="1" applyBorder="1"/>
    <xf numFmtId="0" fontId="24" fillId="0" borderId="84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3" fillId="0" borderId="77" xfId="0" applyFont="1" applyFill="1" applyBorder="1" applyAlignment="1">
      <alignment vertical="center"/>
    </xf>
    <xf numFmtId="0" fontId="64" fillId="0" borderId="77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7" xfId="0" applyFont="1" applyFill="1" applyBorder="1" applyAlignment="1">
      <alignment vertical="top"/>
    </xf>
    <xf numFmtId="0" fontId="24" fillId="0" borderId="77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3" fontId="104" fillId="0" borderId="45" xfId="0" applyNumberFormat="1" applyFont="1" applyFill="1" applyBorder="1"/>
    <xf numFmtId="0" fontId="9" fillId="0" borderId="0" xfId="8" applyFont="1" applyFill="1"/>
    <xf numFmtId="0" fontId="21" fillId="0" borderId="0" xfId="8"/>
    <xf numFmtId="0" fontId="103" fillId="0" borderId="0" xfId="0" applyFont="1"/>
    <xf numFmtId="0" fontId="15" fillId="0" borderId="0" xfId="12" applyFont="1" applyFill="1"/>
    <xf numFmtId="0" fontId="73" fillId="0" borderId="0" xfId="12" applyFont="1" applyFill="1" applyAlignment="1">
      <alignment horizontal="center"/>
    </xf>
    <xf numFmtId="3" fontId="74" fillId="0" borderId="0" xfId="12" applyNumberFormat="1" applyFont="1" applyFill="1"/>
    <xf numFmtId="0" fontId="73" fillId="0" borderId="0" xfId="12" applyFont="1" applyFill="1"/>
    <xf numFmtId="0" fontId="9" fillId="0" borderId="0" xfId="12" applyFont="1" applyFill="1" applyAlignment="1">
      <alignment horizontal="right"/>
    </xf>
    <xf numFmtId="0" fontId="76" fillId="0" borderId="0" xfId="15" applyFont="1" applyFill="1"/>
    <xf numFmtId="0" fontId="16" fillId="0" borderId="1" xfId="12" applyFont="1" applyFill="1" applyBorder="1" applyAlignment="1">
      <alignment horizontal="center" vertical="center"/>
    </xf>
    <xf numFmtId="0" fontId="16" fillId="0" borderId="51" xfId="12" applyFont="1" applyFill="1" applyBorder="1" applyAlignment="1">
      <alignment horizontal="center" vertical="center"/>
    </xf>
    <xf numFmtId="0" fontId="16" fillId="0" borderId="52" xfId="12" applyFont="1" applyFill="1" applyBorder="1" applyAlignment="1">
      <alignment vertical="center"/>
    </xf>
    <xf numFmtId="0" fontId="7" fillId="0" borderId="0" xfId="15" applyFont="1" applyFill="1"/>
    <xf numFmtId="0" fontId="16" fillId="0" borderId="62" xfId="12" applyFont="1" applyFill="1" applyBorder="1" applyAlignment="1">
      <alignment horizontal="center" vertical="center"/>
    </xf>
    <xf numFmtId="0" fontId="16" fillId="0" borderId="82" xfId="12" applyFont="1" applyFill="1" applyBorder="1" applyAlignment="1">
      <alignment horizontal="center" vertical="center"/>
    </xf>
    <xf numFmtId="0" fontId="16" fillId="0" borderId="66" xfId="12" applyFont="1" applyFill="1" applyBorder="1" applyAlignment="1">
      <alignment horizontal="center" vertical="center" wrapText="1"/>
    </xf>
    <xf numFmtId="0" fontId="16" fillId="0" borderId="63" xfId="29" applyFont="1" applyFill="1" applyBorder="1"/>
    <xf numFmtId="0" fontId="16" fillId="0" borderId="9" xfId="29" applyFont="1" applyFill="1" applyBorder="1" applyAlignment="1">
      <alignment horizontal="center"/>
    </xf>
    <xf numFmtId="0" fontId="76" fillId="0" borderId="0" xfId="15" applyFont="1" applyFill="1" applyBorder="1"/>
    <xf numFmtId="0" fontId="16" fillId="0" borderId="63" xfId="29" quotePrefix="1" applyFont="1" applyFill="1" applyBorder="1" applyAlignment="1">
      <alignment horizontal="left"/>
    </xf>
    <xf numFmtId="0" fontId="16" fillId="0" borderId="63" xfId="29" applyFont="1" applyFill="1" applyBorder="1" applyAlignment="1">
      <alignment wrapText="1"/>
    </xf>
    <xf numFmtId="0" fontId="16" fillId="0" borderId="64" xfId="29" applyFont="1" applyFill="1" applyBorder="1"/>
    <xf numFmtId="0" fontId="16" fillId="0" borderId="19" xfId="29" applyFont="1" applyFill="1" applyBorder="1" applyAlignment="1">
      <alignment horizontal="center"/>
    </xf>
    <xf numFmtId="0" fontId="6" fillId="0" borderId="0" xfId="12" applyFont="1" applyFill="1"/>
    <xf numFmtId="0" fontId="3" fillId="0" borderId="0" xfId="0" applyFont="1" applyAlignment="1">
      <alignment vertical="center"/>
    </xf>
    <xf numFmtId="0" fontId="101" fillId="0" borderId="0" xfId="6" applyFont="1"/>
    <xf numFmtId="164" fontId="21" fillId="0" borderId="0" xfId="8" applyNumberFormat="1"/>
    <xf numFmtId="164" fontId="0" fillId="0" borderId="0" xfId="0" applyNumberFormat="1"/>
    <xf numFmtId="0" fontId="26" fillId="0" borderId="0" xfId="8" applyFont="1"/>
    <xf numFmtId="0" fontId="23" fillId="0" borderId="0" xfId="8" applyFont="1"/>
    <xf numFmtId="0" fontId="21" fillId="0" borderId="0" xfId="8" applyFill="1"/>
    <xf numFmtId="0" fontId="3" fillId="0" borderId="88" xfId="8" applyFont="1" applyBorder="1"/>
    <xf numFmtId="0" fontId="3" fillId="0" borderId="7" xfId="8" applyFont="1" applyBorder="1"/>
    <xf numFmtId="0" fontId="3" fillId="0" borderId="5" xfId="8" applyFont="1" applyBorder="1"/>
    <xf numFmtId="0" fontId="26" fillId="0" borderId="8" xfId="8" applyFont="1" applyBorder="1" applyAlignment="1">
      <alignment horizontal="center" vertical="center"/>
    </xf>
    <xf numFmtId="0" fontId="3" fillId="0" borderId="4" xfId="8" applyFont="1" applyBorder="1"/>
    <xf numFmtId="1" fontId="10" fillId="0" borderId="4" xfId="8" applyNumberFormat="1" applyFont="1" applyFill="1" applyBorder="1"/>
    <xf numFmtId="0" fontId="24" fillId="0" borderId="8" xfId="8" applyFont="1" applyBorder="1"/>
    <xf numFmtId="0" fontId="26" fillId="0" borderId="8" xfId="8" applyFont="1" applyBorder="1"/>
    <xf numFmtId="0" fontId="3" fillId="0" borderId="0" xfId="8" applyFont="1"/>
    <xf numFmtId="2" fontId="3" fillId="0" borderId="0" xfId="8" applyNumberFormat="1" applyFont="1"/>
    <xf numFmtId="0" fontId="0" fillId="0" borderId="0" xfId="0" applyFill="1"/>
    <xf numFmtId="0" fontId="0" fillId="0" borderId="0" xfId="0" applyBorder="1"/>
    <xf numFmtId="0" fontId="5" fillId="0" borderId="0" xfId="25" applyFont="1" applyAlignment="1">
      <alignment vertical="center"/>
    </xf>
    <xf numFmtId="0" fontId="9" fillId="0" borderId="0" xfId="17" applyFont="1"/>
    <xf numFmtId="0" fontId="9" fillId="0" borderId="0" xfId="25" applyFont="1"/>
    <xf numFmtId="2" fontId="9" fillId="0" borderId="0" xfId="25" applyNumberFormat="1" applyFont="1" applyAlignment="1">
      <alignment horizontal="right"/>
    </xf>
    <xf numFmtId="4" fontId="9" fillId="0" borderId="8" xfId="25" applyNumberFormat="1" applyFont="1" applyBorder="1"/>
    <xf numFmtId="0" fontId="9" fillId="0" borderId="0" xfId="17" applyFont="1" applyBorder="1"/>
    <xf numFmtId="165" fontId="9" fillId="0" borderId="8" xfId="25" applyNumberFormat="1" applyFont="1" applyBorder="1"/>
    <xf numFmtId="165" fontId="9" fillId="0" borderId="45" xfId="25" applyNumberFormat="1" applyFont="1" applyBorder="1"/>
    <xf numFmtId="164" fontId="9" fillId="0" borderId="47" xfId="25" applyNumberFormat="1" applyFont="1" applyBorder="1" applyAlignment="1">
      <alignment horizontal="center"/>
    </xf>
    <xf numFmtId="0" fontId="9" fillId="0" borderId="0" xfId="25" applyFont="1" applyAlignment="1"/>
    <xf numFmtId="0" fontId="9" fillId="0" borderId="0" xfId="25" applyFont="1" applyAlignment="1">
      <alignment horizontal="left"/>
    </xf>
    <xf numFmtId="2" fontId="9" fillId="0" borderId="0" xfId="25" applyNumberFormat="1" applyFont="1" applyAlignment="1">
      <alignment horizontal="left"/>
    </xf>
    <xf numFmtId="0" fontId="9" fillId="0" borderId="0" xfId="24" applyFont="1"/>
    <xf numFmtId="164" fontId="9" fillId="0" borderId="0" xfId="25" applyNumberFormat="1" applyFont="1"/>
    <xf numFmtId="0" fontId="9" fillId="3" borderId="0" xfId="18" applyFont="1" applyFill="1" applyAlignment="1">
      <alignment vertical="center"/>
    </xf>
    <xf numFmtId="0" fontId="5" fillId="3" borderId="14" xfId="26" applyFont="1" applyFill="1" applyBorder="1" applyAlignment="1">
      <alignment horizontal="centerContinuous" vertical="center"/>
    </xf>
    <xf numFmtId="2" fontId="5" fillId="3" borderId="89" xfId="26" applyNumberFormat="1" applyFont="1" applyFill="1" applyBorder="1" applyAlignment="1">
      <alignment horizontal="centerContinuous" vertical="center"/>
    </xf>
    <xf numFmtId="0" fontId="5" fillId="3" borderId="0" xfId="18" applyFont="1" applyFill="1" applyAlignment="1">
      <alignment vertical="center"/>
    </xf>
    <xf numFmtId="0" fontId="2" fillId="3" borderId="0" xfId="18" applyFont="1" applyFill="1" applyAlignment="1">
      <alignment vertical="center"/>
    </xf>
    <xf numFmtId="2" fontId="9" fillId="3" borderId="0" xfId="18" applyNumberFormat="1" applyFont="1" applyFill="1" applyAlignment="1">
      <alignment vertical="center"/>
    </xf>
    <xf numFmtId="165" fontId="9" fillId="3" borderId="0" xfId="18" applyNumberFormat="1" applyFont="1" applyFill="1" applyAlignment="1">
      <alignment vertical="center"/>
    </xf>
    <xf numFmtId="0" fontId="37" fillId="3" borderId="0" xfId="19" applyFont="1" applyFill="1" applyAlignment="1">
      <alignment vertical="center"/>
    </xf>
    <xf numFmtId="0" fontId="9" fillId="3" borderId="72" xfId="24" applyFont="1" applyFill="1" applyBorder="1" applyAlignment="1">
      <alignment horizontal="centerContinuous" vertical="center"/>
    </xf>
    <xf numFmtId="0" fontId="9" fillId="3" borderId="0" xfId="19" applyFont="1" applyFill="1" applyAlignment="1">
      <alignment vertical="center"/>
    </xf>
    <xf numFmtId="2" fontId="37" fillId="3" borderId="0" xfId="19" applyNumberFormat="1" applyFont="1" applyFill="1" applyAlignment="1">
      <alignment vertical="center"/>
    </xf>
    <xf numFmtId="4" fontId="37" fillId="3" borderId="0" xfId="19" applyNumberFormat="1" applyFont="1" applyFill="1" applyAlignment="1">
      <alignment vertical="center"/>
    </xf>
    <xf numFmtId="0" fontId="5" fillId="0" borderId="0" xfId="14" applyFont="1" applyFill="1" applyAlignment="1">
      <alignment horizontal="left"/>
    </xf>
    <xf numFmtId="0" fontId="9" fillId="0" borderId="0" xfId="14" applyFont="1" applyFill="1" applyAlignment="1">
      <alignment horizontal="center"/>
    </xf>
    <xf numFmtId="0" fontId="9" fillId="0" borderId="0" xfId="14" applyFont="1" applyFill="1"/>
    <xf numFmtId="0" fontId="79" fillId="0" borderId="0" xfId="14" applyFont="1" applyFill="1" applyBorder="1"/>
    <xf numFmtId="0" fontId="57" fillId="0" borderId="0" xfId="14" applyFont="1" applyFill="1"/>
    <xf numFmtId="0" fontId="9" fillId="0" borderId="0" xfId="14" applyFont="1" applyFill="1" applyAlignment="1">
      <alignment horizontal="right"/>
    </xf>
    <xf numFmtId="0" fontId="30" fillId="0" borderId="0" xfId="14" applyFont="1" applyFill="1"/>
    <xf numFmtId="0" fontId="9" fillId="0" borderId="60" xfId="14" applyFont="1" applyFill="1" applyBorder="1" applyAlignment="1">
      <alignment horizontal="left"/>
    </xf>
    <xf numFmtId="0" fontId="9" fillId="0" borderId="12" xfId="14" applyFont="1" applyFill="1" applyBorder="1" applyAlignment="1">
      <alignment horizontal="center"/>
    </xf>
    <xf numFmtId="0" fontId="9" fillId="0" borderId="61" xfId="14" applyFont="1" applyFill="1" applyBorder="1" applyAlignment="1">
      <alignment horizontal="left"/>
    </xf>
    <xf numFmtId="0" fontId="9" fillId="0" borderId="83" xfId="14" applyFont="1" applyFill="1" applyBorder="1" applyAlignment="1">
      <alignment horizontal="center"/>
    </xf>
    <xf numFmtId="0" fontId="9" fillId="0" borderId="83" xfId="14" applyFont="1" applyFill="1" applyBorder="1" applyAlignment="1">
      <alignment horizontal="centerContinuous"/>
    </xf>
    <xf numFmtId="0" fontId="9" fillId="0" borderId="91" xfId="14" applyFont="1" applyFill="1" applyBorder="1" applyAlignment="1">
      <alignment horizontal="center"/>
    </xf>
    <xf numFmtId="0" fontId="9" fillId="0" borderId="63" xfId="14" applyFont="1" applyFill="1" applyBorder="1" applyAlignment="1">
      <alignment horizontal="left"/>
    </xf>
    <xf numFmtId="0" fontId="9" fillId="0" borderId="9" xfId="14" applyFont="1" applyFill="1" applyBorder="1" applyAlignment="1">
      <alignment horizontal="center"/>
    </xf>
    <xf numFmtId="174" fontId="9" fillId="0" borderId="74" xfId="14" applyNumberFormat="1" applyFont="1" applyFill="1" applyBorder="1"/>
    <xf numFmtId="174" fontId="9" fillId="0" borderId="9" xfId="14" applyNumberFormat="1" applyFont="1" applyFill="1" applyBorder="1"/>
    <xf numFmtId="174" fontId="9" fillId="0" borderId="9" xfId="14" applyNumberFormat="1" applyFont="1" applyFill="1" applyBorder="1" applyAlignment="1">
      <alignment horizontal="right"/>
    </xf>
    <xf numFmtId="174" fontId="9" fillId="0" borderId="26" xfId="14" applyNumberFormat="1" applyFont="1" applyFill="1" applyBorder="1"/>
    <xf numFmtId="174" fontId="9" fillId="0" borderId="4" xfId="14" applyNumberFormat="1" applyFont="1" applyFill="1" applyBorder="1"/>
    <xf numFmtId="0" fontId="9" fillId="0" borderId="63" xfId="14" quotePrefix="1" applyFont="1" applyFill="1" applyBorder="1" applyAlignment="1">
      <alignment horizontal="left"/>
    </xf>
    <xf numFmtId="174" fontId="9" fillId="0" borderId="4" xfId="14" applyNumberFormat="1" applyFont="1" applyFill="1" applyBorder="1" applyAlignment="1">
      <alignment horizontal="right"/>
    </xf>
    <xf numFmtId="165" fontId="9" fillId="0" borderId="9" xfId="14" applyNumberFormat="1" applyFont="1" applyFill="1" applyBorder="1" applyAlignment="1">
      <alignment horizontal="right"/>
    </xf>
    <xf numFmtId="174" fontId="9" fillId="0" borderId="26" xfId="14" applyNumberFormat="1" applyFont="1" applyFill="1" applyBorder="1" applyAlignment="1"/>
    <xf numFmtId="0" fontId="9" fillId="0" borderId="64" xfId="14" applyFont="1" applyFill="1" applyBorder="1" applyAlignment="1">
      <alignment horizontal="left"/>
    </xf>
    <xf numFmtId="0" fontId="9" fillId="0" borderId="18" xfId="14" applyFont="1" applyFill="1" applyBorder="1" applyAlignment="1">
      <alignment horizontal="center"/>
    </xf>
    <xf numFmtId="174" fontId="9" fillId="0" borderId="20" xfId="14" applyNumberFormat="1" applyFont="1" applyFill="1" applyBorder="1" applyAlignment="1">
      <alignment horizontal="right"/>
    </xf>
    <xf numFmtId="174" fontId="9" fillId="0" borderId="20" xfId="14" applyNumberFormat="1" applyFont="1" applyFill="1" applyBorder="1"/>
    <xf numFmtId="174" fontId="9" fillId="0" borderId="19" xfId="14" applyNumberFormat="1" applyFont="1" applyFill="1" applyBorder="1" applyAlignment="1">
      <alignment horizontal="right"/>
    </xf>
    <xf numFmtId="174" fontId="9" fillId="0" borderId="21" xfId="14" applyNumberFormat="1" applyFont="1" applyFill="1" applyBorder="1"/>
    <xf numFmtId="0" fontId="2" fillId="0" borderId="0" xfId="14" applyFont="1" applyFill="1" applyAlignment="1">
      <alignment horizontal="left"/>
    </xf>
    <xf numFmtId="0" fontId="2" fillId="0" borderId="0" xfId="14" applyFont="1" applyFill="1"/>
    <xf numFmtId="0" fontId="2" fillId="0" borderId="0" xfId="14" applyFont="1" applyFill="1" applyAlignment="1">
      <alignment horizontal="right"/>
    </xf>
    <xf numFmtId="0" fontId="31" fillId="0" borderId="0" xfId="14" applyFont="1" applyFill="1" applyBorder="1"/>
    <xf numFmtId="164" fontId="9" fillId="0" borderId="0" xfId="14" applyNumberFormat="1" applyFont="1" applyFill="1"/>
    <xf numFmtId="164" fontId="9" fillId="0" borderId="0" xfId="14" applyNumberFormat="1" applyFont="1" applyFill="1" applyAlignment="1">
      <alignment horizontal="right"/>
    </xf>
    <xf numFmtId="0" fontId="5" fillId="0" borderId="0" xfId="14" applyFont="1" applyAlignment="1">
      <alignment vertical="center"/>
    </xf>
    <xf numFmtId="0" fontId="81" fillId="0" borderId="0" xfId="14" applyFont="1" applyFill="1"/>
    <xf numFmtId="174" fontId="82" fillId="0" borderId="0" xfId="14" applyNumberFormat="1" applyFont="1" applyFill="1" applyAlignment="1">
      <alignment horizontal="right" vertical="center"/>
    </xf>
    <xf numFmtId="1" fontId="57" fillId="0" borderId="0" xfId="14" applyNumberFormat="1" applyFont="1" applyFill="1"/>
    <xf numFmtId="1" fontId="83" fillId="0" borderId="0" xfId="14" applyNumberFormat="1" applyFont="1" applyFill="1"/>
    <xf numFmtId="0" fontId="84" fillId="0" borderId="0" xfId="14" applyFont="1" applyFill="1"/>
    <xf numFmtId="0" fontId="9" fillId="0" borderId="18" xfId="14" applyFont="1" applyBorder="1" applyAlignment="1"/>
    <xf numFmtId="174" fontId="9" fillId="0" borderId="18" xfId="14" applyNumberFormat="1" applyFont="1" applyBorder="1" applyAlignment="1">
      <alignment horizontal="right" vertical="center"/>
    </xf>
    <xf numFmtId="49" fontId="9" fillId="0" borderId="54" xfId="14" applyNumberFormat="1" applyFont="1" applyBorder="1" applyAlignment="1">
      <alignment horizontal="left" vertical="center"/>
    </xf>
    <xf numFmtId="1" fontId="9" fillId="0" borderId="15" xfId="14" applyNumberFormat="1" applyFont="1" applyBorder="1" applyAlignment="1">
      <alignment horizontal="centerContinuous" vertical="center"/>
    </xf>
    <xf numFmtId="174" fontId="9" fillId="0" borderId="16" xfId="14" applyNumberFormat="1" applyFont="1" applyBorder="1" applyAlignment="1">
      <alignment horizontal="centerContinuous" vertical="center" wrapText="1"/>
    </xf>
    <xf numFmtId="49" fontId="9" fillId="0" borderId="11" xfId="8" applyNumberFormat="1" applyFont="1" applyBorder="1"/>
    <xf numFmtId="3" fontId="37" fillId="0" borderId="15" xfId="8" applyNumberFormat="1" applyFont="1" applyBorder="1"/>
    <xf numFmtId="165" fontId="9" fillId="0" borderId="16" xfId="8" applyNumberFormat="1" applyFont="1" applyFill="1" applyBorder="1"/>
    <xf numFmtId="174" fontId="75" fillId="0" borderId="0" xfId="14" applyNumberFormat="1" applyFont="1" applyFill="1" applyBorder="1" applyAlignment="1">
      <alignment horizontal="center"/>
    </xf>
    <xf numFmtId="49" fontId="9" fillId="0" borderId="25" xfId="8" applyNumberFormat="1" applyFont="1" applyFill="1" applyBorder="1"/>
    <xf numFmtId="3" fontId="37" fillId="0" borderId="4" xfId="8" applyNumberFormat="1" applyFont="1" applyFill="1" applyBorder="1"/>
    <xf numFmtId="165" fontId="9" fillId="0" borderId="26" xfId="8" applyNumberFormat="1" applyFont="1" applyFill="1" applyBorder="1"/>
    <xf numFmtId="0" fontId="37" fillId="0" borderId="25" xfId="8" applyFont="1" applyFill="1" applyBorder="1"/>
    <xf numFmtId="3" fontId="37" fillId="0" borderId="4" xfId="8" applyNumberFormat="1" applyFont="1" applyBorder="1"/>
    <xf numFmtId="49" fontId="9" fillId="0" borderId="25" xfId="8" applyNumberFormat="1" applyFont="1" applyBorder="1"/>
    <xf numFmtId="49" fontId="5" fillId="0" borderId="17" xfId="8" applyNumberFormat="1" applyFont="1" applyBorder="1"/>
    <xf numFmtId="3" fontId="37" fillId="0" borderId="20" xfId="8" applyNumberFormat="1" applyFont="1" applyBorder="1"/>
    <xf numFmtId="165" fontId="9" fillId="0" borderId="21" xfId="8" applyNumberFormat="1" applyFont="1" applyFill="1" applyBorder="1"/>
    <xf numFmtId="0" fontId="2" fillId="0" borderId="0" xfId="8" applyFont="1"/>
    <xf numFmtId="1" fontId="37" fillId="0" borderId="0" xfId="8" applyNumberFormat="1" applyFont="1"/>
    <xf numFmtId="0" fontId="37" fillId="0" borderId="25" xfId="8" applyFont="1" applyFill="1" applyBorder="1" applyAlignment="1">
      <alignment wrapText="1"/>
    </xf>
    <xf numFmtId="0" fontId="105" fillId="0" borderId="0" xfId="0" applyFont="1"/>
    <xf numFmtId="2" fontId="106" fillId="0" borderId="48" xfId="0" applyNumberFormat="1" applyFont="1" applyBorder="1"/>
    <xf numFmtId="0" fontId="5" fillId="0" borderId="0" xfId="13" applyFont="1" applyAlignment="1">
      <alignment vertical="center"/>
    </xf>
    <xf numFmtId="0" fontId="9" fillId="0" borderId="0" xfId="8" applyFont="1"/>
    <xf numFmtId="0" fontId="8" fillId="0" borderId="0" xfId="8" applyFont="1"/>
    <xf numFmtId="175" fontId="9" fillId="0" borderId="0" xfId="13" applyNumberFormat="1" applyFont="1" applyAlignment="1">
      <alignment horizontal="right" vertical="center"/>
    </xf>
    <xf numFmtId="0" fontId="14" fillId="0" borderId="0" xfId="8" applyFont="1" applyFill="1"/>
    <xf numFmtId="3" fontId="9" fillId="0" borderId="4" xfId="8" applyNumberFormat="1" applyFont="1" applyFill="1" applyBorder="1"/>
    <xf numFmtId="164" fontId="9" fillId="0" borderId="26" xfId="8" applyNumberFormat="1" applyFont="1" applyFill="1" applyBorder="1"/>
    <xf numFmtId="3" fontId="5" fillId="0" borderId="4" xfId="8" applyNumberFormat="1" applyFont="1" applyFill="1" applyBorder="1"/>
    <xf numFmtId="164" fontId="5" fillId="0" borderId="26" xfId="8" applyNumberFormat="1" applyFont="1" applyFill="1" applyBorder="1"/>
    <xf numFmtId="0" fontId="5" fillId="0" borderId="0" xfId="8" applyFont="1" applyFill="1"/>
    <xf numFmtId="3" fontId="9" fillId="0" borderId="20" xfId="8" applyNumberFormat="1" applyFont="1" applyFill="1" applyBorder="1"/>
    <xf numFmtId="164" fontId="9" fillId="0" borderId="21" xfId="8" applyNumberFormat="1" applyFont="1" applyFill="1" applyBorder="1"/>
    <xf numFmtId="0" fontId="2" fillId="0" borderId="0" xfId="22" applyFont="1"/>
    <xf numFmtId="3" fontId="2" fillId="0" borderId="0" xfId="22" applyNumberFormat="1" applyFont="1"/>
    <xf numFmtId="0" fontId="2" fillId="0" borderId="0" xfId="13" applyFont="1" applyAlignment="1">
      <alignment vertical="center"/>
    </xf>
    <xf numFmtId="0" fontId="22" fillId="0" borderId="0" xfId="22" applyFont="1"/>
    <xf numFmtId="0" fontId="37" fillId="0" borderId="0" xfId="22" applyFont="1" applyFill="1"/>
    <xf numFmtId="0" fontId="37" fillId="0" borderId="0" xfId="22" applyFont="1" applyFill="1" applyBorder="1"/>
    <xf numFmtId="0" fontId="37" fillId="0" borderId="0" xfId="22" applyFont="1" applyFill="1" applyBorder="1" applyAlignment="1">
      <alignment horizontal="left"/>
    </xf>
    <xf numFmtId="1" fontId="37" fillId="0" borderId="0" xfId="22" applyNumberFormat="1" applyFont="1" applyFill="1" applyBorder="1" applyAlignment="1">
      <alignment horizontal="center" wrapText="1"/>
    </xf>
    <xf numFmtId="4" fontId="37" fillId="0" borderId="0" xfId="22" applyNumberFormat="1" applyFont="1" applyFill="1"/>
    <xf numFmtId="0" fontId="37" fillId="0" borderId="0" xfId="22" applyFont="1"/>
    <xf numFmtId="164" fontId="10" fillId="0" borderId="4" xfId="8" applyNumberFormat="1" applyFont="1" applyBorder="1"/>
    <xf numFmtId="164" fontId="10" fillId="0" borderId="4" xfId="8" applyNumberFormat="1" applyFont="1" applyFill="1" applyBorder="1"/>
    <xf numFmtId="3" fontId="10" fillId="0" borderId="4" xfId="8" applyNumberFormat="1" applyFont="1" applyFill="1" applyBorder="1"/>
    <xf numFmtId="165" fontId="10" fillId="0" borderId="4" xfId="22" applyNumberFormat="1" applyFont="1" applyFill="1" applyBorder="1"/>
    <xf numFmtId="4" fontId="10" fillId="0" borderId="4" xfId="22" applyNumberFormat="1" applyFont="1" applyFill="1" applyBorder="1"/>
    <xf numFmtId="0" fontId="22" fillId="0" borderId="0" xfId="22" applyFont="1" applyFill="1" applyBorder="1"/>
    <xf numFmtId="0" fontId="85" fillId="0" borderId="0" xfId="22" applyFont="1" applyFill="1" applyBorder="1"/>
    <xf numFmtId="164" fontId="26" fillId="0" borderId="20" xfId="8" applyNumberFormat="1" applyFont="1" applyBorder="1"/>
    <xf numFmtId="164" fontId="26" fillId="0" borderId="20" xfId="8" applyNumberFormat="1" applyFont="1" applyFill="1" applyBorder="1"/>
    <xf numFmtId="3" fontId="26" fillId="0" borderId="20" xfId="8" applyNumberFormat="1" applyFont="1" applyFill="1" applyBorder="1"/>
    <xf numFmtId="165" fontId="26" fillId="0" borderId="20" xfId="22" applyNumberFormat="1" applyFont="1" applyFill="1" applyBorder="1"/>
    <xf numFmtId="4" fontId="26" fillId="0" borderId="20" xfId="22" applyNumberFormat="1" applyFont="1" applyFill="1" applyBorder="1"/>
    <xf numFmtId="0" fontId="9" fillId="0" borderId="92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63" xfId="0" applyFont="1" applyFill="1" applyBorder="1"/>
    <xf numFmtId="174" fontId="9" fillId="0" borderId="4" xfId="0" applyNumberFormat="1" applyFont="1" applyFill="1" applyBorder="1" applyAlignment="1">
      <alignment horizontal="right"/>
    </xf>
    <xf numFmtId="164" fontId="9" fillId="0" borderId="3" xfId="0" applyNumberFormat="1" applyFont="1" applyFill="1" applyBorder="1" applyAlignment="1">
      <alignment horizontal="right"/>
    </xf>
    <xf numFmtId="0" fontId="9" fillId="0" borderId="63" xfId="0" applyFont="1" applyFill="1" applyBorder="1" applyAlignment="1">
      <alignment wrapText="1"/>
    </xf>
    <xf numFmtId="174" fontId="9" fillId="0" borderId="4" xfId="0" applyNumberFormat="1" applyFont="1" applyFill="1" applyBorder="1" applyAlignment="1">
      <alignment horizontal="right" vertical="center"/>
    </xf>
    <xf numFmtId="164" fontId="9" fillId="0" borderId="3" xfId="0" applyNumberFormat="1" applyFont="1" applyFill="1" applyBorder="1" applyAlignment="1">
      <alignment horizontal="right" vertical="center"/>
    </xf>
    <xf numFmtId="0" fontId="9" fillId="0" borderId="64" xfId="0" applyFont="1" applyFill="1" applyBorder="1"/>
    <xf numFmtId="174" fontId="9" fillId="0" borderId="20" xfId="0" applyNumberFormat="1" applyFont="1" applyFill="1" applyBorder="1" applyAlignment="1">
      <alignment horizontal="right"/>
    </xf>
    <xf numFmtId="174" fontId="9" fillId="0" borderId="18" xfId="0" applyNumberFormat="1" applyFont="1" applyFill="1" applyBorder="1" applyAlignment="1">
      <alignment horizontal="right"/>
    </xf>
    <xf numFmtId="174" fontId="9" fillId="0" borderId="41" xfId="0" applyNumberFormat="1" applyFont="1" applyFill="1" applyBorder="1" applyAlignment="1">
      <alignment horizontal="right"/>
    </xf>
    <xf numFmtId="174" fontId="9" fillId="0" borderId="19" xfId="0" applyNumberFormat="1" applyFont="1" applyFill="1" applyBorder="1" applyAlignment="1">
      <alignment horizontal="right"/>
    </xf>
    <xf numFmtId="0" fontId="9" fillId="0" borderId="0" xfId="0" quotePrefix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left" vertical="center"/>
    </xf>
    <xf numFmtId="0" fontId="41" fillId="0" borderId="0" xfId="0" applyFont="1" applyFill="1" applyBorder="1" applyAlignment="1">
      <alignment vertical="center"/>
    </xf>
    <xf numFmtId="0" fontId="16" fillId="0" borderId="10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171" fontId="16" fillId="0" borderId="3" xfId="0" applyNumberFormat="1" applyFont="1" applyBorder="1"/>
    <xf numFmtId="171" fontId="16" fillId="0" borderId="4" xfId="0" applyNumberFormat="1" applyFont="1" applyBorder="1" applyAlignment="1">
      <alignment vertical="center"/>
    </xf>
    <xf numFmtId="177" fontId="16" fillId="0" borderId="4" xfId="0" applyNumberFormat="1" applyFont="1" applyBorder="1" applyAlignment="1">
      <alignment horizontal="right"/>
    </xf>
    <xf numFmtId="178" fontId="16" fillId="0" borderId="0" xfId="0" applyNumberFormat="1" applyFont="1" applyBorder="1" applyAlignment="1">
      <alignment horizontal="right"/>
    </xf>
    <xf numFmtId="178" fontId="16" fillId="0" borderId="4" xfId="0" applyNumberFormat="1" applyFont="1" applyBorder="1" applyAlignment="1">
      <alignment horizontal="right"/>
    </xf>
    <xf numFmtId="178" fontId="16" fillId="0" borderId="26" xfId="0" applyNumberFormat="1" applyFont="1" applyBorder="1" applyAlignment="1">
      <alignment horizontal="right"/>
    </xf>
    <xf numFmtId="171" fontId="16" fillId="0" borderId="3" xfId="0" applyNumberFormat="1" applyFont="1" applyBorder="1" applyAlignment="1">
      <alignment horizontal="left"/>
    </xf>
    <xf numFmtId="171" fontId="16" fillId="0" borderId="4" xfId="0" applyNumberFormat="1" applyFont="1" applyBorder="1" applyAlignment="1">
      <alignment horizontal="left"/>
    </xf>
    <xf numFmtId="177" fontId="16" fillId="0" borderId="4" xfId="0" applyNumberFormat="1" applyFont="1" applyBorder="1" applyAlignment="1">
      <alignment horizontal="left"/>
    </xf>
    <xf numFmtId="178" fontId="16" fillId="0" borderId="0" xfId="0" applyNumberFormat="1" applyFont="1" applyBorder="1" applyAlignment="1">
      <alignment horizontal="center"/>
    </xf>
    <xf numFmtId="178" fontId="16" fillId="0" borderId="4" xfId="0" applyNumberFormat="1" applyFont="1" applyBorder="1" applyAlignment="1">
      <alignment horizontal="center"/>
    </xf>
    <xf numFmtId="178" fontId="16" fillId="0" borderId="26" xfId="0" applyNumberFormat="1" applyFont="1" applyBorder="1" applyAlignment="1">
      <alignment horizontal="center"/>
    </xf>
    <xf numFmtId="171" fontId="16" fillId="0" borderId="4" xfId="0" applyNumberFormat="1" applyFont="1" applyBorder="1"/>
    <xf numFmtId="171" fontId="16" fillId="0" borderId="39" xfId="0" applyNumberFormat="1" applyFont="1" applyBorder="1"/>
    <xf numFmtId="171" fontId="16" fillId="0" borderId="7" xfId="0" applyNumberFormat="1" applyFont="1" applyBorder="1"/>
    <xf numFmtId="177" fontId="16" fillId="0" borderId="7" xfId="0" applyNumberFormat="1" applyFont="1" applyBorder="1" applyAlignment="1">
      <alignment horizontal="right"/>
    </xf>
    <xf numFmtId="178" fontId="16" fillId="0" borderId="79" xfId="0" applyNumberFormat="1" applyFont="1" applyBorder="1" applyAlignment="1">
      <alignment horizontal="right"/>
    </xf>
    <xf numFmtId="178" fontId="16" fillId="0" borderId="7" xfId="0" applyNumberFormat="1" applyFont="1" applyBorder="1" applyAlignment="1">
      <alignment horizontal="right"/>
    </xf>
    <xf numFmtId="178" fontId="16" fillId="0" borderId="65" xfId="0" applyNumberFormat="1" applyFont="1" applyBorder="1" applyAlignment="1">
      <alignment horizontal="right"/>
    </xf>
    <xf numFmtId="171" fontId="47" fillId="0" borderId="4" xfId="0" applyNumberFormat="1" applyFont="1" applyBorder="1"/>
    <xf numFmtId="171" fontId="16" fillId="0" borderId="3" xfId="0" applyNumberFormat="1" applyFont="1" applyBorder="1" applyAlignment="1">
      <alignment horizontal="right"/>
    </xf>
    <xf numFmtId="171" fontId="16" fillId="0" borderId="4" xfId="0" applyNumberFormat="1" applyFont="1" applyBorder="1" applyAlignment="1">
      <alignment horizontal="right"/>
    </xf>
    <xf numFmtId="171" fontId="16" fillId="0" borderId="36" xfId="0" applyNumberFormat="1" applyFont="1" applyBorder="1"/>
    <xf numFmtId="171" fontId="16" fillId="0" borderId="5" xfId="0" applyNumberFormat="1" applyFont="1" applyBorder="1"/>
    <xf numFmtId="177" fontId="16" fillId="0" borderId="5" xfId="0" applyNumberFormat="1" applyFont="1" applyBorder="1" applyAlignment="1">
      <alignment horizontal="right"/>
    </xf>
    <xf numFmtId="178" fontId="16" fillId="0" borderId="36" xfId="0" applyNumberFormat="1" applyFont="1" applyBorder="1" applyAlignment="1">
      <alignment horizontal="right"/>
    </xf>
    <xf numFmtId="178" fontId="16" fillId="0" borderId="5" xfId="0" applyNumberFormat="1" applyFont="1" applyBorder="1" applyAlignment="1">
      <alignment horizontal="right"/>
    </xf>
    <xf numFmtId="178" fontId="16" fillId="0" borderId="24" xfId="0" applyNumberFormat="1" applyFont="1" applyBorder="1" applyAlignment="1">
      <alignment horizontal="right"/>
    </xf>
    <xf numFmtId="178" fontId="16" fillId="0" borderId="0" xfId="0" applyNumberFormat="1" applyFont="1" applyBorder="1" applyAlignment="1">
      <alignment horizontal="left"/>
    </xf>
    <xf numFmtId="178" fontId="16" fillId="0" borderId="4" xfId="0" applyNumberFormat="1" applyFont="1" applyBorder="1" applyAlignment="1">
      <alignment horizontal="left"/>
    </xf>
    <xf numFmtId="178" fontId="16" fillId="0" borderId="26" xfId="0" applyNumberFormat="1" applyFont="1" applyBorder="1" applyAlignment="1">
      <alignment horizontal="left"/>
    </xf>
    <xf numFmtId="171" fontId="16" fillId="0" borderId="41" xfId="0" applyNumberFormat="1" applyFont="1" applyBorder="1"/>
    <xf numFmtId="171" fontId="16" fillId="0" borderId="20" xfId="0" applyNumberFormat="1" applyFont="1" applyBorder="1"/>
    <xf numFmtId="177" fontId="16" fillId="0" borderId="20" xfId="0" applyNumberFormat="1" applyFont="1" applyBorder="1" applyAlignment="1">
      <alignment horizontal="right"/>
    </xf>
    <xf numFmtId="178" fontId="16" fillId="0" borderId="20" xfId="0" applyNumberFormat="1" applyFont="1" applyBorder="1" applyAlignment="1">
      <alignment horizontal="right"/>
    </xf>
    <xf numFmtId="178" fontId="16" fillId="0" borderId="21" xfId="0" applyNumberFormat="1" applyFont="1" applyBorder="1" applyAlignment="1">
      <alignment horizontal="right"/>
    </xf>
    <xf numFmtId="0" fontId="5" fillId="0" borderId="0" xfId="0" applyFont="1"/>
    <xf numFmtId="0" fontId="16" fillId="0" borderId="1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6" fillId="0" borderId="23" xfId="0" applyFont="1" applyBorder="1"/>
    <xf numFmtId="179" fontId="47" fillId="0" borderId="3" xfId="0" applyNumberFormat="1" applyFont="1" applyBorder="1"/>
    <xf numFmtId="179" fontId="47" fillId="0" borderId="34" xfId="0" applyNumberFormat="1" applyFont="1" applyBorder="1"/>
    <xf numFmtId="0" fontId="16" fillId="0" borderId="9" xfId="0" applyFont="1" applyBorder="1" applyAlignment="1">
      <alignment horizontal="center"/>
    </xf>
    <xf numFmtId="0" fontId="101" fillId="0" borderId="9" xfId="0" applyFont="1" applyBorder="1" applyAlignment="1">
      <alignment horizontal="center"/>
    </xf>
    <xf numFmtId="179" fontId="101" fillId="0" borderId="3" xfId="0" applyNumberFormat="1" applyFont="1" applyBorder="1"/>
    <xf numFmtId="179" fontId="101" fillId="0" borderId="34" xfId="0" applyNumberFormat="1" applyFont="1" applyBorder="1"/>
    <xf numFmtId="179" fontId="101" fillId="0" borderId="3" xfId="0" applyNumberFormat="1" applyFont="1" applyFill="1" applyBorder="1"/>
    <xf numFmtId="0" fontId="16" fillId="0" borderId="28" xfId="0" applyFont="1" applyBorder="1" applyAlignment="1">
      <alignment horizontal="left"/>
    </xf>
    <xf numFmtId="179" fontId="16" fillId="0" borderId="28" xfId="0" applyNumberFormat="1" applyFont="1" applyBorder="1" applyAlignment="1">
      <alignment horizontal="left"/>
    </xf>
    <xf numFmtId="0" fontId="16" fillId="0" borderId="28" xfId="0" applyFont="1" applyBorder="1"/>
    <xf numFmtId="179" fontId="47" fillId="0" borderId="28" xfId="0" applyNumberFormat="1" applyFont="1" applyBorder="1"/>
    <xf numFmtId="179" fontId="47" fillId="0" borderId="29" xfId="0" applyNumberFormat="1" applyFont="1" applyBorder="1" applyAlignment="1">
      <alignment horizontal="left"/>
    </xf>
    <xf numFmtId="180" fontId="47" fillId="0" borderId="3" xfId="0" applyNumberFormat="1" applyFont="1" applyBorder="1"/>
    <xf numFmtId="0" fontId="6" fillId="0" borderId="0" xfId="0" applyFont="1" applyAlignment="1">
      <alignment horizontal="center"/>
    </xf>
    <xf numFmtId="180" fontId="101" fillId="0" borderId="3" xfId="0" applyNumberFormat="1" applyFont="1" applyBorder="1"/>
    <xf numFmtId="180" fontId="101" fillId="0" borderId="3" xfId="0" applyNumberFormat="1" applyFont="1" applyFill="1" applyBorder="1"/>
    <xf numFmtId="0" fontId="16" fillId="0" borderId="28" xfId="0" applyFont="1" applyBorder="1" applyAlignment="1">
      <alignment horizontal="center"/>
    </xf>
    <xf numFmtId="179" fontId="16" fillId="0" borderId="28" xfId="0" applyNumberFormat="1" applyFont="1" applyBorder="1"/>
    <xf numFmtId="179" fontId="47" fillId="0" borderId="29" xfId="0" applyNumberFormat="1" applyFont="1" applyBorder="1"/>
    <xf numFmtId="179" fontId="101" fillId="0" borderId="3" xfId="0" applyNumberFormat="1" applyFont="1" applyBorder="1" applyAlignment="1">
      <alignment horizontal="center"/>
    </xf>
    <xf numFmtId="179" fontId="101" fillId="0" borderId="3" xfId="0" applyNumberFormat="1" applyFont="1" applyBorder="1" applyAlignment="1">
      <alignment horizontal="right"/>
    </xf>
    <xf numFmtId="0" fontId="101" fillId="0" borderId="19" xfId="0" applyFont="1" applyBorder="1" applyAlignment="1">
      <alignment horizontal="center"/>
    </xf>
    <xf numFmtId="179" fontId="101" fillId="0" borderId="41" xfId="0" applyNumberFormat="1" applyFont="1" applyBorder="1"/>
    <xf numFmtId="179" fontId="101" fillId="0" borderId="42" xfId="0" applyNumberFormat="1" applyFont="1" applyBorder="1"/>
    <xf numFmtId="0" fontId="101" fillId="0" borderId="0" xfId="0" applyFont="1" applyAlignment="1">
      <alignment horizontal="right"/>
    </xf>
    <xf numFmtId="2" fontId="107" fillId="0" borderId="94" xfId="0" applyNumberFormat="1" applyFont="1" applyBorder="1"/>
    <xf numFmtId="2" fontId="107" fillId="0" borderId="95" xfId="0" applyNumberFormat="1" applyFont="1" applyBorder="1"/>
    <xf numFmtId="2" fontId="107" fillId="0" borderId="27" xfId="0" applyNumberFormat="1" applyFont="1" applyBorder="1"/>
    <xf numFmtId="2" fontId="107" fillId="0" borderId="69" xfId="0" applyNumberFormat="1" applyFont="1" applyBorder="1"/>
    <xf numFmtId="2" fontId="108" fillId="0" borderId="96" xfId="0" applyNumberFormat="1" applyFont="1" applyBorder="1"/>
    <xf numFmtId="2" fontId="108" fillId="0" borderId="70" xfId="0" applyNumberFormat="1" applyFont="1" applyBorder="1"/>
    <xf numFmtId="165" fontId="2" fillId="0" borderId="0" xfId="0" applyNumberFormat="1" applyFont="1" applyAlignment="1">
      <alignment vertical="center"/>
    </xf>
    <xf numFmtId="0" fontId="1" fillId="3" borderId="7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97" xfId="0" applyFont="1" applyFill="1" applyBorder="1" applyAlignment="1">
      <alignment horizontal="center"/>
    </xf>
    <xf numFmtId="0" fontId="3" fillId="3" borderId="0" xfId="0" applyFont="1" applyFill="1" applyBorder="1"/>
    <xf numFmtId="1" fontId="2" fillId="3" borderId="0" xfId="0" applyNumberFormat="1" applyFont="1" applyFill="1" applyBorder="1"/>
    <xf numFmtId="1" fontId="2" fillId="3" borderId="0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165" fontId="109" fillId="3" borderId="4" xfId="0" applyNumberFormat="1" applyFont="1" applyFill="1" applyBorder="1"/>
    <xf numFmtId="164" fontId="16" fillId="3" borderId="5" xfId="0" applyNumberFormat="1" applyFont="1" applyFill="1" applyBorder="1" applyAlignment="1">
      <alignment horizontal="right"/>
    </xf>
    <xf numFmtId="4" fontId="16" fillId="3" borderId="4" xfId="0" applyNumberFormat="1" applyFont="1" applyFill="1" applyBorder="1" applyAlignment="1">
      <alignment horizontal="right"/>
    </xf>
    <xf numFmtId="165" fontId="110" fillId="3" borderId="4" xfId="0" applyNumberFormat="1" applyFont="1" applyFill="1" applyBorder="1"/>
    <xf numFmtId="165" fontId="0" fillId="3" borderId="5" xfId="0" applyNumberFormat="1" applyFont="1" applyFill="1" applyBorder="1"/>
    <xf numFmtId="165" fontId="6" fillId="3" borderId="0" xfId="0" applyNumberFormat="1" applyFont="1" applyFill="1" applyBorder="1" applyAlignment="1">
      <alignment horizontal="right"/>
    </xf>
    <xf numFmtId="3" fontId="6" fillId="3" borderId="0" xfId="0" applyNumberFormat="1" applyFont="1" applyFill="1" applyBorder="1" applyAlignment="1">
      <alignment horizontal="right"/>
    </xf>
    <xf numFmtId="0" fontId="6" fillId="3" borderId="0" xfId="0" applyFont="1" applyFill="1"/>
    <xf numFmtId="164" fontId="19" fillId="3" borderId="4" xfId="0" applyNumberFormat="1" applyFont="1" applyFill="1" applyBorder="1" applyAlignment="1">
      <alignment horizontal="right"/>
    </xf>
    <xf numFmtId="3" fontId="23" fillId="3" borderId="4" xfId="0" applyNumberFormat="1" applyFont="1" applyFill="1" applyBorder="1" applyAlignment="1">
      <alignment horizontal="right"/>
    </xf>
    <xf numFmtId="165" fontId="23" fillId="3" borderId="4" xfId="0" applyNumberFormat="1" applyFont="1" applyFill="1" applyBorder="1" applyAlignment="1">
      <alignment horizontal="right"/>
    </xf>
    <xf numFmtId="164" fontId="23" fillId="3" borderId="4" xfId="0" applyNumberFormat="1" applyFont="1" applyFill="1" applyBorder="1"/>
    <xf numFmtId="165" fontId="10" fillId="0" borderId="7" xfId="0" applyNumberFormat="1" applyFont="1" applyBorder="1" applyAlignment="1">
      <alignment horizontal="right"/>
    </xf>
    <xf numFmtId="165" fontId="10" fillId="0" borderId="10" xfId="0" applyNumberFormat="1" applyFont="1" applyBorder="1" applyAlignment="1">
      <alignment horizontal="right"/>
    </xf>
    <xf numFmtId="165" fontId="10" fillId="3" borderId="10" xfId="0" applyNumberFormat="1" applyFont="1" applyFill="1" applyBorder="1" applyAlignment="1">
      <alignment horizontal="right"/>
    </xf>
    <xf numFmtId="165" fontId="10" fillId="3" borderId="7" xfId="0" applyNumberFormat="1" applyFont="1" applyFill="1" applyBorder="1" applyAlignment="1">
      <alignment horizontal="right"/>
    </xf>
    <xf numFmtId="165" fontId="10" fillId="3" borderId="4" xfId="0" applyNumberFormat="1" applyFont="1" applyFill="1" applyBorder="1" applyAlignment="1">
      <alignment horizontal="right"/>
    </xf>
    <xf numFmtId="165" fontId="10" fillId="0" borderId="5" xfId="0" applyNumberFormat="1" applyFont="1" applyBorder="1" applyAlignment="1">
      <alignment horizontal="right"/>
    </xf>
    <xf numFmtId="165" fontId="10" fillId="0" borderId="30" xfId="0" applyNumberFormat="1" applyFont="1" applyBorder="1" applyAlignment="1">
      <alignment horizontal="right"/>
    </xf>
    <xf numFmtId="165" fontId="10" fillId="3" borderId="30" xfId="0" applyNumberFormat="1" applyFont="1" applyFill="1" applyBorder="1" applyAlignment="1">
      <alignment horizontal="right"/>
    </xf>
    <xf numFmtId="165" fontId="10" fillId="3" borderId="5" xfId="0" applyNumberFormat="1" applyFont="1" applyFill="1" applyBorder="1" applyAlignment="1">
      <alignment horizontal="right"/>
    </xf>
    <xf numFmtId="165" fontId="10" fillId="0" borderId="4" xfId="0" applyNumberFormat="1" applyFont="1" applyBorder="1" applyAlignment="1">
      <alignment horizontal="right"/>
    </xf>
    <xf numFmtId="165" fontId="10" fillId="0" borderId="7" xfId="0" applyNumberFormat="1" applyFont="1" applyFill="1" applyBorder="1" applyAlignment="1">
      <alignment horizontal="right"/>
    </xf>
    <xf numFmtId="165" fontId="101" fillId="0" borderId="5" xfId="0" applyNumberFormat="1" applyFont="1" applyBorder="1" applyAlignment="1">
      <alignment horizontal="right"/>
    </xf>
    <xf numFmtId="165" fontId="10" fillId="0" borderId="4" xfId="0" applyNumberFormat="1" applyFont="1" applyFill="1" applyBorder="1" applyAlignment="1">
      <alignment horizontal="right"/>
    </xf>
    <xf numFmtId="165" fontId="10" fillId="0" borderId="9" xfId="0" applyNumberFormat="1" applyFont="1" applyFill="1" applyBorder="1" applyAlignment="1">
      <alignment horizontal="right"/>
    </xf>
    <xf numFmtId="165" fontId="101" fillId="0" borderId="4" xfId="0" applyNumberFormat="1" applyFont="1" applyBorder="1" applyAlignment="1">
      <alignment horizontal="right"/>
    </xf>
    <xf numFmtId="165" fontId="10" fillId="0" borderId="30" xfId="0" applyNumberFormat="1" applyFont="1" applyFill="1" applyBorder="1" applyAlignment="1">
      <alignment horizontal="right"/>
    </xf>
    <xf numFmtId="0" fontId="11" fillId="3" borderId="98" xfId="0" applyFont="1" applyFill="1" applyBorder="1" applyAlignment="1">
      <alignment horizontal="center" vertical="center" wrapText="1"/>
    </xf>
    <xf numFmtId="0" fontId="11" fillId="3" borderId="99" xfId="0" applyFont="1" applyFill="1" applyBorder="1" applyAlignment="1">
      <alignment horizontal="center" vertical="center" wrapText="1"/>
    </xf>
    <xf numFmtId="0" fontId="11" fillId="3" borderId="100" xfId="0" applyFont="1" applyFill="1" applyBorder="1" applyAlignment="1">
      <alignment horizontal="center" vertical="center" wrapText="1"/>
    </xf>
    <xf numFmtId="165" fontId="12" fillId="3" borderId="7" xfId="0" applyNumberFormat="1" applyFont="1" applyFill="1" applyBorder="1" applyAlignment="1">
      <alignment horizontal="right"/>
    </xf>
    <xf numFmtId="165" fontId="2" fillId="3" borderId="5" xfId="0" applyNumberFormat="1" applyFont="1" applyFill="1" applyBorder="1" applyAlignment="1">
      <alignment horizontal="right"/>
    </xf>
    <xf numFmtId="164" fontId="2" fillId="3" borderId="0" xfId="0" applyNumberFormat="1" applyFont="1" applyFill="1"/>
    <xf numFmtId="0" fontId="1" fillId="3" borderId="39" xfId="0" applyFont="1" applyFill="1" applyBorder="1"/>
    <xf numFmtId="0" fontId="1" fillId="3" borderId="3" xfId="0" applyFont="1" applyFill="1" applyBorder="1"/>
    <xf numFmtId="0" fontId="2" fillId="3" borderId="3" xfId="0" applyFont="1" applyFill="1" applyBorder="1"/>
    <xf numFmtId="0" fontId="2" fillId="3" borderId="36" xfId="0" applyFont="1" applyFill="1" applyBorder="1"/>
    <xf numFmtId="0" fontId="2" fillId="3" borderId="39" xfId="0" applyFont="1" applyFill="1" applyBorder="1"/>
    <xf numFmtId="2" fontId="2" fillId="3" borderId="39" xfId="0" applyNumberFormat="1" applyFont="1" applyFill="1" applyBorder="1" applyAlignment="1">
      <alignment horizontal="right"/>
    </xf>
    <xf numFmtId="2" fontId="2" fillId="3" borderId="79" xfId="0" applyNumberFormat="1" applyFont="1" applyFill="1" applyBorder="1" applyAlignment="1">
      <alignment horizontal="right"/>
    </xf>
    <xf numFmtId="2" fontId="2" fillId="3" borderId="3" xfId="0" applyNumberFormat="1" applyFont="1" applyFill="1" applyBorder="1" applyAlignment="1">
      <alignment horizontal="right"/>
    </xf>
    <xf numFmtId="2" fontId="2" fillId="3" borderId="36" xfId="0" applyNumberFormat="1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right"/>
    </xf>
    <xf numFmtId="2" fontId="2" fillId="3" borderId="23" xfId="0" applyNumberFormat="1" applyFont="1" applyFill="1" applyBorder="1" applyAlignment="1">
      <alignment horizontal="right"/>
    </xf>
    <xf numFmtId="0" fontId="0" fillId="0" borderId="0" xfId="0" applyFont="1"/>
    <xf numFmtId="0" fontId="23" fillId="0" borderId="0" xfId="6" applyNumberFormat="1" applyFont="1" applyFill="1" applyBorder="1" applyAlignment="1"/>
    <xf numFmtId="0" fontId="111" fillId="0" borderId="0" xfId="6" applyFont="1"/>
    <xf numFmtId="0" fontId="19" fillId="0" borderId="0" xfId="6" applyFont="1" applyFill="1"/>
    <xf numFmtId="0" fontId="111" fillId="0" borderId="0" xfId="6" applyFont="1" applyFill="1"/>
    <xf numFmtId="0" fontId="10" fillId="0" borderId="0" xfId="6" applyFont="1" applyFill="1"/>
    <xf numFmtId="0" fontId="101" fillId="0" borderId="0" xfId="6" applyFont="1" applyFill="1"/>
    <xf numFmtId="0" fontId="26" fillId="0" borderId="7" xfId="6" applyFont="1" applyFill="1" applyBorder="1"/>
    <xf numFmtId="0" fontId="26" fillId="0" borderId="0" xfId="6" applyFont="1" applyFill="1"/>
    <xf numFmtId="0" fontId="26" fillId="0" borderId="4" xfId="6" applyFont="1" applyFill="1" applyBorder="1"/>
    <xf numFmtId="0" fontId="24" fillId="0" borderId="8" xfId="6" applyNumberFormat="1" applyFont="1" applyFill="1" applyBorder="1" applyAlignment="1">
      <alignment horizontal="center"/>
    </xf>
    <xf numFmtId="0" fontId="24" fillId="0" borderId="5" xfId="6" applyNumberFormat="1" applyFont="1" applyFill="1" applyBorder="1" applyAlignment="1">
      <alignment horizontal="center"/>
    </xf>
    <xf numFmtId="0" fontId="101" fillId="0" borderId="0" xfId="6" applyFont="1" applyFill="1" applyAlignment="1">
      <alignment horizontal="center"/>
    </xf>
    <xf numFmtId="0" fontId="101" fillId="0" borderId="8" xfId="6" applyFont="1" applyFill="1" applyBorder="1"/>
    <xf numFmtId="0" fontId="26" fillId="0" borderId="8" xfId="6" applyFont="1" applyFill="1" applyBorder="1"/>
    <xf numFmtId="0" fontId="3" fillId="0" borderId="0" xfId="6" applyNumberFormat="1" applyFont="1" applyFill="1" applyBorder="1" applyAlignment="1"/>
    <xf numFmtId="164" fontId="3" fillId="0" borderId="0" xfId="6" applyNumberFormat="1" applyFont="1" applyFill="1" applyBorder="1" applyAlignment="1"/>
    <xf numFmtId="0" fontId="27" fillId="0" borderId="0" xfId="6" applyFont="1" applyFill="1"/>
    <xf numFmtId="0" fontId="102" fillId="0" borderId="0" xfId="6" applyFont="1" applyFill="1"/>
    <xf numFmtId="0" fontId="24" fillId="0" borderId="5" xfId="6" applyNumberFormat="1" applyFont="1" applyFill="1" applyBorder="1" applyAlignment="1">
      <alignment horizontal="left"/>
    </xf>
    <xf numFmtId="0" fontId="25" fillId="0" borderId="0" xfId="6" applyNumberFormat="1" applyFont="1" applyFill="1" applyBorder="1" applyAlignment="1"/>
    <xf numFmtId="0" fontId="25" fillId="0" borderId="0" xfId="6" applyFont="1" applyFill="1"/>
    <xf numFmtId="0" fontId="25" fillId="0" borderId="0" xfId="6" applyFont="1"/>
    <xf numFmtId="167" fontId="2" fillId="0" borderId="5" xfId="20" applyNumberFormat="1" applyFont="1" applyFill="1" applyBorder="1" applyAlignment="1">
      <alignment horizontal="right" vertical="center"/>
    </xf>
    <xf numFmtId="0" fontId="9" fillId="0" borderId="0" xfId="0" quotePrefix="1" applyFont="1" applyAlignment="1">
      <alignment horizontal="left"/>
    </xf>
    <xf numFmtId="3" fontId="19" fillId="0" borderId="4" xfId="0" applyNumberFormat="1" applyFont="1" applyBorder="1" applyAlignment="1">
      <alignment horizontal="right"/>
    </xf>
    <xf numFmtId="3" fontId="19" fillId="0" borderId="34" xfId="0" applyNumberFormat="1" applyFont="1" applyBorder="1" applyAlignment="1">
      <alignment horizontal="right"/>
    </xf>
    <xf numFmtId="3" fontId="19" fillId="0" borderId="34" xfId="0" applyNumberFormat="1" applyFont="1" applyBorder="1"/>
    <xf numFmtId="3" fontId="19" fillId="0" borderId="5" xfId="0" applyNumberFormat="1" applyFont="1" applyBorder="1" applyAlignment="1">
      <alignment horizontal="right"/>
    </xf>
    <xf numFmtId="3" fontId="19" fillId="0" borderId="37" xfId="0" applyNumberFormat="1" applyFont="1" applyBorder="1"/>
    <xf numFmtId="3" fontId="92" fillId="0" borderId="4" xfId="0" applyNumberFormat="1" applyFont="1" applyBorder="1" applyAlignment="1">
      <alignment horizontal="right"/>
    </xf>
    <xf numFmtId="3" fontId="19" fillId="0" borderId="40" xfId="0" applyNumberFormat="1" applyFont="1" applyBorder="1"/>
    <xf numFmtId="3" fontId="19" fillId="0" borderId="20" xfId="0" applyNumberFormat="1" applyFont="1" applyBorder="1" applyAlignment="1">
      <alignment horizontal="right"/>
    </xf>
    <xf numFmtId="3" fontId="19" fillId="0" borderId="42" xfId="0" applyNumberFormat="1" applyFont="1" applyBorder="1"/>
    <xf numFmtId="171" fontId="14" fillId="0" borderId="31" xfId="28" applyNumberFormat="1" applyFont="1" applyBorder="1"/>
    <xf numFmtId="3" fontId="14" fillId="0" borderId="1" xfId="28" applyNumberFormat="1" applyFont="1" applyBorder="1"/>
    <xf numFmtId="3" fontId="14" fillId="0" borderId="15" xfId="28" applyNumberFormat="1" applyFont="1" applyBorder="1"/>
    <xf numFmtId="3" fontId="14" fillId="0" borderId="1" xfId="27" applyNumberFormat="1" applyFont="1" applyBorder="1"/>
    <xf numFmtId="3" fontId="14" fillId="0" borderId="15" xfId="27" applyNumberFormat="1" applyFont="1" applyBorder="1"/>
    <xf numFmtId="3" fontId="14" fillId="0" borderId="52" xfId="28" applyNumberFormat="1" applyFont="1" applyBorder="1"/>
    <xf numFmtId="171" fontId="14" fillId="0" borderId="33" xfId="28" applyNumberFormat="1" applyFont="1" applyBorder="1"/>
    <xf numFmtId="3" fontId="14" fillId="0" borderId="0" xfId="28" applyNumberFormat="1" applyFont="1" applyBorder="1"/>
    <xf numFmtId="3" fontId="14" fillId="0" borderId="4" xfId="28" applyNumberFormat="1" applyFont="1" applyBorder="1"/>
    <xf numFmtId="3" fontId="14" fillId="0" borderId="0" xfId="27" applyNumberFormat="1" applyFont="1" applyBorder="1"/>
    <xf numFmtId="3" fontId="14" fillId="0" borderId="4" xfId="27" applyNumberFormat="1" applyFont="1" applyBorder="1"/>
    <xf numFmtId="3" fontId="14" fillId="0" borderId="34" xfId="28" applyNumberFormat="1" applyFont="1" applyBorder="1"/>
    <xf numFmtId="3" fontId="14" fillId="0" borderId="20" xfId="28" applyNumberFormat="1" applyFont="1" applyBorder="1"/>
    <xf numFmtId="3" fontId="14" fillId="0" borderId="20" xfId="27" applyNumberFormat="1" applyFont="1" applyBorder="1"/>
    <xf numFmtId="3" fontId="14" fillId="0" borderId="42" xfId="28" applyNumberFormat="1" applyFont="1" applyBorder="1"/>
    <xf numFmtId="171" fontId="9" fillId="0" borderId="15" xfId="0" applyNumberFormat="1" applyFont="1" applyBorder="1" applyAlignment="1">
      <alignment horizontal="right" vertical="center"/>
    </xf>
    <xf numFmtId="172" fontId="9" fillId="0" borderId="15" xfId="0" applyNumberFormat="1" applyFont="1" applyBorder="1" applyAlignment="1">
      <alignment horizontal="right" vertical="center"/>
    </xf>
    <xf numFmtId="172" fontId="9" fillId="0" borderId="52" xfId="0" applyNumberFormat="1" applyFont="1" applyBorder="1" applyAlignment="1">
      <alignment horizontal="right" vertical="center"/>
    </xf>
    <xf numFmtId="171" fontId="9" fillId="0" borderId="4" xfId="0" applyNumberFormat="1" applyFont="1" applyBorder="1" applyAlignment="1">
      <alignment horizontal="right" vertical="center"/>
    </xf>
    <xf numFmtId="172" fontId="9" fillId="0" borderId="4" xfId="0" applyNumberFormat="1" applyFont="1" applyBorder="1" applyAlignment="1">
      <alignment horizontal="right" vertical="center"/>
    </xf>
    <xf numFmtId="172" fontId="9" fillId="0" borderId="34" xfId="0" applyNumberFormat="1" applyFont="1" applyBorder="1" applyAlignment="1">
      <alignment horizontal="right" vertical="center"/>
    </xf>
    <xf numFmtId="171" fontId="9" fillId="0" borderId="9" xfId="0" applyNumberFormat="1" applyFont="1" applyBorder="1" applyAlignment="1">
      <alignment horizontal="right" vertical="center"/>
    </xf>
    <xf numFmtId="171" fontId="9" fillId="0" borderId="5" xfId="0" applyNumberFormat="1" applyFont="1" applyBorder="1" applyAlignment="1">
      <alignment horizontal="right" vertical="center"/>
    </xf>
    <xf numFmtId="172" fontId="9" fillId="0" borderId="5" xfId="0" applyNumberFormat="1" applyFont="1" applyBorder="1" applyAlignment="1">
      <alignment horizontal="right" vertical="center"/>
    </xf>
    <xf numFmtId="172" fontId="9" fillId="0" borderId="37" xfId="0" applyNumberFormat="1" applyFont="1" applyBorder="1" applyAlignment="1">
      <alignment horizontal="right" vertical="center"/>
    </xf>
    <xf numFmtId="171" fontId="5" fillId="0" borderId="20" xfId="0" applyNumberFormat="1" applyFont="1" applyBorder="1" applyAlignment="1">
      <alignment horizontal="right" vertical="center"/>
    </xf>
    <xf numFmtId="172" fontId="5" fillId="0" borderId="20" xfId="0" applyNumberFormat="1" applyFont="1" applyBorder="1" applyAlignment="1">
      <alignment horizontal="right" vertical="center"/>
    </xf>
    <xf numFmtId="172" fontId="5" fillId="0" borderId="42" xfId="0" applyNumberFormat="1" applyFont="1" applyBorder="1" applyAlignment="1">
      <alignment horizontal="right" vertical="center"/>
    </xf>
    <xf numFmtId="0" fontId="104" fillId="0" borderId="14" xfId="0" applyFont="1" applyFill="1" applyBorder="1" applyAlignment="1">
      <alignment vertical="center"/>
    </xf>
    <xf numFmtId="0" fontId="24" fillId="0" borderId="38" xfId="0" applyFont="1" applyFill="1" applyBorder="1" applyAlignment="1">
      <alignment vertical="center"/>
    </xf>
    <xf numFmtId="0" fontId="24" fillId="0" borderId="7" xfId="0" applyFont="1" applyFill="1" applyBorder="1" applyAlignment="1">
      <alignment vertical="center"/>
    </xf>
    <xf numFmtId="0" fontId="104" fillId="0" borderId="7" xfId="0" applyFont="1" applyFill="1" applyBorder="1"/>
    <xf numFmtId="3" fontId="5" fillId="0" borderId="4" xfId="10" applyNumberFormat="1" applyFont="1" applyBorder="1"/>
    <xf numFmtId="3" fontId="9" fillId="0" borderId="4" xfId="10" applyNumberFormat="1" applyFont="1" applyBorder="1"/>
    <xf numFmtId="164" fontId="5" fillId="0" borderId="8" xfId="10" applyNumberFormat="1" applyFont="1" applyBorder="1"/>
    <xf numFmtId="0" fontId="5" fillId="0" borderId="4" xfId="10" applyFont="1" applyBorder="1"/>
    <xf numFmtId="164" fontId="9" fillId="0" borderId="4" xfId="10" applyNumberFormat="1" applyFont="1" applyBorder="1"/>
    <xf numFmtId="164" fontId="9" fillId="0" borderId="5" xfId="10" applyNumberFormat="1" applyFont="1" applyBorder="1"/>
    <xf numFmtId="164" fontId="5" fillId="0" borderId="5" xfId="10" applyNumberFormat="1" applyFont="1" applyBorder="1"/>
    <xf numFmtId="0" fontId="68" fillId="0" borderId="10" xfId="10" applyFont="1" applyBorder="1" applyAlignment="1">
      <alignment horizontal="center"/>
    </xf>
    <xf numFmtId="0" fontId="5" fillId="0" borderId="81" xfId="10" applyFont="1" applyBorder="1" applyAlignment="1">
      <alignment horizontal="center"/>
    </xf>
    <xf numFmtId="0" fontId="5" fillId="0" borderId="81" xfId="10" applyFont="1" applyFill="1" applyBorder="1" applyAlignment="1">
      <alignment horizontal="center"/>
    </xf>
    <xf numFmtId="0" fontId="69" fillId="0" borderId="81" xfId="10" applyFont="1" applyFill="1" applyBorder="1" applyAlignment="1">
      <alignment horizontal="center"/>
    </xf>
    <xf numFmtId="0" fontId="8" fillId="0" borderId="81" xfId="10" applyFont="1" applyBorder="1" applyAlignment="1">
      <alignment horizontal="center"/>
    </xf>
    <xf numFmtId="3" fontId="8" fillId="0" borderId="4" xfId="10" applyNumberFormat="1" applyFont="1" applyBorder="1"/>
    <xf numFmtId="3" fontId="70" fillId="0" borderId="4" xfId="10" applyNumberFormat="1" applyFont="1" applyBorder="1"/>
    <xf numFmtId="3" fontId="70" fillId="2" borderId="4" xfId="10" applyNumberFormat="1" applyFont="1" applyFill="1" applyBorder="1"/>
    <xf numFmtId="3" fontId="69" fillId="0" borderId="9" xfId="10" applyNumberFormat="1" applyFont="1" applyBorder="1"/>
    <xf numFmtId="3" fontId="71" fillId="0" borderId="4" xfId="10" applyNumberFormat="1" applyFont="1" applyBorder="1"/>
    <xf numFmtId="3" fontId="71" fillId="2" borderId="4" xfId="10" applyNumberFormat="1" applyFont="1" applyFill="1" applyBorder="1"/>
    <xf numFmtId="3" fontId="72" fillId="0" borderId="9" xfId="10" applyNumberFormat="1" applyFont="1" applyBorder="1"/>
    <xf numFmtId="165" fontId="5" fillId="0" borderId="8" xfId="10" applyNumberFormat="1" applyFont="1" applyBorder="1"/>
    <xf numFmtId="165" fontId="69" fillId="0" borderId="8" xfId="10" applyNumberFormat="1" applyFont="1" applyBorder="1"/>
    <xf numFmtId="165" fontId="69" fillId="2" borderId="8" xfId="10" applyNumberFormat="1" applyFont="1" applyFill="1" applyBorder="1"/>
    <xf numFmtId="164" fontId="8" fillId="0" borderId="8" xfId="10" applyNumberFormat="1" applyFont="1" applyFill="1" applyBorder="1"/>
    <xf numFmtId="165" fontId="9" fillId="0" borderId="4" xfId="10" applyNumberFormat="1" applyFont="1" applyBorder="1"/>
    <xf numFmtId="164" fontId="9" fillId="0" borderId="4" xfId="10" applyNumberFormat="1" applyFont="1" applyFill="1" applyBorder="1"/>
    <xf numFmtId="165" fontId="71" fillId="0" borderId="4" xfId="10" applyNumberFormat="1" applyFont="1" applyBorder="1"/>
    <xf numFmtId="165" fontId="71" fillId="2" borderId="4" xfId="10" applyNumberFormat="1" applyFont="1" applyFill="1" applyBorder="1"/>
    <xf numFmtId="165" fontId="72" fillId="0" borderId="9" xfId="10" applyNumberFormat="1" applyFont="1" applyBorder="1"/>
    <xf numFmtId="165" fontId="9" fillId="0" borderId="5" xfId="10" applyNumberFormat="1" applyFont="1" applyBorder="1"/>
    <xf numFmtId="165" fontId="71" fillId="0" borderId="5" xfId="10" applyNumberFormat="1" applyFont="1" applyBorder="1"/>
    <xf numFmtId="165" fontId="71" fillId="2" borderId="5" xfId="10" applyNumberFormat="1" applyFont="1" applyFill="1" applyBorder="1"/>
    <xf numFmtId="165" fontId="5" fillId="0" borderId="5" xfId="10" applyNumberFormat="1" applyFont="1" applyBorder="1"/>
    <xf numFmtId="165" fontId="69" fillId="0" borderId="5" xfId="10" applyNumberFormat="1" applyFont="1" applyBorder="1"/>
    <xf numFmtId="165" fontId="69" fillId="2" borderId="5" xfId="10" applyNumberFormat="1" applyFont="1" applyFill="1" applyBorder="1"/>
    <xf numFmtId="165" fontId="69" fillId="0" borderId="5" xfId="10" applyNumberFormat="1" applyFont="1" applyBorder="1" applyAlignment="1">
      <alignment horizontal="right"/>
    </xf>
    <xf numFmtId="164" fontId="8" fillId="0" borderId="8" xfId="10" applyNumberFormat="1" applyFont="1" applyBorder="1"/>
    <xf numFmtId="164" fontId="9" fillId="3" borderId="101" xfId="19" applyNumberFormat="1" applyFont="1" applyFill="1" applyBorder="1" applyAlignment="1">
      <alignment vertical="center"/>
    </xf>
    <xf numFmtId="164" fontId="9" fillId="3" borderId="102" xfId="19" applyNumberFormat="1" applyFont="1" applyFill="1" applyBorder="1" applyAlignment="1">
      <alignment vertical="center"/>
    </xf>
    <xf numFmtId="164" fontId="9" fillId="3" borderId="103" xfId="19" applyNumberFormat="1" applyFont="1" applyFill="1" applyBorder="1" applyAlignment="1">
      <alignment vertical="center"/>
    </xf>
    <xf numFmtId="0" fontId="9" fillId="0" borderId="16" xfId="14" applyFont="1" applyFill="1" applyBorder="1" applyAlignment="1">
      <alignment horizontal="center"/>
    </xf>
    <xf numFmtId="0" fontId="109" fillId="0" borderId="0" xfId="0" applyFont="1" applyFill="1"/>
    <xf numFmtId="0" fontId="26" fillId="0" borderId="62" xfId="0" applyFont="1" applyBorder="1" applyAlignment="1">
      <alignment horizontal="center"/>
    </xf>
    <xf numFmtId="0" fontId="26" fillId="0" borderId="104" xfId="0" applyFont="1" applyBorder="1" applyAlignment="1">
      <alignment horizontal="center"/>
    </xf>
    <xf numFmtId="0" fontId="26" fillId="0" borderId="90" xfId="0" applyFont="1" applyBorder="1" applyAlignment="1">
      <alignment horizontal="center"/>
    </xf>
    <xf numFmtId="173" fontId="16" fillId="0" borderId="3" xfId="0" applyNumberFormat="1" applyFont="1" applyBorder="1" applyAlignment="1">
      <alignment vertical="center"/>
    </xf>
    <xf numFmtId="173" fontId="10" fillId="0" borderId="3" xfId="0" applyNumberFormat="1" applyFont="1" applyBorder="1" applyAlignment="1">
      <alignment vertical="center"/>
    </xf>
    <xf numFmtId="173" fontId="26" fillId="0" borderId="41" xfId="0" applyNumberFormat="1" applyFont="1" applyBorder="1" applyAlignment="1">
      <alignment vertical="center"/>
    </xf>
    <xf numFmtId="0" fontId="16" fillId="0" borderId="82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/>
    </xf>
    <xf numFmtId="4" fontId="16" fillId="0" borderId="93" xfId="4" applyNumberFormat="1" applyFont="1" applyBorder="1" applyAlignment="1">
      <alignment horizontal="center" vertical="center"/>
    </xf>
    <xf numFmtId="164" fontId="16" fillId="0" borderId="67" xfId="5" applyNumberFormat="1" applyFont="1" applyBorder="1" applyAlignment="1">
      <alignment horizontal="center" vertical="center"/>
    </xf>
    <xf numFmtId="164" fontId="16" fillId="0" borderId="93" xfId="5" applyNumberFormat="1" applyFont="1" applyBorder="1" applyAlignment="1">
      <alignment horizontal="center" vertical="center"/>
    </xf>
    <xf numFmtId="4" fontId="16" fillId="0" borderId="34" xfId="4" applyNumberFormat="1" applyFont="1" applyBorder="1" applyAlignment="1">
      <alignment horizontal="center" vertical="center"/>
    </xf>
    <xf numFmtId="164" fontId="16" fillId="0" borderId="0" xfId="5" applyNumberFormat="1" applyFont="1" applyBorder="1" applyAlignment="1">
      <alignment horizontal="center" vertical="center"/>
    </xf>
    <xf numFmtId="164" fontId="16" fillId="0" borderId="34" xfId="5" applyNumberFormat="1" applyFont="1" applyBorder="1" applyAlignment="1">
      <alignment horizontal="center" vertical="center"/>
    </xf>
    <xf numFmtId="4" fontId="16" fillId="0" borderId="42" xfId="4" applyNumberFormat="1" applyFont="1" applyBorder="1" applyAlignment="1">
      <alignment horizontal="center" vertical="center"/>
    </xf>
    <xf numFmtId="164" fontId="16" fillId="0" borderId="18" xfId="5" applyNumberFormat="1" applyFont="1" applyBorder="1" applyAlignment="1">
      <alignment horizontal="center" vertical="center"/>
    </xf>
    <xf numFmtId="164" fontId="16" fillId="0" borderId="42" xfId="5" applyNumberFormat="1" applyFont="1" applyBorder="1" applyAlignment="1">
      <alignment horizontal="center" vertical="center"/>
    </xf>
    <xf numFmtId="0" fontId="7" fillId="0" borderId="105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2" fontId="7" fillId="0" borderId="67" xfId="3" applyNumberFormat="1" applyFont="1" applyBorder="1" applyAlignment="1">
      <alignment horizontal="center" vertical="center"/>
    </xf>
    <xf numFmtId="2" fontId="7" fillId="0" borderId="93" xfId="3" applyNumberFormat="1" applyFont="1" applyBorder="1" applyAlignment="1">
      <alignment horizontal="center" vertical="center"/>
    </xf>
    <xf numFmtId="2" fontId="7" fillId="0" borderId="0" xfId="3" applyNumberFormat="1" applyFont="1" applyBorder="1" applyAlignment="1">
      <alignment horizontal="center" vertical="center"/>
    </xf>
    <xf numFmtId="2" fontId="7" fillId="0" borderId="34" xfId="3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7" fillId="0" borderId="42" xfId="0" applyNumberFormat="1" applyFont="1" applyBorder="1" applyAlignment="1">
      <alignment horizontal="center"/>
    </xf>
    <xf numFmtId="0" fontId="106" fillId="0" borderId="106" xfId="0" applyFont="1" applyBorder="1" applyAlignment="1">
      <alignment wrapText="1"/>
    </xf>
    <xf numFmtId="0" fontId="106" fillId="0" borderId="106" xfId="0" applyFont="1" applyBorder="1" applyAlignment="1">
      <alignment horizontal="left" vertical="center" wrapText="1"/>
    </xf>
    <xf numFmtId="3" fontId="107" fillId="3" borderId="44" xfId="0" applyNumberFormat="1" applyFont="1" applyFill="1" applyBorder="1" applyAlignment="1">
      <alignment horizontal="right"/>
    </xf>
    <xf numFmtId="3" fontId="107" fillId="3" borderId="29" xfId="0" applyNumberFormat="1" applyFont="1" applyFill="1" applyBorder="1" applyAlignment="1">
      <alignment horizontal="right"/>
    </xf>
    <xf numFmtId="3" fontId="107" fillId="3" borderId="95" xfId="0" applyNumberFormat="1" applyFont="1" applyFill="1" applyBorder="1"/>
    <xf numFmtId="3" fontId="107" fillId="3" borderId="28" xfId="0" applyNumberFormat="1" applyFont="1" applyFill="1" applyBorder="1"/>
    <xf numFmtId="3" fontId="107" fillId="3" borderId="95" xfId="0" applyNumberFormat="1" applyFont="1" applyFill="1" applyBorder="1" applyAlignment="1">
      <alignment horizontal="right"/>
    </xf>
    <xf numFmtId="3" fontId="107" fillId="3" borderId="28" xfId="0" applyNumberFormat="1" applyFont="1" applyFill="1" applyBorder="1" applyAlignment="1">
      <alignment horizontal="right"/>
    </xf>
    <xf numFmtId="3" fontId="26" fillId="0" borderId="107" xfId="0" applyNumberFormat="1" applyFont="1" applyFill="1" applyBorder="1" applyAlignment="1">
      <alignment horizontal="right"/>
    </xf>
    <xf numFmtId="3" fontId="107" fillId="3" borderId="24" xfId="0" applyNumberFormat="1" applyFont="1" applyFill="1" applyBorder="1" applyAlignment="1">
      <alignment horizontal="right"/>
    </xf>
    <xf numFmtId="3" fontId="112" fillId="3" borderId="45" xfId="0" applyNumberFormat="1" applyFont="1" applyFill="1" applyBorder="1" applyAlignment="1">
      <alignment horizontal="right"/>
    </xf>
    <xf numFmtId="3" fontId="106" fillId="3" borderId="107" xfId="0" applyNumberFormat="1" applyFont="1" applyFill="1" applyBorder="1" applyAlignment="1">
      <alignment horizontal="right"/>
    </xf>
    <xf numFmtId="3" fontId="106" fillId="3" borderId="65" xfId="0" applyNumberFormat="1" applyFont="1" applyFill="1" applyBorder="1" applyAlignment="1">
      <alignment horizontal="right"/>
    </xf>
    <xf numFmtId="164" fontId="9" fillId="0" borderId="37" xfId="25" applyNumberFormat="1" applyFont="1" applyBorder="1" applyAlignment="1">
      <alignment horizontal="center"/>
    </xf>
    <xf numFmtId="0" fontId="9" fillId="0" borderId="25" xfId="8" applyFont="1" applyFill="1" applyBorder="1"/>
    <xf numFmtId="0" fontId="5" fillId="0" borderId="25" xfId="8" applyFont="1" applyFill="1" applyBorder="1"/>
    <xf numFmtId="0" fontId="9" fillId="0" borderId="17" xfId="8" applyFont="1" applyFill="1" applyBorder="1"/>
    <xf numFmtId="0" fontId="14" fillId="0" borderId="68" xfId="8" applyFont="1" applyFill="1" applyBorder="1" applyAlignment="1">
      <alignment horizontal="left"/>
    </xf>
    <xf numFmtId="164" fontId="10" fillId="0" borderId="9" xfId="8" applyNumberFormat="1" applyFont="1" applyBorder="1"/>
    <xf numFmtId="164" fontId="26" fillId="0" borderId="19" xfId="8" applyNumberFormat="1" applyFont="1" applyBorder="1"/>
    <xf numFmtId="49" fontId="16" fillId="0" borderId="33" xfId="22" applyNumberFormat="1" applyFont="1" applyFill="1" applyBorder="1"/>
    <xf numFmtId="49" fontId="10" fillId="0" borderId="33" xfId="22" applyNumberFormat="1" applyFont="1" applyFill="1" applyBorder="1"/>
    <xf numFmtId="49" fontId="15" fillId="0" borderId="32" xfId="22" applyNumberFormat="1" applyFont="1" applyFill="1" applyBorder="1"/>
    <xf numFmtId="1" fontId="37" fillId="0" borderId="75" xfId="22" applyNumberFormat="1" applyFont="1" applyBorder="1" applyAlignment="1">
      <alignment horizontal="center" wrapText="1"/>
    </xf>
    <xf numFmtId="1" fontId="37" fillId="0" borderId="8" xfId="22" applyNumberFormat="1" applyFont="1" applyBorder="1" applyAlignment="1">
      <alignment horizontal="center" wrapText="1"/>
    </xf>
    <xf numFmtId="1" fontId="37" fillId="0" borderId="8" xfId="22" applyNumberFormat="1" applyFont="1" applyFill="1" applyBorder="1" applyAlignment="1">
      <alignment horizontal="center" wrapText="1"/>
    </xf>
    <xf numFmtId="1" fontId="37" fillId="0" borderId="75" xfId="22" applyNumberFormat="1" applyFont="1" applyFill="1" applyBorder="1" applyAlignment="1">
      <alignment horizontal="center" wrapText="1"/>
    </xf>
    <xf numFmtId="1" fontId="37" fillId="0" borderId="5" xfId="22" applyNumberFormat="1" applyFont="1" applyFill="1" applyBorder="1" applyAlignment="1">
      <alignment horizontal="center" wrapText="1"/>
    </xf>
    <xf numFmtId="0" fontId="16" fillId="0" borderId="69" xfId="0" applyFont="1" applyBorder="1"/>
    <xf numFmtId="0" fontId="16" fillId="0" borderId="70" xfId="0" applyFont="1" applyBorder="1"/>
    <xf numFmtId="0" fontId="101" fillId="0" borderId="50" xfId="0" applyFont="1" applyBorder="1"/>
    <xf numFmtId="0" fontId="101" fillId="0" borderId="69" xfId="0" applyFont="1" applyBorder="1"/>
    <xf numFmtId="0" fontId="16" fillId="0" borderId="95" xfId="0" applyFont="1" applyBorder="1"/>
    <xf numFmtId="0" fontId="101" fillId="0" borderId="53" xfId="0" applyFont="1" applyBorder="1"/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171" fontId="16" fillId="0" borderId="0" xfId="0" applyNumberFormat="1" applyFont="1" applyBorder="1"/>
    <xf numFmtId="171" fontId="16" fillId="0" borderId="0" xfId="0" applyNumberFormat="1" applyFont="1" applyBorder="1" applyAlignment="1">
      <alignment horizontal="left"/>
    </xf>
    <xf numFmtId="171" fontId="16" fillId="0" borderId="79" xfId="0" applyNumberFormat="1" applyFont="1" applyBorder="1"/>
    <xf numFmtId="171" fontId="16" fillId="0" borderId="0" xfId="0" applyNumberFormat="1" applyFont="1" applyBorder="1" applyAlignment="1">
      <alignment horizontal="right"/>
    </xf>
    <xf numFmtId="171" fontId="16" fillId="0" borderId="23" xfId="0" applyNumberFormat="1" applyFont="1" applyBorder="1"/>
    <xf numFmtId="171" fontId="16" fillId="0" borderId="18" xfId="0" applyNumberFormat="1" applyFont="1" applyBorder="1"/>
    <xf numFmtId="0" fontId="16" fillId="0" borderId="31" xfId="0" applyFont="1" applyBorder="1" applyAlignment="1">
      <alignment horizontal="left"/>
    </xf>
    <xf numFmtId="0" fontId="16" fillId="0" borderId="33" xfId="0" applyFont="1" applyBorder="1"/>
    <xf numFmtId="0" fontId="16" fillId="0" borderId="33" xfId="0" applyFont="1" applyBorder="1" applyAlignment="1">
      <alignment horizontal="left"/>
    </xf>
    <xf numFmtId="0" fontId="16" fillId="0" borderId="38" xfId="0" applyFont="1" applyBorder="1"/>
    <xf numFmtId="0" fontId="47" fillId="0" borderId="33" xfId="0" applyFont="1" applyBorder="1"/>
    <xf numFmtId="0" fontId="16" fillId="0" borderId="32" xfId="0" applyFont="1" applyBorder="1"/>
    <xf numFmtId="0" fontId="16" fillId="0" borderId="45" xfId="0" applyFont="1" applyBorder="1" applyAlignment="1">
      <alignment horizontal="center"/>
    </xf>
    <xf numFmtId="0" fontId="16" fillId="0" borderId="108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106" fillId="0" borderId="46" xfId="0" applyFont="1" applyBorder="1" applyAlignment="1">
      <alignment horizontal="left" vertical="center" wrapText="1"/>
    </xf>
    <xf numFmtId="3" fontId="112" fillId="3" borderId="47" xfId="0" applyNumberFormat="1" applyFont="1" applyFill="1" applyBorder="1" applyAlignment="1">
      <alignment horizontal="right"/>
    </xf>
    <xf numFmtId="0" fontId="7" fillId="0" borderId="0" xfId="15" applyFont="1" applyFill="1" applyBorder="1"/>
    <xf numFmtId="0" fontId="16" fillId="0" borderId="81" xfId="0" applyFont="1" applyBorder="1" applyAlignment="1">
      <alignment horizontal="center"/>
    </xf>
    <xf numFmtId="0" fontId="16" fillId="0" borderId="83" xfId="0" applyFont="1" applyBorder="1" applyAlignment="1">
      <alignment horizontal="center"/>
    </xf>
    <xf numFmtId="0" fontId="47" fillId="0" borderId="81" xfId="0" applyFont="1" applyBorder="1" applyAlignment="1">
      <alignment horizontal="center"/>
    </xf>
    <xf numFmtId="0" fontId="47" fillId="0" borderId="66" xfId="0" applyFont="1" applyBorder="1" applyAlignment="1">
      <alignment horizontal="center"/>
    </xf>
    <xf numFmtId="0" fontId="113" fillId="0" borderId="0" xfId="6" applyFont="1"/>
    <xf numFmtId="2" fontId="7" fillId="0" borderId="34" xfId="3" applyNumberFormat="1" applyFont="1" applyFill="1" applyBorder="1" applyAlignment="1">
      <alignment horizontal="center" vertical="center"/>
    </xf>
    <xf numFmtId="0" fontId="19" fillId="0" borderId="78" xfId="6" applyFont="1" applyFill="1" applyBorder="1"/>
    <xf numFmtId="0" fontId="19" fillId="0" borderId="79" xfId="6" applyFont="1" applyFill="1" applyBorder="1" applyAlignment="1">
      <alignment horizontal="centerContinuous"/>
    </xf>
    <xf numFmtId="0" fontId="19" fillId="0" borderId="7" xfId="6" applyFont="1" applyFill="1" applyBorder="1"/>
    <xf numFmtId="0" fontId="19" fillId="0" borderId="85" xfId="6" applyFont="1" applyFill="1" applyBorder="1" applyAlignment="1">
      <alignment horizontal="center"/>
    </xf>
    <xf numFmtId="0" fontId="19" fillId="0" borderId="23" xfId="6" applyFont="1" applyFill="1" applyBorder="1" applyAlignment="1">
      <alignment horizontal="centerContinuous" vertical="justify"/>
    </xf>
    <xf numFmtId="0" fontId="19" fillId="0" borderId="30" xfId="6" applyFont="1" applyFill="1" applyBorder="1" applyAlignment="1">
      <alignment horizontal="centerContinuous" vertical="justify"/>
    </xf>
    <xf numFmtId="0" fontId="19" fillId="0" borderId="5" xfId="6" applyFont="1" applyFill="1" applyBorder="1" applyAlignment="1">
      <alignment horizontal="centerContinuous" vertical="justify"/>
    </xf>
    <xf numFmtId="0" fontId="19" fillId="0" borderId="4" xfId="6" applyFont="1" applyFill="1" applyBorder="1" applyAlignment="1">
      <alignment horizontal="center"/>
    </xf>
    <xf numFmtId="0" fontId="19" fillId="0" borderId="80" xfId="6" applyFont="1" applyFill="1" applyBorder="1" applyAlignment="1">
      <alignment vertical="center"/>
    </xf>
    <xf numFmtId="0" fontId="19" fillId="0" borderId="105" xfId="6" applyFont="1" applyFill="1" applyBorder="1" applyAlignment="1">
      <alignment horizontal="center" vertical="center"/>
    </xf>
    <xf numFmtId="0" fontId="19" fillId="0" borderId="72" xfId="6" applyFont="1" applyFill="1" applyBorder="1" applyAlignment="1">
      <alignment horizontal="center" vertical="center"/>
    </xf>
    <xf numFmtId="0" fontId="60" fillId="0" borderId="72" xfId="6" applyFont="1" applyFill="1" applyBorder="1" applyAlignment="1">
      <alignment horizontal="center" vertical="center"/>
    </xf>
    <xf numFmtId="0" fontId="60" fillId="0" borderId="81" xfId="6" applyFont="1" applyFill="1" applyBorder="1" applyAlignment="1">
      <alignment horizontal="center" vertical="center"/>
    </xf>
    <xf numFmtId="0" fontId="19" fillId="0" borderId="81" xfId="6" applyFont="1" applyFill="1" applyBorder="1" applyAlignment="1">
      <alignment horizontal="center" vertical="center"/>
    </xf>
    <xf numFmtId="0" fontId="19" fillId="0" borderId="81" xfId="6" applyFont="1" applyFill="1" applyBorder="1" applyAlignment="1">
      <alignment vertical="center"/>
    </xf>
    <xf numFmtId="0" fontId="19" fillId="0" borderId="85" xfId="6" applyFont="1" applyFill="1" applyBorder="1"/>
    <xf numFmtId="3" fontId="19" fillId="0" borderId="0" xfId="6" applyNumberFormat="1" applyFont="1" applyFill="1" applyBorder="1"/>
    <xf numFmtId="3" fontId="19" fillId="0" borderId="4" xfId="6" applyNumberFormat="1" applyFont="1" applyFill="1" applyBorder="1"/>
    <xf numFmtId="3" fontId="61" fillId="0" borderId="4" xfId="21" applyNumberFormat="1" applyFont="1" applyFill="1" applyBorder="1" applyAlignment="1">
      <alignment horizontal="right"/>
    </xf>
    <xf numFmtId="164" fontId="60" fillId="0" borderId="4" xfId="6" applyNumberFormat="1" applyFont="1" applyFill="1" applyBorder="1"/>
    <xf numFmtId="165" fontId="61" fillId="0" borderId="74" xfId="21" applyNumberFormat="1" applyFont="1" applyFill="1" applyBorder="1" applyAlignment="1">
      <alignment horizontal="right"/>
    </xf>
    <xf numFmtId="165" fontId="61" fillId="0" borderId="4" xfId="21" applyNumberFormat="1" applyFont="1" applyFill="1" applyBorder="1" applyAlignment="1">
      <alignment horizontal="right"/>
    </xf>
    <xf numFmtId="0" fontId="19" fillId="0" borderId="87" xfId="6" applyFont="1" applyFill="1" applyBorder="1"/>
    <xf numFmtId="3" fontId="19" fillId="0" borderId="23" xfId="6" applyNumberFormat="1" applyFont="1" applyFill="1" applyBorder="1"/>
    <xf numFmtId="3" fontId="19" fillId="0" borderId="5" xfId="6" applyNumberFormat="1" applyFont="1" applyFill="1" applyBorder="1"/>
    <xf numFmtId="3" fontId="61" fillId="0" borderId="5" xfId="21" applyNumberFormat="1" applyFont="1" applyFill="1" applyBorder="1" applyAlignment="1">
      <alignment horizontal="right"/>
    </xf>
    <xf numFmtId="164" fontId="60" fillId="0" borderId="5" xfId="6" applyNumberFormat="1" applyFont="1" applyFill="1" applyBorder="1"/>
    <xf numFmtId="165" fontId="61" fillId="0" borderId="5" xfId="21" applyNumberFormat="1" applyFont="1" applyFill="1" applyBorder="1" applyAlignment="1">
      <alignment horizontal="right"/>
    </xf>
    <xf numFmtId="0" fontId="10" fillId="0" borderId="87" xfId="6" applyFont="1" applyFill="1" applyBorder="1"/>
    <xf numFmtId="3" fontId="19" fillId="0" borderId="36" xfId="6" applyNumberFormat="1" applyFont="1" applyFill="1" applyBorder="1"/>
    <xf numFmtId="0" fontId="58" fillId="0" borderId="0" xfId="6" applyFont="1" applyFill="1"/>
    <xf numFmtId="0" fontId="7" fillId="0" borderId="0" xfId="6" applyFont="1" applyFill="1"/>
    <xf numFmtId="0" fontId="3" fillId="0" borderId="0" xfId="6" applyFont="1" applyFill="1"/>
    <xf numFmtId="0" fontId="21" fillId="0" borderId="0" xfId="6" applyFill="1"/>
    <xf numFmtId="0" fontId="10" fillId="0" borderId="109" xfId="6" applyFont="1" applyFill="1" applyBorder="1" applyAlignment="1">
      <alignment wrapText="1"/>
    </xf>
    <xf numFmtId="3" fontId="10" fillId="0" borderId="0" xfId="6" applyNumberFormat="1" applyFont="1" applyFill="1" applyBorder="1"/>
    <xf numFmtId="165" fontId="10" fillId="0" borderId="110" xfId="6" applyNumberFormat="1" applyFont="1" applyFill="1" applyBorder="1"/>
    <xf numFmtId="3" fontId="10" fillId="0" borderId="74" xfId="6" applyNumberFormat="1" applyFont="1" applyFill="1" applyBorder="1"/>
    <xf numFmtId="165" fontId="10" fillId="0" borderId="0" xfId="6" applyNumberFormat="1" applyFont="1" applyFill="1" applyBorder="1"/>
    <xf numFmtId="3" fontId="9" fillId="0" borderId="74" xfId="21" applyNumberFormat="1" applyFont="1" applyFill="1" applyBorder="1" applyAlignment="1">
      <alignment horizontal="right"/>
    </xf>
    <xf numFmtId="164" fontId="10" fillId="0" borderId="0" xfId="6" applyNumberFormat="1" applyFont="1" applyFill="1" applyBorder="1"/>
    <xf numFmtId="0" fontId="10" fillId="0" borderId="85" xfId="6" applyFont="1" applyFill="1" applyBorder="1"/>
    <xf numFmtId="165" fontId="10" fillId="0" borderId="3" xfId="6" applyNumberFormat="1" applyFont="1" applyFill="1" applyBorder="1"/>
    <xf numFmtId="3" fontId="10" fillId="0" borderId="4" xfId="6" applyNumberFormat="1" applyFont="1" applyFill="1" applyBorder="1"/>
    <xf numFmtId="3" fontId="9" fillId="0" borderId="4" xfId="21" applyNumberFormat="1" applyFont="1" applyFill="1" applyBorder="1" applyAlignment="1">
      <alignment horizontal="right"/>
    </xf>
    <xf numFmtId="0" fontId="10" fillId="0" borderId="85" xfId="6" applyFont="1" applyFill="1" applyBorder="1" applyAlignment="1">
      <alignment wrapText="1"/>
    </xf>
    <xf numFmtId="3" fontId="10" fillId="0" borderId="23" xfId="6" applyNumberFormat="1" applyFont="1" applyFill="1" applyBorder="1"/>
    <xf numFmtId="165" fontId="10" fillId="0" borderId="36" xfId="6" applyNumberFormat="1" applyFont="1" applyFill="1" applyBorder="1"/>
    <xf numFmtId="3" fontId="10" fillId="0" borderId="5" xfId="6" applyNumberFormat="1" applyFont="1" applyFill="1" applyBorder="1"/>
    <xf numFmtId="165" fontId="10" fillId="0" borderId="23" xfId="6" applyNumberFormat="1" applyFont="1" applyFill="1" applyBorder="1"/>
    <xf numFmtId="3" fontId="9" fillId="0" borderId="5" xfId="21" applyNumberFormat="1" applyFont="1" applyFill="1" applyBorder="1" applyAlignment="1">
      <alignment horizontal="right"/>
    </xf>
    <xf numFmtId="164" fontId="10" fillId="0" borderId="23" xfId="6" applyNumberFormat="1" applyFont="1" applyFill="1" applyBorder="1"/>
    <xf numFmtId="3" fontId="10" fillId="0" borderId="30" xfId="6" applyNumberFormat="1" applyFont="1" applyFill="1" applyBorder="1"/>
    <xf numFmtId="165" fontId="10" fillId="0" borderId="5" xfId="6" applyNumberFormat="1" applyFont="1" applyFill="1" applyBorder="1"/>
    <xf numFmtId="164" fontId="10" fillId="0" borderId="5" xfId="6" applyNumberFormat="1" applyFont="1" applyFill="1" applyBorder="1"/>
    <xf numFmtId="0" fontId="16" fillId="0" borderId="0" xfId="6" applyFont="1" applyFill="1"/>
    <xf numFmtId="0" fontId="16" fillId="0" borderId="111" xfId="6" applyFont="1" applyFill="1" applyBorder="1" applyAlignment="1" applyProtection="1">
      <alignment horizontal="left" vertical="center" indent="1"/>
    </xf>
    <xf numFmtId="0" fontId="16" fillId="0" borderId="112" xfId="6" applyFont="1" applyFill="1" applyBorder="1" applyAlignment="1">
      <alignment vertical="center"/>
    </xf>
    <xf numFmtId="0" fontId="16" fillId="0" borderId="72" xfId="6" applyFont="1" applyFill="1" applyBorder="1" applyAlignment="1">
      <alignment vertical="center"/>
    </xf>
    <xf numFmtId="164" fontId="16" fillId="0" borderId="72" xfId="6" applyNumberFormat="1" applyFont="1" applyFill="1" applyBorder="1" applyAlignment="1">
      <alignment vertical="center"/>
    </xf>
    <xf numFmtId="164" fontId="16" fillId="0" borderId="90" xfId="6" applyNumberFormat="1" applyFont="1" applyFill="1" applyBorder="1" applyAlignment="1">
      <alignment vertical="center"/>
    </xf>
    <xf numFmtId="0" fontId="16" fillId="0" borderId="25" xfId="6" applyFont="1" applyFill="1" applyBorder="1"/>
    <xf numFmtId="0" fontId="16" fillId="0" borderId="0" xfId="6" applyFont="1" applyFill="1" applyBorder="1"/>
    <xf numFmtId="0" fontId="16" fillId="0" borderId="26" xfId="6" applyFont="1" applyFill="1" applyBorder="1"/>
    <xf numFmtId="0" fontId="16" fillId="0" borderId="71" xfId="6" applyFont="1" applyFill="1" applyBorder="1" applyAlignment="1">
      <alignment horizontal="center"/>
    </xf>
    <xf numFmtId="164" fontId="16" fillId="0" borderId="38" xfId="6" applyNumberFormat="1" applyFont="1" applyFill="1" applyBorder="1"/>
    <xf numFmtId="0" fontId="16" fillId="0" borderId="7" xfId="6" applyFont="1" applyFill="1" applyBorder="1"/>
    <xf numFmtId="164" fontId="16" fillId="0" borderId="7" xfId="6" applyNumberFormat="1" applyFont="1" applyFill="1" applyBorder="1"/>
    <xf numFmtId="164" fontId="16" fillId="0" borderId="40" xfId="6" applyNumberFormat="1" applyFont="1" applyFill="1" applyBorder="1"/>
    <xf numFmtId="0" fontId="16" fillId="0" borderId="22" xfId="6" applyFont="1" applyFill="1" applyBorder="1" applyAlignment="1">
      <alignment horizontal="center"/>
    </xf>
    <xf numFmtId="0" fontId="16" fillId="0" borderId="35" xfId="6" applyFont="1" applyFill="1" applyBorder="1"/>
    <xf numFmtId="0" fontId="16" fillId="0" borderId="5" xfId="6" applyFont="1" applyFill="1" applyBorder="1"/>
    <xf numFmtId="0" fontId="16" fillId="0" borderId="37" xfId="6" applyFont="1" applyFill="1" applyBorder="1"/>
    <xf numFmtId="0" fontId="16" fillId="0" borderId="38" xfId="6" applyFont="1" applyFill="1" applyBorder="1" applyAlignment="1">
      <alignment horizontal="right"/>
    </xf>
    <xf numFmtId="0" fontId="16" fillId="0" borderId="39" xfId="6" applyFont="1" applyFill="1" applyBorder="1" applyAlignment="1">
      <alignment horizontal="right"/>
    </xf>
    <xf numFmtId="0" fontId="16" fillId="0" borderId="7" xfId="6" applyFont="1" applyFill="1" applyBorder="1" applyAlignment="1">
      <alignment horizontal="right"/>
    </xf>
    <xf numFmtId="0" fontId="16" fillId="0" borderId="40" xfId="6" applyFont="1" applyFill="1" applyBorder="1" applyAlignment="1">
      <alignment horizontal="right"/>
    </xf>
    <xf numFmtId="0" fontId="16" fillId="0" borderId="25" xfId="6" applyFont="1" applyFill="1" applyBorder="1" applyAlignment="1">
      <alignment horizontal="center"/>
    </xf>
    <xf numFmtId="164" fontId="16" fillId="0" borderId="33" xfId="6" applyNumberFormat="1" applyFont="1" applyFill="1" applyBorder="1"/>
    <xf numFmtId="0" fontId="16" fillId="0" borderId="3" xfId="6" applyFont="1" applyFill="1" applyBorder="1"/>
    <xf numFmtId="164" fontId="16" fillId="0" borderId="4" xfId="6" applyNumberFormat="1" applyFont="1" applyFill="1" applyBorder="1"/>
    <xf numFmtId="0" fontId="16" fillId="0" borderId="3" xfId="6" applyFont="1" applyFill="1" applyBorder="1" applyAlignment="1">
      <alignment horizontal="right"/>
    </xf>
    <xf numFmtId="164" fontId="16" fillId="0" borderId="34" xfId="6" applyNumberFormat="1" applyFont="1" applyFill="1" applyBorder="1" applyAlignment="1">
      <alignment horizontal="right"/>
    </xf>
    <xf numFmtId="0" fontId="16" fillId="0" borderId="33" xfId="6" applyFont="1" applyFill="1" applyBorder="1"/>
    <xf numFmtId="0" fontId="16" fillId="0" borderId="4" xfId="6" applyFont="1" applyFill="1" applyBorder="1"/>
    <xf numFmtId="0" fontId="16" fillId="0" borderId="34" xfId="6" applyFont="1" applyFill="1" applyBorder="1" applyAlignment="1">
      <alignment horizontal="right"/>
    </xf>
    <xf numFmtId="164" fontId="16" fillId="0" borderId="3" xfId="6" applyNumberFormat="1" applyFont="1" applyFill="1" applyBorder="1"/>
    <xf numFmtId="0" fontId="16" fillId="0" borderId="36" xfId="6" applyFont="1" applyFill="1" applyBorder="1" applyAlignment="1">
      <alignment horizontal="right"/>
    </xf>
    <xf numFmtId="0" fontId="16" fillId="0" borderId="37" xfId="6" applyFont="1" applyFill="1" applyBorder="1" applyAlignment="1">
      <alignment horizontal="right"/>
    </xf>
    <xf numFmtId="0" fontId="15" fillId="0" borderId="27" xfId="6" applyFont="1" applyFill="1" applyBorder="1"/>
    <xf numFmtId="0" fontId="16" fillId="0" borderId="27" xfId="6" applyFont="1" applyFill="1" applyBorder="1"/>
    <xf numFmtId="0" fontId="16" fillId="0" borderId="28" xfId="6" applyFont="1" applyFill="1" applyBorder="1"/>
    <xf numFmtId="0" fontId="16" fillId="0" borderId="29" xfId="6" applyFont="1" applyFill="1" applyBorder="1"/>
    <xf numFmtId="0" fontId="16" fillId="0" borderId="71" xfId="6" applyFont="1" applyFill="1" applyBorder="1" applyAlignment="1" applyProtection="1">
      <alignment horizontal="left" indent="3"/>
    </xf>
    <xf numFmtId="0" fontId="16" fillId="0" borderId="38" xfId="6" applyFont="1" applyFill="1" applyBorder="1"/>
    <xf numFmtId="164" fontId="16" fillId="0" borderId="39" xfId="6" applyNumberFormat="1" applyFont="1" applyFill="1" applyBorder="1"/>
    <xf numFmtId="164" fontId="16" fillId="0" borderId="26" xfId="6" applyNumberFormat="1" applyFont="1" applyFill="1" applyBorder="1"/>
    <xf numFmtId="0" fontId="16" fillId="0" borderId="25" xfId="6" applyFont="1" applyFill="1" applyBorder="1" applyAlignment="1" applyProtection="1">
      <alignment horizontal="left" indent="3"/>
    </xf>
    <xf numFmtId="0" fontId="16" fillId="0" borderId="33" xfId="6" applyFont="1" applyFill="1" applyBorder="1" applyAlignment="1">
      <alignment horizontal="right"/>
    </xf>
    <xf numFmtId="0" fontId="16" fillId="0" borderId="4" xfId="6" applyFont="1" applyFill="1" applyBorder="1" applyAlignment="1">
      <alignment horizontal="right"/>
    </xf>
    <xf numFmtId="0" fontId="16" fillId="0" borderId="17" xfId="6" applyFont="1" applyFill="1" applyBorder="1" applyAlignment="1" applyProtection="1">
      <alignment horizontal="left" indent="3"/>
    </xf>
    <xf numFmtId="0" fontId="16" fillId="0" borderId="32" xfId="6" applyFont="1" applyFill="1" applyBorder="1"/>
    <xf numFmtId="0" fontId="16" fillId="0" borderId="41" xfId="6" applyFont="1" applyFill="1" applyBorder="1"/>
    <xf numFmtId="0" fontId="16" fillId="0" borderId="20" xfId="6" applyFont="1" applyFill="1" applyBorder="1"/>
    <xf numFmtId="164" fontId="16" fillId="0" borderId="42" xfId="6" applyNumberFormat="1" applyFont="1" applyFill="1" applyBorder="1"/>
    <xf numFmtId="0" fontId="17" fillId="3" borderId="0" xfId="0" applyFont="1" applyFill="1" applyBorder="1"/>
    <xf numFmtId="0" fontId="16" fillId="3" borderId="0" xfId="0" applyFont="1" applyFill="1" applyBorder="1"/>
    <xf numFmtId="164" fontId="89" fillId="3" borderId="7" xfId="11" quotePrefix="1" applyNumberFormat="1" applyFont="1" applyFill="1" applyBorder="1"/>
    <xf numFmtId="164" fontId="16" fillId="3" borderId="7" xfId="11" applyNumberFormat="1" applyFont="1" applyFill="1" applyBorder="1"/>
    <xf numFmtId="2" fontId="89" fillId="3" borderId="4" xfId="11" quotePrefix="1" applyNumberFormat="1" applyFont="1" applyFill="1" applyBorder="1"/>
    <xf numFmtId="2" fontId="16" fillId="3" borderId="4" xfId="11" applyNumberFormat="1" applyFont="1" applyFill="1" applyBorder="1"/>
    <xf numFmtId="164" fontId="89" fillId="3" borderId="5" xfId="11" quotePrefix="1" applyNumberFormat="1" applyFont="1" applyFill="1" applyBorder="1"/>
    <xf numFmtId="164" fontId="16" fillId="3" borderId="5" xfId="11" applyNumberFormat="1" applyFont="1" applyFill="1" applyBorder="1"/>
    <xf numFmtId="164" fontId="16" fillId="3" borderId="4" xfId="11" applyNumberFormat="1" applyFont="1" applyFill="1" applyBorder="1"/>
    <xf numFmtId="0" fontId="6" fillId="3" borderId="0" xfId="11" applyFont="1" applyFill="1"/>
    <xf numFmtId="176" fontId="6" fillId="3" borderId="0" xfId="2" applyNumberFormat="1" applyFont="1" applyFill="1" applyAlignment="1" applyProtection="1">
      <alignment horizontal="left"/>
    </xf>
    <xf numFmtId="0" fontId="17" fillId="3" borderId="0" xfId="11" applyFont="1" applyFill="1"/>
    <xf numFmtId="0" fontId="17" fillId="3" borderId="0" xfId="11" applyFont="1" applyFill="1" applyAlignment="1">
      <alignment horizontal="right"/>
    </xf>
    <xf numFmtId="0" fontId="16" fillId="0" borderId="2" xfId="6" applyFont="1" applyBorder="1" applyAlignment="1">
      <alignment horizontal="centerContinuous"/>
    </xf>
    <xf numFmtId="0" fontId="16" fillId="0" borderId="43" xfId="6" applyFont="1" applyBorder="1" applyAlignment="1">
      <alignment horizontal="centerContinuous"/>
    </xf>
    <xf numFmtId="0" fontId="16" fillId="0" borderId="2" xfId="6" applyFont="1" applyBorder="1" applyAlignment="1">
      <alignment horizontal="right"/>
    </xf>
    <xf numFmtId="49" fontId="2" fillId="0" borderId="21" xfId="0" applyNumberFormat="1" applyFont="1" applyFill="1" applyBorder="1" applyAlignment="1">
      <alignment horizontal="center" vertical="center"/>
    </xf>
    <xf numFmtId="0" fontId="16" fillId="0" borderId="11" xfId="0" applyFont="1" applyBorder="1"/>
    <xf numFmtId="0" fontId="16" fillId="0" borderId="25" xfId="0" applyFont="1" applyBorder="1"/>
    <xf numFmtId="0" fontId="16" fillId="0" borderId="113" xfId="0" applyFont="1" applyBorder="1"/>
    <xf numFmtId="0" fontId="47" fillId="0" borderId="114" xfId="0" applyFont="1" applyBorder="1" applyAlignment="1" applyProtection="1">
      <alignment horizontal="left"/>
      <protection locked="0"/>
    </xf>
    <xf numFmtId="0" fontId="47" fillId="0" borderId="25" xfId="0" applyFont="1" applyBorder="1" applyAlignment="1" applyProtection="1">
      <alignment horizontal="left"/>
      <protection locked="0"/>
    </xf>
    <xf numFmtId="0" fontId="47" fillId="0" borderId="17" xfId="0" applyFont="1" applyBorder="1" applyAlignment="1" applyProtection="1">
      <alignment horizontal="left"/>
      <protection locked="0"/>
    </xf>
    <xf numFmtId="0" fontId="16" fillId="0" borderId="115" xfId="0" applyFont="1" applyBorder="1" applyAlignment="1">
      <alignment horizontal="center" vertical="center"/>
    </xf>
    <xf numFmtId="4" fontId="16" fillId="0" borderId="116" xfId="4" applyNumberFormat="1" applyFont="1" applyBorder="1" applyAlignment="1">
      <alignment horizontal="center" vertical="center"/>
    </xf>
    <xf numFmtId="4" fontId="16" fillId="0" borderId="33" xfId="4" applyNumberFormat="1" applyFont="1" applyBorder="1" applyAlignment="1">
      <alignment horizontal="center" vertical="center"/>
    </xf>
    <xf numFmtId="4" fontId="16" fillId="0" borderId="32" xfId="4" applyNumberFormat="1" applyFont="1" applyBorder="1" applyAlignment="1">
      <alignment horizontal="center" vertical="center"/>
    </xf>
    <xf numFmtId="49" fontId="16" fillId="0" borderId="117" xfId="0" applyNumberFormat="1" applyFont="1" applyFill="1" applyBorder="1" applyAlignment="1">
      <alignment horizontal="center" vertical="center" wrapText="1"/>
    </xf>
    <xf numFmtId="0" fontId="37" fillId="0" borderId="0" xfId="0" applyFont="1" applyFill="1"/>
    <xf numFmtId="0" fontId="3" fillId="3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3" fontId="37" fillId="0" borderId="31" xfId="28" applyNumberFormat="1" applyFont="1" applyFill="1" applyBorder="1"/>
    <xf numFmtId="3" fontId="37" fillId="0" borderId="4" xfId="28" applyNumberFormat="1" applyFont="1" applyFill="1" applyBorder="1"/>
    <xf numFmtId="3" fontId="37" fillId="0" borderId="34" xfId="28" applyNumberFormat="1" applyFont="1" applyFill="1" applyBorder="1"/>
    <xf numFmtId="3" fontId="37" fillId="0" borderId="33" xfId="28" applyNumberFormat="1" applyFont="1" applyFill="1" applyBorder="1"/>
    <xf numFmtId="3" fontId="37" fillId="0" borderId="15" xfId="28" applyNumberFormat="1" applyFont="1" applyFill="1" applyBorder="1"/>
    <xf numFmtId="3" fontId="37" fillId="0" borderId="52" xfId="28" applyNumberFormat="1" applyFont="1" applyFill="1" applyBorder="1"/>
    <xf numFmtId="3" fontId="37" fillId="0" borderId="32" xfId="28" applyNumberFormat="1" applyFont="1" applyFill="1" applyBorder="1"/>
    <xf numFmtId="3" fontId="22" fillId="0" borderId="58" xfId="28" applyNumberFormat="1" applyFont="1" applyFill="1" applyBorder="1" applyAlignment="1">
      <alignment horizontal="right"/>
    </xf>
    <xf numFmtId="3" fontId="22" fillId="0" borderId="106" xfId="28" applyNumberFormat="1" applyFont="1" applyFill="1" applyBorder="1" applyAlignment="1">
      <alignment horizontal="right"/>
    </xf>
    <xf numFmtId="3" fontId="22" fillId="0" borderId="54" xfId="28" applyNumberFormat="1" applyFont="1" applyFill="1" applyBorder="1" applyAlignment="1">
      <alignment horizontal="right"/>
    </xf>
    <xf numFmtId="3" fontId="5" fillId="0" borderId="8" xfId="0" applyNumberFormat="1" applyFont="1" applyBorder="1" applyAlignment="1">
      <alignment horizontal="center" vertical="center"/>
    </xf>
    <xf numFmtId="3" fontId="5" fillId="0" borderId="76" xfId="0" applyNumberFormat="1" applyFont="1" applyBorder="1" applyAlignment="1">
      <alignment horizontal="center" vertical="center"/>
    </xf>
    <xf numFmtId="0" fontId="23" fillId="0" borderId="58" xfId="0" applyFont="1" applyBorder="1" applyAlignment="1">
      <alignment horizontal="center"/>
    </xf>
    <xf numFmtId="0" fontId="23" fillId="0" borderId="59" xfId="0" applyFont="1" applyFill="1" applyBorder="1" applyAlignment="1">
      <alignment horizontal="center"/>
    </xf>
    <xf numFmtId="0" fontId="19" fillId="0" borderId="0" xfId="28" applyFont="1"/>
    <xf numFmtId="0" fontId="37" fillId="0" borderId="0" xfId="28" applyFont="1"/>
    <xf numFmtId="171" fontId="9" fillId="0" borderId="0" xfId="0" applyNumberFormat="1" applyFont="1" applyFill="1"/>
    <xf numFmtId="0" fontId="38" fillId="0" borderId="0" xfId="0" applyFont="1" applyFill="1" applyBorder="1"/>
    <xf numFmtId="0" fontId="9" fillId="0" borderId="0" xfId="0" quotePrefix="1" applyFont="1" applyFill="1"/>
    <xf numFmtId="171" fontId="9" fillId="0" borderId="0" xfId="0" quotePrefix="1" applyNumberFormat="1" applyFont="1" applyFill="1"/>
    <xf numFmtId="3" fontId="9" fillId="0" borderId="0" xfId="0" applyNumberFormat="1" applyFont="1" applyFill="1"/>
    <xf numFmtId="0" fontId="9" fillId="0" borderId="0" xfId="28" applyFont="1" applyFill="1"/>
    <xf numFmtId="0" fontId="37" fillId="0" borderId="0" xfId="0" applyFont="1" applyFill="1" applyBorder="1"/>
    <xf numFmtId="169" fontId="37" fillId="0" borderId="0" xfId="0" quotePrefix="1" applyNumberFormat="1" applyFont="1" applyFill="1" applyBorder="1" applyAlignment="1">
      <alignment horizontal="right"/>
    </xf>
    <xf numFmtId="171" fontId="37" fillId="0" borderId="0" xfId="0" applyNumberFormat="1" applyFont="1" applyFill="1" applyBorder="1"/>
    <xf numFmtId="0" fontId="31" fillId="0" borderId="0" xfId="0" applyFont="1" applyFill="1" applyBorder="1"/>
    <xf numFmtId="171" fontId="1" fillId="0" borderId="0" xfId="0" applyNumberFormat="1" applyFont="1" applyFill="1" applyBorder="1" applyAlignment="1">
      <alignment vertical="center"/>
    </xf>
    <xf numFmtId="0" fontId="2" fillId="0" borderId="0" xfId="28" applyFont="1" applyFill="1"/>
    <xf numFmtId="171" fontId="2" fillId="0" borderId="0" xfId="0" applyNumberFormat="1" applyFont="1" applyFill="1"/>
    <xf numFmtId="0" fontId="2" fillId="0" borderId="0" xfId="0" quotePrefix="1" applyFont="1" applyFill="1"/>
    <xf numFmtId="171" fontId="2" fillId="0" borderId="0" xfId="0" quotePrefix="1" applyNumberFormat="1" applyFont="1" applyFill="1"/>
    <xf numFmtId="3" fontId="2" fillId="0" borderId="0" xfId="0" applyNumberFormat="1" applyFont="1" applyFill="1"/>
    <xf numFmtId="0" fontId="9" fillId="0" borderId="58" xfId="9" applyFont="1" applyFill="1" applyBorder="1" applyAlignment="1">
      <alignment horizontal="center"/>
    </xf>
    <xf numFmtId="0" fontId="9" fillId="0" borderId="106" xfId="9" applyFont="1" applyFill="1" applyBorder="1" applyAlignment="1">
      <alignment horizontal="center"/>
    </xf>
    <xf numFmtId="164" fontId="2" fillId="0" borderId="0" xfId="14" applyNumberFormat="1" applyFont="1" applyFill="1"/>
    <xf numFmtId="164" fontId="2" fillId="0" borderId="0" xfId="14" applyNumberFormat="1" applyFont="1" applyFill="1" applyAlignment="1">
      <alignment horizontal="right"/>
    </xf>
    <xf numFmtId="0" fontId="80" fillId="0" borderId="0" xfId="14" applyFont="1" applyFill="1" applyBorder="1"/>
    <xf numFmtId="0" fontId="114" fillId="0" borderId="0" xfId="14" applyFont="1" applyFill="1"/>
    <xf numFmtId="0" fontId="114" fillId="0" borderId="0" xfId="14" applyFont="1" applyFill="1" applyAlignment="1">
      <alignment horizontal="right"/>
    </xf>
    <xf numFmtId="0" fontId="100" fillId="0" borderId="0" xfId="0" applyFont="1" applyFill="1"/>
    <xf numFmtId="0" fontId="115" fillId="0" borderId="0" xfId="14" applyFont="1" applyFill="1"/>
    <xf numFmtId="0" fontId="115" fillId="0" borderId="0" xfId="14" applyFont="1" applyFill="1" applyAlignment="1">
      <alignment horizontal="right"/>
    </xf>
    <xf numFmtId="174" fontId="9" fillId="0" borderId="0" xfId="14" applyNumberFormat="1" applyFont="1" applyFill="1" applyBorder="1"/>
    <xf numFmtId="174" fontId="9" fillId="0" borderId="0" xfId="14" applyNumberFormat="1" applyFont="1" applyFill="1" applyBorder="1" applyAlignment="1">
      <alignment horizontal="right"/>
    </xf>
    <xf numFmtId="0" fontId="98" fillId="0" borderId="0" xfId="7"/>
    <xf numFmtId="3" fontId="3" fillId="0" borderId="8" xfId="6" applyNumberFormat="1" applyFont="1" applyFill="1" applyBorder="1" applyAlignment="1">
      <alignment horizontal="right"/>
    </xf>
    <xf numFmtId="165" fontId="3" fillId="0" borderId="8" xfId="6" applyNumberFormat="1" applyFont="1" applyFill="1" applyBorder="1" applyAlignment="1">
      <alignment horizontal="right"/>
    </xf>
    <xf numFmtId="164" fontId="3" fillId="0" borderId="8" xfId="6" applyNumberFormat="1" applyFont="1" applyFill="1" applyBorder="1" applyAlignment="1">
      <alignment horizontal="right"/>
    </xf>
    <xf numFmtId="3" fontId="24" fillId="0" borderId="8" xfId="6" applyNumberFormat="1" applyFont="1" applyFill="1" applyBorder="1" applyAlignment="1">
      <alignment horizontal="right"/>
    </xf>
    <xf numFmtId="165" fontId="24" fillId="0" borderId="8" xfId="6" applyNumberFormat="1" applyFont="1" applyFill="1" applyBorder="1" applyAlignment="1">
      <alignment horizontal="right"/>
    </xf>
    <xf numFmtId="0" fontId="116" fillId="0" borderId="0" xfId="6" applyFont="1"/>
    <xf numFmtId="0" fontId="117" fillId="0" borderId="0" xfId="6" applyFont="1"/>
    <xf numFmtId="0" fontId="118" fillId="0" borderId="0" xfId="6" applyFont="1"/>
    <xf numFmtId="0" fontId="96" fillId="0" borderId="0" xfId="6" applyFont="1" applyFill="1"/>
    <xf numFmtId="0" fontId="119" fillId="0" borderId="0" xfId="6" applyFont="1" applyFill="1"/>
    <xf numFmtId="0" fontId="102" fillId="0" borderId="0" xfId="6" applyFont="1"/>
    <xf numFmtId="3" fontId="16" fillId="0" borderId="4" xfId="7" applyNumberFormat="1" applyFont="1" applyFill="1" applyBorder="1" applyAlignment="1">
      <alignment horizontal="right"/>
    </xf>
    <xf numFmtId="164" fontId="16" fillId="0" borderId="0" xfId="7" applyNumberFormat="1" applyFont="1" applyFill="1" applyBorder="1" applyAlignment="1">
      <alignment wrapText="1"/>
    </xf>
    <xf numFmtId="165" fontId="16" fillId="0" borderId="34" xfId="7" applyNumberFormat="1" applyFont="1" applyFill="1" applyBorder="1" applyAlignment="1">
      <alignment wrapText="1"/>
    </xf>
    <xf numFmtId="164" fontId="10" fillId="0" borderId="0" xfId="7" applyNumberFormat="1" applyFont="1" applyFill="1" applyBorder="1" applyAlignment="1">
      <alignment wrapText="1"/>
    </xf>
    <xf numFmtId="3" fontId="16" fillId="0" borderId="20" xfId="7" applyNumberFormat="1" applyFont="1" applyFill="1" applyBorder="1" applyAlignment="1">
      <alignment horizontal="right"/>
    </xf>
    <xf numFmtId="164" fontId="16" fillId="0" borderId="18" xfId="7" applyNumberFormat="1" applyFont="1" applyFill="1" applyBorder="1" applyAlignment="1">
      <alignment wrapText="1"/>
    </xf>
    <xf numFmtId="165" fontId="16" fillId="0" borderId="42" xfId="7" applyNumberFormat="1" applyFont="1" applyFill="1" applyBorder="1" applyAlignment="1">
      <alignment wrapText="1"/>
    </xf>
    <xf numFmtId="0" fontId="3" fillId="0" borderId="0" xfId="12" applyFont="1" applyFill="1"/>
    <xf numFmtId="0" fontId="78" fillId="3" borderId="0" xfId="19" applyFont="1" applyFill="1" applyAlignment="1">
      <alignment vertical="center"/>
    </xf>
    <xf numFmtId="0" fontId="66" fillId="3" borderId="0" xfId="19" applyFill="1" applyAlignment="1">
      <alignment vertical="center"/>
    </xf>
    <xf numFmtId="4" fontId="9" fillId="0" borderId="75" xfId="24" applyNumberFormat="1" applyFont="1" applyBorder="1" applyAlignment="1">
      <alignment vertical="center"/>
    </xf>
    <xf numFmtId="4" fontId="9" fillId="0" borderId="8" xfId="24" applyNumberFormat="1" applyFont="1" applyBorder="1" applyAlignment="1">
      <alignment vertical="center"/>
    </xf>
    <xf numFmtId="0" fontId="9" fillId="0" borderId="44" xfId="24" applyFont="1" applyBorder="1" applyAlignment="1">
      <alignment horizontal="centerContinuous" vertical="center"/>
    </xf>
    <xf numFmtId="0" fontId="9" fillId="0" borderId="94" xfId="24" applyFont="1" applyBorder="1" applyAlignment="1">
      <alignment horizontal="centerContinuous" vertical="center"/>
    </xf>
    <xf numFmtId="2" fontId="9" fillId="0" borderId="94" xfId="24" applyNumberFormat="1" applyFont="1" applyBorder="1" applyAlignment="1">
      <alignment horizontal="centerContinuous" vertical="center"/>
    </xf>
    <xf numFmtId="0" fontId="9" fillId="0" borderId="72" xfId="24" applyFont="1" applyBorder="1" applyAlignment="1">
      <alignment horizontal="center" vertical="center"/>
    </xf>
    <xf numFmtId="0" fontId="9" fillId="0" borderId="72" xfId="24" applyFont="1" applyBorder="1" applyAlignment="1">
      <alignment horizontal="centerContinuous" vertical="center"/>
    </xf>
    <xf numFmtId="2" fontId="9" fillId="0" borderId="104" xfId="24" applyNumberFormat="1" applyFont="1" applyBorder="1" applyAlignment="1">
      <alignment horizontal="centerContinuous" vertical="center" wrapText="1"/>
    </xf>
    <xf numFmtId="0" fontId="9" fillId="0" borderId="112" xfId="24" applyFont="1" applyBorder="1" applyAlignment="1">
      <alignment horizontal="center" vertical="center"/>
    </xf>
    <xf numFmtId="2" fontId="9" fillId="0" borderId="90" xfId="24" applyNumberFormat="1" applyFont="1" applyBorder="1" applyAlignment="1">
      <alignment horizontal="center" vertical="center" wrapText="1"/>
    </xf>
    <xf numFmtId="0" fontId="9" fillId="0" borderId="92" xfId="24" applyFont="1" applyBorder="1" applyAlignment="1">
      <alignment horizontal="center" vertical="center"/>
    </xf>
    <xf numFmtId="0" fontId="9" fillId="0" borderId="124" xfId="25" applyFont="1" applyBorder="1"/>
    <xf numFmtId="165" fontId="9" fillId="0" borderId="120" xfId="25" applyNumberFormat="1" applyFont="1" applyBorder="1"/>
    <xf numFmtId="164" fontId="9" fillId="0" borderId="125" xfId="25" applyNumberFormat="1" applyFont="1" applyBorder="1" applyAlignment="1">
      <alignment horizontal="center"/>
    </xf>
    <xf numFmtId="165" fontId="9" fillId="0" borderId="126" xfId="25" applyNumberFormat="1" applyFont="1" applyBorder="1"/>
    <xf numFmtId="164" fontId="9" fillId="0" borderId="122" xfId="25" applyNumberFormat="1" applyFont="1" applyBorder="1" applyAlignment="1">
      <alignment horizontal="center"/>
    </xf>
    <xf numFmtId="165" fontId="9" fillId="0" borderId="121" xfId="25" applyNumberFormat="1" applyFont="1" applyBorder="1"/>
    <xf numFmtId="0" fontId="9" fillId="0" borderId="127" xfId="25" applyFont="1" applyBorder="1"/>
    <xf numFmtId="164" fontId="9" fillId="0" borderId="97" xfId="25" applyNumberFormat="1" applyFont="1" applyBorder="1" applyAlignment="1">
      <alignment horizontal="center"/>
    </xf>
    <xf numFmtId="4" fontId="9" fillId="0" borderId="77" xfId="25" applyNumberFormat="1" applyFont="1" applyBorder="1"/>
    <xf numFmtId="4" fontId="9" fillId="0" borderId="75" xfId="25" applyNumberFormat="1" applyFont="1" applyBorder="1"/>
    <xf numFmtId="165" fontId="9" fillId="0" borderId="77" xfId="25" applyNumberFormat="1" applyFont="1" applyBorder="1"/>
    <xf numFmtId="165" fontId="9" fillId="0" borderId="75" xfId="25" applyNumberFormat="1" applyFont="1" applyBorder="1"/>
    <xf numFmtId="0" fontId="14" fillId="0" borderId="127" xfId="25" applyFont="1" applyBorder="1"/>
    <xf numFmtId="0" fontId="9" fillId="0" borderId="128" xfId="25" applyFont="1" applyBorder="1"/>
    <xf numFmtId="165" fontId="9" fillId="0" borderId="48" xfId="25" applyNumberFormat="1" applyFont="1" applyBorder="1"/>
    <xf numFmtId="165" fontId="9" fillId="0" borderId="49" xfId="25" applyNumberFormat="1" applyFont="1" applyBorder="1"/>
    <xf numFmtId="1" fontId="0" fillId="0" borderId="0" xfId="0" applyNumberFormat="1"/>
    <xf numFmtId="0" fontId="5" fillId="3" borderId="43" xfId="26" applyFont="1" applyFill="1" applyBorder="1" applyAlignment="1">
      <alignment horizontal="centerContinuous" vertical="center"/>
    </xf>
    <xf numFmtId="2" fontId="5" fillId="3" borderId="129" xfId="26" applyNumberFormat="1" applyFont="1" applyFill="1" applyBorder="1" applyAlignment="1">
      <alignment horizontal="centerContinuous" vertical="center"/>
    </xf>
    <xf numFmtId="0" fontId="5" fillId="3" borderId="10" xfId="24" applyFont="1" applyFill="1" applyBorder="1" applyAlignment="1">
      <alignment horizontal="centerContinuous" vertical="center"/>
    </xf>
    <xf numFmtId="0" fontId="5" fillId="3" borderId="72" xfId="24" applyFont="1" applyFill="1" applyBorder="1" applyAlignment="1">
      <alignment horizontal="center" vertical="center"/>
    </xf>
    <xf numFmtId="2" fontId="5" fillId="3" borderId="123" xfId="24" applyNumberFormat="1" applyFont="1" applyFill="1" applyBorder="1" applyAlignment="1">
      <alignment horizontal="centerContinuous" vertical="center" wrapText="1"/>
    </xf>
    <xf numFmtId="2" fontId="5" fillId="3" borderId="90" xfId="24" applyNumberFormat="1" applyFont="1" applyFill="1" applyBorder="1" applyAlignment="1">
      <alignment horizontal="centerContinuous" vertical="center" wrapText="1"/>
    </xf>
    <xf numFmtId="0" fontId="9" fillId="3" borderId="130" xfId="18" applyFont="1" applyFill="1" applyBorder="1" applyAlignment="1">
      <alignment vertical="center"/>
    </xf>
    <xf numFmtId="165" fontId="9" fillId="3" borderId="131" xfId="18" applyNumberFormat="1" applyFont="1" applyFill="1" applyBorder="1" applyAlignment="1">
      <alignment vertical="center"/>
    </xf>
    <xf numFmtId="165" fontId="9" fillId="3" borderId="132" xfId="18" applyNumberFormat="1" applyFont="1" applyFill="1" applyBorder="1" applyAlignment="1">
      <alignment vertical="center"/>
    </xf>
    <xf numFmtId="1" fontId="9" fillId="3" borderId="133" xfId="18" applyNumberFormat="1" applyFont="1" applyFill="1" applyBorder="1" applyAlignment="1">
      <alignment horizontal="center" vertical="center"/>
    </xf>
    <xf numFmtId="164" fontId="9" fillId="3" borderId="132" xfId="18" applyNumberFormat="1" applyFont="1" applyFill="1" applyBorder="1" applyAlignment="1">
      <alignment vertical="center"/>
    </xf>
    <xf numFmtId="1" fontId="9" fillId="3" borderId="134" xfId="18" applyNumberFormat="1" applyFont="1" applyFill="1" applyBorder="1" applyAlignment="1">
      <alignment horizontal="center" vertical="center"/>
    </xf>
    <xf numFmtId="1" fontId="9" fillId="3" borderId="135" xfId="18" applyNumberFormat="1" applyFont="1" applyFill="1" applyBorder="1" applyAlignment="1">
      <alignment horizontal="center" vertical="center"/>
    </xf>
    <xf numFmtId="0" fontId="9" fillId="3" borderId="136" xfId="18" applyFont="1" applyFill="1" applyBorder="1" applyAlignment="1">
      <alignment vertical="center"/>
    </xf>
    <xf numFmtId="165" fontId="9" fillId="3" borderId="137" xfId="18" applyNumberFormat="1" applyFont="1" applyFill="1" applyBorder="1" applyAlignment="1">
      <alignment vertical="center"/>
    </xf>
    <xf numFmtId="165" fontId="9" fillId="3" borderId="138" xfId="18" applyNumberFormat="1" applyFont="1" applyFill="1" applyBorder="1" applyAlignment="1">
      <alignment vertical="center"/>
    </xf>
    <xf numFmtId="164" fontId="9" fillId="3" borderId="138" xfId="18" applyNumberFormat="1" applyFont="1" applyFill="1" applyBorder="1" applyAlignment="1">
      <alignment vertical="center"/>
    </xf>
    <xf numFmtId="0" fontId="9" fillId="3" borderId="139" xfId="18" applyFont="1" applyFill="1" applyBorder="1" applyAlignment="1">
      <alignment vertical="center"/>
    </xf>
    <xf numFmtId="0" fontId="5" fillId="3" borderId="140" xfId="18" applyFont="1" applyFill="1" applyBorder="1" applyAlignment="1">
      <alignment vertical="center"/>
    </xf>
    <xf numFmtId="165" fontId="5" fillId="3" borderId="137" xfId="18" applyNumberFormat="1" applyFont="1" applyFill="1" applyBorder="1" applyAlignment="1">
      <alignment vertical="center"/>
    </xf>
    <xf numFmtId="165" fontId="5" fillId="3" borderId="138" xfId="18" applyNumberFormat="1" applyFont="1" applyFill="1" applyBorder="1" applyAlignment="1">
      <alignment vertical="center"/>
    </xf>
    <xf numFmtId="1" fontId="5" fillId="3" borderId="134" xfId="18" applyNumberFormat="1" applyFont="1" applyFill="1" applyBorder="1" applyAlignment="1">
      <alignment horizontal="center" vertical="center"/>
    </xf>
    <xf numFmtId="164" fontId="5" fillId="3" borderId="138" xfId="18" applyNumberFormat="1" applyFont="1" applyFill="1" applyBorder="1" applyAlignment="1">
      <alignment vertical="center"/>
    </xf>
    <xf numFmtId="1" fontId="5" fillId="3" borderId="135" xfId="18" applyNumberFormat="1" applyFont="1" applyFill="1" applyBorder="1" applyAlignment="1">
      <alignment horizontal="center" vertical="center"/>
    </xf>
    <xf numFmtId="0" fontId="9" fillId="3" borderId="141" xfId="18" applyFont="1" applyFill="1" applyBorder="1" applyAlignment="1">
      <alignment vertical="center"/>
    </xf>
    <xf numFmtId="0" fontId="9" fillId="3" borderId="140" xfId="18" applyFont="1" applyFill="1" applyBorder="1" applyAlignment="1">
      <alignment vertical="center"/>
    </xf>
    <xf numFmtId="164" fontId="9" fillId="3" borderId="137" xfId="18" applyNumberFormat="1" applyFont="1" applyFill="1" applyBorder="1" applyAlignment="1">
      <alignment horizontal="center" vertical="center"/>
    </xf>
    <xf numFmtId="164" fontId="9" fillId="3" borderId="138" xfId="18" applyNumberFormat="1" applyFont="1" applyFill="1" applyBorder="1" applyAlignment="1">
      <alignment horizontal="center" vertical="center"/>
    </xf>
    <xf numFmtId="164" fontId="9" fillId="3" borderId="142" xfId="18" applyNumberFormat="1" applyFont="1" applyFill="1" applyBorder="1" applyAlignment="1">
      <alignment horizontal="center" vertical="center"/>
    </xf>
    <xf numFmtId="164" fontId="9" fillId="3" borderId="137" xfId="18" applyNumberFormat="1" applyFont="1" applyFill="1" applyBorder="1" applyAlignment="1">
      <alignment vertical="center"/>
    </xf>
    <xf numFmtId="165" fontId="9" fillId="3" borderId="142" xfId="18" applyNumberFormat="1" applyFont="1" applyFill="1" applyBorder="1" applyAlignment="1">
      <alignment vertical="center"/>
    </xf>
    <xf numFmtId="165" fontId="9" fillId="3" borderId="143" xfId="18" applyNumberFormat="1" applyFont="1" applyFill="1" applyBorder="1" applyAlignment="1">
      <alignment vertical="center"/>
    </xf>
    <xf numFmtId="164" fontId="9" fillId="3" borderId="143" xfId="18" applyNumberFormat="1" applyFont="1" applyFill="1" applyBorder="1" applyAlignment="1">
      <alignment vertical="center"/>
    </xf>
    <xf numFmtId="164" fontId="5" fillId="3" borderId="137" xfId="18" applyNumberFormat="1" applyFont="1" applyFill="1" applyBorder="1" applyAlignment="1">
      <alignment horizontal="center" vertical="center"/>
    </xf>
    <xf numFmtId="164" fontId="5" fillId="3" borderId="138" xfId="18" applyNumberFormat="1" applyFont="1" applyFill="1" applyBorder="1" applyAlignment="1">
      <alignment horizontal="center" vertical="center"/>
    </xf>
    <xf numFmtId="164" fontId="5" fillId="3" borderId="142" xfId="18" applyNumberFormat="1" applyFont="1" applyFill="1" applyBorder="1" applyAlignment="1">
      <alignment horizontal="center" vertical="center"/>
    </xf>
    <xf numFmtId="0" fontId="9" fillId="3" borderId="17" xfId="18" applyFont="1" applyFill="1" applyBorder="1" applyAlignment="1">
      <alignment vertical="center"/>
    </xf>
    <xf numFmtId="0" fontId="9" fillId="3" borderId="144" xfId="18" applyFont="1" applyFill="1" applyBorder="1" applyAlignment="1">
      <alignment horizontal="center" vertical="center"/>
    </xf>
    <xf numFmtId="1" fontId="9" fillId="3" borderId="19" xfId="18" applyNumberFormat="1" applyFont="1" applyFill="1" applyBorder="1" applyAlignment="1">
      <alignment horizontal="center" vertical="center"/>
    </xf>
    <xf numFmtId="1" fontId="9" fillId="3" borderId="145" xfId="18" applyNumberFormat="1" applyFont="1" applyFill="1" applyBorder="1" applyAlignment="1">
      <alignment horizontal="center" vertical="center"/>
    </xf>
    <xf numFmtId="0" fontId="9" fillId="3" borderId="146" xfId="18" applyFont="1" applyFill="1" applyBorder="1" applyAlignment="1">
      <alignment horizontal="center" vertical="center"/>
    </xf>
    <xf numFmtId="1" fontId="9" fillId="3" borderId="20" xfId="18" applyNumberFormat="1" applyFont="1" applyFill="1" applyBorder="1" applyAlignment="1">
      <alignment horizontal="center" vertical="center"/>
    </xf>
    <xf numFmtId="1" fontId="9" fillId="3" borderId="147" xfId="18" applyNumberFormat="1" applyFont="1" applyFill="1" applyBorder="1" applyAlignment="1">
      <alignment horizontal="center" vertical="center"/>
    </xf>
    <xf numFmtId="2" fontId="9" fillId="3" borderId="123" xfId="24" applyNumberFormat="1" applyFont="1" applyFill="1" applyBorder="1" applyAlignment="1">
      <alignment horizontal="centerContinuous" vertical="center" wrapText="1"/>
    </xf>
    <xf numFmtId="0" fontId="9" fillId="3" borderId="148" xfId="19" applyFont="1" applyFill="1" applyBorder="1" applyAlignment="1">
      <alignment vertical="center"/>
    </xf>
    <xf numFmtId="164" fontId="9" fillId="3" borderId="149" xfId="19" applyNumberFormat="1" applyFont="1" applyFill="1" applyBorder="1" applyAlignment="1">
      <alignment vertical="center"/>
    </xf>
    <xf numFmtId="164" fontId="9" fillId="3" borderId="150" xfId="19" applyNumberFormat="1" applyFont="1" applyFill="1" applyBorder="1" applyAlignment="1">
      <alignment horizontal="center" vertical="center"/>
    </xf>
    <xf numFmtId="0" fontId="9" fillId="3" borderId="151" xfId="19" applyFont="1" applyFill="1" applyBorder="1" applyAlignment="1">
      <alignment vertical="center"/>
    </xf>
    <xf numFmtId="164" fontId="9" fillId="3" borderId="152" xfId="19" applyNumberFormat="1" applyFont="1" applyFill="1" applyBorder="1" applyAlignment="1">
      <alignment vertical="center"/>
    </xf>
    <xf numFmtId="0" fontId="9" fillId="3" borderId="153" xfId="19" applyFont="1" applyFill="1" applyBorder="1" applyAlignment="1">
      <alignment vertical="center"/>
    </xf>
    <xf numFmtId="164" fontId="9" fillId="3" borderId="154" xfId="19" applyNumberFormat="1" applyFont="1" applyFill="1" applyBorder="1" applyAlignment="1">
      <alignment vertical="center"/>
    </xf>
    <xf numFmtId="3" fontId="10" fillId="0" borderId="4" xfId="8" applyNumberFormat="1" applyFont="1" applyBorder="1"/>
    <xf numFmtId="3" fontId="10" fillId="0" borderId="0" xfId="8" applyNumberFormat="1" applyFont="1"/>
    <xf numFmtId="3" fontId="10" fillId="0" borderId="7" xfId="8" applyNumberFormat="1" applyFont="1" applyBorder="1"/>
    <xf numFmtId="3" fontId="26" fillId="0" borderId="8" xfId="8" applyNumberFormat="1" applyFont="1" applyBorder="1"/>
    <xf numFmtId="3" fontId="26" fillId="0" borderId="97" xfId="8" applyNumberFormat="1" applyFont="1" applyBorder="1"/>
    <xf numFmtId="3" fontId="10" fillId="0" borderId="4" xfId="8" applyNumberFormat="1" applyFont="1" applyBorder="1" applyAlignment="1">
      <alignment horizontal="right"/>
    </xf>
    <xf numFmtId="3" fontId="10" fillId="0" borderId="0" xfId="8" applyNumberFormat="1" applyFont="1" applyAlignment="1">
      <alignment horizontal="right"/>
    </xf>
    <xf numFmtId="3" fontId="26" fillId="0" borderId="36" xfId="8" applyNumberFormat="1" applyFont="1" applyBorder="1"/>
    <xf numFmtId="3" fontId="26" fillId="0" borderId="5" xfId="8" applyNumberFormat="1" applyFont="1" applyBorder="1"/>
    <xf numFmtId="0" fontId="37" fillId="0" borderId="0" xfId="0" applyFont="1" applyBorder="1" applyAlignment="1">
      <alignment horizontal="right" vertical="center"/>
    </xf>
    <xf numFmtId="0" fontId="3" fillId="0" borderId="0" xfId="0" applyFont="1"/>
    <xf numFmtId="0" fontId="54" fillId="0" borderId="0" xfId="0" applyFont="1" applyFill="1" applyBorder="1" applyAlignment="1" applyProtection="1">
      <alignment horizontal="left"/>
      <protection locked="0"/>
    </xf>
    <xf numFmtId="165" fontId="10" fillId="0" borderId="4" xfId="8" applyNumberFormat="1" applyFont="1" applyBorder="1"/>
    <xf numFmtId="0" fontId="2" fillId="0" borderId="0" xfId="22" applyFont="1" applyAlignment="1">
      <alignment horizontal="left" wrapText="1"/>
    </xf>
    <xf numFmtId="173" fontId="10" fillId="3" borderId="34" xfId="0" applyNumberFormat="1" applyFont="1" applyFill="1" applyBorder="1" applyAlignment="1">
      <alignment vertical="center"/>
    </xf>
    <xf numFmtId="0" fontId="10" fillId="3" borderId="0" xfId="11" applyFont="1" applyFill="1" applyBorder="1" applyAlignment="1">
      <alignment horizontal="centerContinuous"/>
    </xf>
    <xf numFmtId="0" fontId="15" fillId="3" borderId="8" xfId="11" applyFont="1" applyFill="1" applyBorder="1" applyAlignment="1">
      <alignment horizontal="center" vertical="center"/>
    </xf>
    <xf numFmtId="164" fontId="89" fillId="3" borderId="4" xfId="11" quotePrefix="1" applyNumberFormat="1" applyFont="1" applyFill="1" applyBorder="1"/>
    <xf numFmtId="2" fontId="89" fillId="3" borderId="4" xfId="11" applyNumberFormat="1" applyFont="1" applyFill="1" applyBorder="1"/>
    <xf numFmtId="0" fontId="91" fillId="3" borderId="0" xfId="11" applyFont="1" applyFill="1"/>
    <xf numFmtId="0" fontId="0" fillId="3" borderId="0" xfId="0" applyFont="1" applyFill="1"/>
    <xf numFmtId="0" fontId="15" fillId="3" borderId="8" xfId="33" applyFont="1" applyFill="1" applyBorder="1" applyAlignment="1">
      <alignment horizontal="center" vertical="center"/>
    </xf>
    <xf numFmtId="164" fontId="89" fillId="3" borderId="7" xfId="11" applyNumberFormat="1" applyFont="1" applyFill="1" applyBorder="1"/>
    <xf numFmtId="0" fontId="6" fillId="3" borderId="0" xfId="11" applyFont="1" applyFill="1" applyAlignment="1">
      <alignment horizontal="right"/>
    </xf>
    <xf numFmtId="0" fontId="15" fillId="3" borderId="7" xfId="11" applyFont="1" applyFill="1" applyBorder="1" applyAlignment="1">
      <alignment vertical="center"/>
    </xf>
    <xf numFmtId="0" fontId="26" fillId="3" borderId="0" xfId="1" applyFont="1" applyFill="1" applyBorder="1" applyAlignment="1">
      <alignment horizontal="left" vertical="center"/>
    </xf>
    <xf numFmtId="0" fontId="15" fillId="3" borderId="8" xfId="32" applyFont="1" applyFill="1" applyBorder="1" applyAlignment="1">
      <alignment horizontal="left" vertical="center"/>
    </xf>
    <xf numFmtId="0" fontId="15" fillId="3" borderId="7" xfId="31" applyFont="1" applyFill="1" applyBorder="1"/>
    <xf numFmtId="0" fontId="16" fillId="3" borderId="4" xfId="11" applyFont="1" applyFill="1" applyBorder="1"/>
    <xf numFmtId="0" fontId="16" fillId="3" borderId="5" xfId="11" applyFont="1" applyFill="1" applyBorder="1"/>
    <xf numFmtId="0" fontId="15" fillId="3" borderId="4" xfId="31" applyFont="1" applyFill="1" applyBorder="1"/>
    <xf numFmtId="0" fontId="26" fillId="3" borderId="7" xfId="11" applyFont="1" applyFill="1" applyBorder="1"/>
    <xf numFmtId="49" fontId="15" fillId="3" borderId="4" xfId="11" applyNumberFormat="1" applyFont="1" applyFill="1" applyBorder="1"/>
    <xf numFmtId="0" fontId="3" fillId="3" borderId="0" xfId="8" applyFont="1" applyFill="1"/>
    <xf numFmtId="0" fontId="90" fillId="3" borderId="0" xfId="11" applyFont="1" applyFill="1" applyAlignment="1">
      <alignment horizontal="left"/>
    </xf>
    <xf numFmtId="0" fontId="16" fillId="3" borderId="7" xfId="30" applyFont="1" applyFill="1" applyBorder="1">
      <alignment horizontal="left"/>
    </xf>
    <xf numFmtId="0" fontId="16" fillId="3" borderId="4" xfId="30" applyFont="1" applyFill="1" applyBorder="1">
      <alignment horizontal="left"/>
    </xf>
    <xf numFmtId="0" fontId="16" fillId="3" borderId="5" xfId="30" applyFont="1" applyFill="1" applyBorder="1">
      <alignment horizontal="left"/>
    </xf>
    <xf numFmtId="0" fontId="26" fillId="0" borderId="28" xfId="6" applyNumberFormat="1" applyFont="1" applyFill="1" applyBorder="1" applyAlignment="1">
      <alignment horizontal="center"/>
    </xf>
    <xf numFmtId="0" fontId="24" fillId="0" borderId="7" xfId="6" applyNumberFormat="1" applyFont="1" applyFill="1" applyBorder="1" applyAlignment="1">
      <alignment horizontal="center"/>
    </xf>
    <xf numFmtId="0" fontId="24" fillId="0" borderId="5" xfId="6" applyNumberFormat="1" applyFont="1" applyFill="1" applyBorder="1" applyAlignment="1">
      <alignment horizontal="center"/>
    </xf>
    <xf numFmtId="171" fontId="5" fillId="0" borderId="54" xfId="28" applyNumberFormat="1" applyFont="1" applyBorder="1" applyAlignment="1">
      <alignment horizontal="right"/>
    </xf>
    <xf numFmtId="171" fontId="5" fillId="0" borderId="57" xfId="28" applyNumberFormat="1" applyFont="1" applyFill="1" applyBorder="1" applyAlignment="1">
      <alignment horizontal="right"/>
    </xf>
    <xf numFmtId="171" fontId="5" fillId="0" borderId="57" xfId="28" applyNumberFormat="1" applyFont="1" applyBorder="1" applyAlignment="1">
      <alignment horizontal="right"/>
    </xf>
    <xf numFmtId="171" fontId="5" fillId="0" borderId="58" xfId="28" applyNumberFormat="1" applyFont="1" applyBorder="1" applyAlignment="1">
      <alignment horizontal="right"/>
    </xf>
    <xf numFmtId="171" fontId="5" fillId="0" borderId="59" xfId="28" applyNumberFormat="1" applyFont="1" applyBorder="1" applyAlignment="1"/>
    <xf numFmtId="164" fontId="24" fillId="0" borderId="8" xfId="6" applyNumberFormat="1" applyFont="1" applyFill="1" applyBorder="1" applyAlignment="1">
      <alignment horizontal="right"/>
    </xf>
    <xf numFmtId="165" fontId="3" fillId="0" borderId="118" xfId="0" applyNumberFormat="1" applyFont="1" applyFill="1" applyBorder="1" applyAlignment="1">
      <alignment horizontal="right"/>
    </xf>
    <xf numFmtId="165" fontId="10" fillId="0" borderId="8" xfId="6" applyNumberFormat="1" applyFont="1" applyFill="1" applyBorder="1" applyAlignment="1">
      <alignment horizontal="right"/>
    </xf>
    <xf numFmtId="164" fontId="3" fillId="0" borderId="118" xfId="0" applyNumberFormat="1" applyFont="1" applyFill="1" applyBorder="1" applyAlignment="1">
      <alignment horizontal="right"/>
    </xf>
    <xf numFmtId="165" fontId="24" fillId="0" borderId="118" xfId="0" applyNumberFormat="1" applyFont="1" applyFill="1" applyBorder="1" applyAlignment="1">
      <alignment horizontal="right"/>
    </xf>
    <xf numFmtId="165" fontId="26" fillId="0" borderId="8" xfId="6" applyNumberFormat="1" applyFont="1" applyFill="1" applyBorder="1" applyAlignment="1">
      <alignment horizontal="right"/>
    </xf>
    <xf numFmtId="165" fontId="10" fillId="0" borderId="30" xfId="6" applyNumberFormat="1" applyFont="1" applyFill="1" applyBorder="1" applyAlignment="1">
      <alignment horizontal="right"/>
    </xf>
    <xf numFmtId="0" fontId="121" fillId="0" borderId="33" xfId="0" applyFont="1" applyBorder="1"/>
    <xf numFmtId="0" fontId="121" fillId="0" borderId="4" xfId="0" applyFont="1" applyBorder="1" applyAlignment="1">
      <alignment horizontal="right"/>
    </xf>
    <xf numFmtId="0" fontId="121" fillId="0" borderId="34" xfId="0" applyFont="1" applyBorder="1" applyAlignment="1">
      <alignment horizontal="right"/>
    </xf>
    <xf numFmtId="0" fontId="121" fillId="0" borderId="32" xfId="0" applyFont="1" applyBorder="1"/>
    <xf numFmtId="0" fontId="121" fillId="0" borderId="20" xfId="0" applyFont="1" applyBorder="1" applyAlignment="1">
      <alignment horizontal="right"/>
    </xf>
    <xf numFmtId="0" fontId="121" fillId="0" borderId="42" xfId="0" applyFont="1" applyBorder="1" applyAlignment="1">
      <alignment horizontal="right"/>
    </xf>
    <xf numFmtId="0" fontId="113" fillId="0" borderId="14" xfId="6" applyFont="1" applyBorder="1"/>
    <xf numFmtId="0" fontId="121" fillId="0" borderId="5" xfId="0" applyFont="1" applyBorder="1" applyAlignment="1">
      <alignment textRotation="90"/>
    </xf>
    <xf numFmtId="0" fontId="121" fillId="0" borderId="37" xfId="0" applyFont="1" applyBorder="1" applyAlignment="1">
      <alignment textRotation="90"/>
    </xf>
    <xf numFmtId="0" fontId="124" fillId="0" borderId="5" xfId="0" applyFont="1" applyBorder="1"/>
    <xf numFmtId="3" fontId="104" fillId="0" borderId="8" xfId="0" applyNumberFormat="1" applyFont="1" applyBorder="1"/>
    <xf numFmtId="3" fontId="104" fillId="0" borderId="76" xfId="0" applyNumberFormat="1" applyFont="1" applyBorder="1"/>
    <xf numFmtId="2" fontId="107" fillId="0" borderId="70" xfId="0" applyNumberFormat="1" applyFont="1" applyBorder="1"/>
    <xf numFmtId="3" fontId="107" fillId="3" borderId="65" xfId="0" applyNumberFormat="1" applyFont="1" applyFill="1" applyBorder="1" applyAlignment="1">
      <alignment horizontal="right"/>
    </xf>
    <xf numFmtId="0" fontId="3" fillId="0" borderId="0" xfId="6" applyFont="1" applyFill="1" applyBorder="1" applyAlignment="1">
      <alignment horizontal="center"/>
    </xf>
    <xf numFmtId="164" fontId="3" fillId="0" borderId="4" xfId="6" applyNumberFormat="1" applyFont="1" applyFill="1" applyBorder="1"/>
    <xf numFmtId="164" fontId="3" fillId="0" borderId="0" xfId="6" applyNumberFormat="1" applyFont="1" applyFill="1" applyBorder="1"/>
    <xf numFmtId="164" fontId="3" fillId="0" borderId="4" xfId="6" applyNumberFormat="1" applyFont="1" applyFill="1" applyBorder="1" applyAlignment="1">
      <alignment horizontal="right"/>
    </xf>
    <xf numFmtId="164" fontId="3" fillId="0" borderId="9" xfId="6" applyNumberFormat="1" applyFont="1" applyFill="1" applyBorder="1" applyAlignment="1">
      <alignment horizontal="right"/>
    </xf>
    <xf numFmtId="0" fontId="3" fillId="0" borderId="4" xfId="6" applyFont="1" applyFill="1" applyBorder="1"/>
    <xf numFmtId="0" fontId="3" fillId="0" borderId="0" xfId="6" applyFont="1" applyFill="1" applyBorder="1"/>
    <xf numFmtId="0" fontId="3" fillId="0" borderId="97" xfId="6" applyFont="1" applyFill="1" applyBorder="1" applyAlignment="1">
      <alignment horizontal="center"/>
    </xf>
    <xf numFmtId="165" fontId="3" fillId="0" borderId="28" xfId="6" applyNumberFormat="1" applyFont="1" applyFill="1" applyBorder="1" applyAlignment="1">
      <alignment horizontal="right"/>
    </xf>
    <xf numFmtId="164" fontId="3" fillId="0" borderId="75" xfId="6" applyNumberFormat="1" applyFont="1" applyFill="1" applyBorder="1" applyAlignment="1">
      <alignment horizontal="right"/>
    </xf>
    <xf numFmtId="0" fontId="3" fillId="0" borderId="4" xfId="6" applyFont="1" applyFill="1" applyBorder="1" applyAlignment="1">
      <alignment horizontal="right"/>
    </xf>
    <xf numFmtId="0" fontId="3" fillId="0" borderId="5" xfId="6" applyFont="1" applyFill="1" applyBorder="1"/>
    <xf numFmtId="165" fontId="3" fillId="0" borderId="75" xfId="6" applyNumberFormat="1" applyFont="1" applyFill="1" applyBorder="1" applyAlignment="1">
      <alignment horizontal="right"/>
    </xf>
    <xf numFmtId="165" fontId="3" fillId="0" borderId="97" xfId="6" applyNumberFormat="1" applyFont="1" applyFill="1" applyBorder="1" applyAlignment="1">
      <alignment horizontal="right"/>
    </xf>
    <xf numFmtId="1" fontId="3" fillId="0" borderId="0" xfId="6" applyNumberFormat="1" applyFont="1" applyFill="1" applyBorder="1"/>
    <xf numFmtId="1" fontId="3" fillId="0" borderId="0" xfId="6" applyNumberFormat="1" applyFont="1" applyFill="1" applyBorder="1" applyAlignment="1">
      <alignment horizontal="right"/>
    </xf>
    <xf numFmtId="0" fontId="3" fillId="3" borderId="7" xfId="6" applyFont="1" applyFill="1" applyBorder="1" applyAlignment="1">
      <alignment horizontal="center"/>
    </xf>
    <xf numFmtId="164" fontId="3" fillId="0" borderId="7" xfId="6" applyNumberFormat="1" applyFont="1" applyFill="1" applyBorder="1"/>
    <xf numFmtId="164" fontId="3" fillId="0" borderId="0" xfId="6" applyNumberFormat="1" applyFont="1" applyFill="1"/>
    <xf numFmtId="164" fontId="3" fillId="0" borderId="0" xfId="6" applyNumberFormat="1" applyFont="1" applyFill="1" applyBorder="1" applyAlignment="1">
      <alignment horizontal="right"/>
    </xf>
    <xf numFmtId="164" fontId="3" fillId="0" borderId="7" xfId="6" applyNumberFormat="1" applyFont="1" applyFill="1" applyBorder="1" applyAlignment="1">
      <alignment horizontal="right"/>
    </xf>
    <xf numFmtId="0" fontId="3" fillId="3" borderId="4" xfId="6" applyFont="1" applyFill="1" applyBorder="1" applyAlignment="1">
      <alignment horizontal="center"/>
    </xf>
    <xf numFmtId="0" fontId="3" fillId="0" borderId="4" xfId="6" applyFont="1" applyFill="1" applyBorder="1" applyAlignment="1">
      <alignment horizontal="center"/>
    </xf>
    <xf numFmtId="0" fontId="3" fillId="3" borderId="8" xfId="6" applyFont="1" applyFill="1" applyBorder="1" applyAlignment="1">
      <alignment horizontal="center"/>
    </xf>
    <xf numFmtId="164" fontId="3" fillId="0" borderId="28" xfId="6" applyNumberFormat="1" applyFont="1" applyFill="1" applyBorder="1" applyAlignment="1">
      <alignment horizontal="right"/>
    </xf>
    <xf numFmtId="0" fontId="3" fillId="3" borderId="0" xfId="6" applyFont="1" applyFill="1" applyBorder="1" applyAlignment="1">
      <alignment horizontal="center"/>
    </xf>
    <xf numFmtId="164" fontId="3" fillId="3" borderId="7" xfId="6" applyNumberFormat="1" applyFont="1" applyFill="1" applyBorder="1" applyAlignment="1">
      <alignment horizontal="right"/>
    </xf>
    <xf numFmtId="0" fontId="3" fillId="3" borderId="79" xfId="6" applyFont="1" applyFill="1" applyBorder="1"/>
    <xf numFmtId="0" fontId="3" fillId="3" borderId="4" xfId="6" applyFont="1" applyFill="1" applyBorder="1"/>
    <xf numFmtId="165" fontId="3" fillId="3" borderId="4" xfId="6" applyNumberFormat="1" applyFont="1" applyFill="1" applyBorder="1"/>
    <xf numFmtId="0" fontId="3" fillId="3" borderId="3" xfId="6" applyFont="1" applyFill="1" applyBorder="1" applyAlignment="1">
      <alignment horizontal="center"/>
    </xf>
    <xf numFmtId="165" fontId="3" fillId="3" borderId="4" xfId="6" applyNumberFormat="1" applyFont="1" applyFill="1" applyBorder="1" applyAlignment="1">
      <alignment horizontal="right"/>
    </xf>
    <xf numFmtId="165" fontId="3" fillId="3" borderId="0" xfId="6" applyNumberFormat="1" applyFont="1" applyFill="1" applyBorder="1" applyAlignment="1">
      <alignment horizontal="right"/>
    </xf>
    <xf numFmtId="165" fontId="3" fillId="0" borderId="4" xfId="6" applyNumberFormat="1" applyFont="1" applyFill="1" applyBorder="1" applyAlignment="1">
      <alignment horizontal="right"/>
    </xf>
    <xf numFmtId="0" fontId="3" fillId="0" borderId="0" xfId="6" applyFont="1" applyFill="1" applyAlignment="1">
      <alignment horizontal="center"/>
    </xf>
    <xf numFmtId="164" fontId="3" fillId="3" borderId="4" xfId="6" applyNumberFormat="1" applyFont="1" applyFill="1" applyBorder="1" applyAlignment="1">
      <alignment horizontal="right"/>
    </xf>
    <xf numFmtId="0" fontId="3" fillId="3" borderId="0" xfId="6" applyFont="1" applyFill="1" applyBorder="1"/>
    <xf numFmtId="164" fontId="3" fillId="3" borderId="4" xfId="6" applyNumberFormat="1" applyFont="1" applyFill="1" applyBorder="1"/>
    <xf numFmtId="164" fontId="3" fillId="3" borderId="0" xfId="6" applyNumberFormat="1" applyFont="1" applyFill="1" applyBorder="1"/>
    <xf numFmtId="0" fontId="3" fillId="3" borderId="97" xfId="6" applyFont="1" applyFill="1" applyBorder="1" applyAlignment="1">
      <alignment horizontal="center"/>
    </xf>
    <xf numFmtId="164" fontId="3" fillId="0" borderId="0" xfId="6" applyNumberFormat="1" applyFont="1" applyFill="1" applyAlignment="1">
      <alignment horizontal="right"/>
    </xf>
    <xf numFmtId="1" fontId="3" fillId="0" borderId="8" xfId="6" applyNumberFormat="1" applyFont="1" applyFill="1" applyBorder="1" applyAlignment="1">
      <alignment horizontal="right"/>
    </xf>
    <xf numFmtId="0" fontId="2" fillId="3" borderId="3" xfId="6" applyFont="1" applyFill="1" applyBorder="1" applyAlignment="1">
      <alignment horizontal="center"/>
    </xf>
    <xf numFmtId="0" fontId="2" fillId="3" borderId="7" xfId="6" applyFont="1" applyFill="1" applyBorder="1"/>
    <xf numFmtId="0" fontId="2" fillId="3" borderId="79" xfId="6" applyFont="1" applyFill="1" applyBorder="1"/>
    <xf numFmtId="2" fontId="2" fillId="3" borderId="7" xfId="6" applyNumberFormat="1" applyFont="1" applyFill="1" applyBorder="1"/>
    <xf numFmtId="0" fontId="2" fillId="3" borderId="79" xfId="6" applyFont="1" applyFill="1" applyBorder="1" applyAlignment="1">
      <alignment horizontal="right"/>
    </xf>
    <xf numFmtId="164" fontId="2" fillId="3" borderId="4" xfId="6" applyNumberFormat="1" applyFont="1" applyFill="1" applyBorder="1" applyAlignment="1">
      <alignment horizontal="right"/>
    </xf>
    <xf numFmtId="0" fontId="2" fillId="3" borderId="4" xfId="6" applyFont="1" applyFill="1" applyBorder="1"/>
    <xf numFmtId="2" fontId="2" fillId="3" borderId="0" xfId="6" applyNumberFormat="1" applyFont="1" applyFill="1" applyBorder="1"/>
    <xf numFmtId="2" fontId="2" fillId="3" borderId="4" xfId="6" applyNumberFormat="1" applyFont="1" applyFill="1" applyBorder="1"/>
    <xf numFmtId="0" fontId="2" fillId="3" borderId="0" xfId="6" applyFont="1" applyFill="1" applyBorder="1" applyAlignment="1">
      <alignment horizontal="right"/>
    </xf>
    <xf numFmtId="0" fontId="2" fillId="3" borderId="0" xfId="6" applyFont="1" applyFill="1" applyBorder="1"/>
    <xf numFmtId="0" fontId="2" fillId="3" borderId="0" xfId="6" applyFont="1" applyFill="1" applyAlignment="1">
      <alignment horizontal="center"/>
    </xf>
    <xf numFmtId="4" fontId="3" fillId="3" borderId="5" xfId="6" applyNumberFormat="1" applyFont="1" applyFill="1" applyBorder="1" applyAlignment="1">
      <alignment horizontal="right"/>
    </xf>
    <xf numFmtId="4" fontId="3" fillId="3" borderId="23" xfId="6" applyNumberFormat="1" applyFont="1" applyFill="1" applyBorder="1" applyAlignment="1">
      <alignment horizontal="right"/>
    </xf>
    <xf numFmtId="165" fontId="3" fillId="3" borderId="23" xfId="6" applyNumberFormat="1" applyFont="1" applyFill="1" applyBorder="1" applyAlignment="1">
      <alignment horizontal="right"/>
    </xf>
    <xf numFmtId="165" fontId="3" fillId="3" borderId="5" xfId="6" applyNumberFormat="1" applyFont="1" applyFill="1" applyBorder="1" applyAlignment="1">
      <alignment horizontal="right"/>
    </xf>
    <xf numFmtId="164" fontId="2" fillId="3" borderId="8" xfId="6" applyNumberFormat="1" applyFont="1" applyFill="1" applyBorder="1" applyAlignment="1">
      <alignment horizontal="right"/>
    </xf>
    <xf numFmtId="0" fontId="2" fillId="3" borderId="7" xfId="6" applyFont="1" applyFill="1" applyBorder="1" applyAlignment="1">
      <alignment horizontal="center"/>
    </xf>
    <xf numFmtId="0" fontId="2" fillId="3" borderId="7" xfId="6" applyFont="1" applyFill="1" applyBorder="1" applyAlignment="1">
      <alignment horizontal="right"/>
    </xf>
    <xf numFmtId="164" fontId="2" fillId="3" borderId="7" xfId="6" applyNumberFormat="1" applyFont="1" applyFill="1" applyBorder="1" applyAlignment="1">
      <alignment horizontal="right"/>
    </xf>
    <xf numFmtId="0" fontId="2" fillId="3" borderId="4" xfId="6" applyFont="1" applyFill="1" applyBorder="1" applyAlignment="1">
      <alignment horizontal="center"/>
    </xf>
    <xf numFmtId="0" fontId="2" fillId="3" borderId="4" xfId="6" applyFont="1" applyFill="1" applyBorder="1" applyAlignment="1">
      <alignment horizontal="right"/>
    </xf>
    <xf numFmtId="0" fontId="2" fillId="3" borderId="5" xfId="6" applyFont="1" applyFill="1" applyBorder="1" applyAlignment="1">
      <alignment horizontal="center"/>
    </xf>
    <xf numFmtId="164" fontId="2" fillId="3" borderId="5" xfId="6" applyNumberFormat="1" applyFont="1" applyFill="1" applyBorder="1" applyAlignment="1">
      <alignment horizontal="right"/>
    </xf>
    <xf numFmtId="165" fontId="3" fillId="3" borderId="8" xfId="6" applyNumberFormat="1" applyFont="1" applyFill="1" applyBorder="1" applyAlignment="1">
      <alignment horizontal="right"/>
    </xf>
    <xf numFmtId="165" fontId="3" fillId="3" borderId="28" xfId="6" applyNumberFormat="1" applyFont="1" applyFill="1" applyBorder="1" applyAlignment="1">
      <alignment horizontal="right"/>
    </xf>
    <xf numFmtId="4" fontId="3" fillId="3" borderId="4" xfId="6" applyNumberFormat="1" applyFont="1" applyFill="1" applyBorder="1" applyAlignment="1">
      <alignment horizontal="right"/>
    </xf>
    <xf numFmtId="4" fontId="3" fillId="3" borderId="0" xfId="6" applyNumberFormat="1" applyFont="1" applyFill="1" applyBorder="1" applyAlignment="1">
      <alignment horizontal="right"/>
    </xf>
    <xf numFmtId="0" fontId="2" fillId="3" borderId="0" xfId="6" applyFont="1" applyFill="1"/>
    <xf numFmtId="0" fontId="2" fillId="3" borderId="0" xfId="6" applyFont="1" applyFill="1" applyAlignment="1">
      <alignment horizontal="right"/>
    </xf>
    <xf numFmtId="0" fontId="2" fillId="3" borderId="9" xfId="6" applyFont="1" applyFill="1" applyBorder="1"/>
    <xf numFmtId="2" fontId="2" fillId="3" borderId="9" xfId="6" applyNumberFormat="1" applyFont="1" applyFill="1" applyBorder="1"/>
    <xf numFmtId="2" fontId="2" fillId="3" borderId="0" xfId="6" applyNumberFormat="1" applyFont="1" applyFill="1"/>
    <xf numFmtId="0" fontId="104" fillId="0" borderId="13" xfId="0" applyFont="1" applyFill="1" applyBorder="1" applyAlignment="1">
      <alignment vertical="center"/>
    </xf>
    <xf numFmtId="0" fontId="104" fillId="0" borderId="89" xfId="0" applyFont="1" applyFill="1" applyBorder="1" applyAlignment="1">
      <alignment horizontal="center" vertical="center"/>
    </xf>
    <xf numFmtId="0" fontId="104" fillId="3" borderId="97" xfId="0" applyFont="1" applyFill="1" applyBorder="1"/>
    <xf numFmtId="0" fontId="104" fillId="3" borderId="76" xfId="0" applyFont="1" applyFill="1" applyBorder="1"/>
    <xf numFmtId="0" fontId="104" fillId="3" borderId="97" xfId="0" applyFont="1" applyFill="1" applyBorder="1" applyAlignment="1">
      <alignment vertical="center"/>
    </xf>
    <xf numFmtId="0" fontId="104" fillId="3" borderId="39" xfId="0" applyFont="1" applyFill="1" applyBorder="1"/>
    <xf numFmtId="0" fontId="104" fillId="3" borderId="76" xfId="0" applyFont="1" applyFill="1" applyBorder="1" applyAlignment="1">
      <alignment horizontal="center" vertical="center"/>
    </xf>
    <xf numFmtId="3" fontId="3" fillId="3" borderId="97" xfId="0" applyNumberFormat="1" applyFont="1" applyFill="1" applyBorder="1" applyAlignment="1">
      <alignment vertical="center"/>
    </xf>
    <xf numFmtId="3" fontId="104" fillId="3" borderId="97" xfId="0" applyNumberFormat="1" applyFont="1" applyFill="1" applyBorder="1" applyAlignment="1">
      <alignment vertical="center"/>
    </xf>
    <xf numFmtId="0" fontId="104" fillId="3" borderId="76" xfId="0" applyFont="1" applyFill="1" applyBorder="1" applyAlignment="1">
      <alignment horizontal="center"/>
    </xf>
    <xf numFmtId="0" fontId="104" fillId="3" borderId="76" xfId="0" applyFont="1" applyFill="1" applyBorder="1" applyAlignment="1">
      <alignment vertical="center"/>
    </xf>
    <xf numFmtId="0" fontId="104" fillId="3" borderId="76" xfId="0" applyFont="1" applyFill="1" applyBorder="1" applyAlignment="1">
      <alignment horizontal="right" vertical="center"/>
    </xf>
    <xf numFmtId="3" fontId="104" fillId="3" borderId="97" xfId="0" applyNumberFormat="1" applyFont="1" applyFill="1" applyBorder="1"/>
    <xf numFmtId="3" fontId="104" fillId="3" borderId="108" xfId="0" applyNumberFormat="1" applyFont="1" applyFill="1" applyBorder="1"/>
    <xf numFmtId="0" fontId="52" fillId="0" borderId="119" xfId="0" applyFont="1" applyBorder="1" applyAlignment="1">
      <alignment horizontal="center" vertical="center"/>
    </xf>
    <xf numFmtId="0" fontId="52" fillId="0" borderId="107" xfId="0" applyFont="1" applyBorder="1" applyAlignment="1">
      <alignment horizontal="center" vertical="center"/>
    </xf>
    <xf numFmtId="0" fontId="52" fillId="0" borderId="49" xfId="0" applyFont="1" applyBorder="1" applyAlignment="1">
      <alignment horizontal="center"/>
    </xf>
    <xf numFmtId="0" fontId="52" fillId="0" borderId="107" xfId="0" applyFont="1" applyBorder="1" applyAlignment="1">
      <alignment horizontal="center"/>
    </xf>
    <xf numFmtId="4" fontId="52" fillId="0" borderId="11" xfId="4" applyNumberFormat="1" applyFont="1" applyBorder="1" applyAlignment="1">
      <alignment horizontal="center" vertical="center"/>
    </xf>
    <xf numFmtId="4" fontId="52" fillId="0" borderId="16" xfId="4" applyNumberFormat="1" applyFont="1" applyBorder="1" applyAlignment="1">
      <alignment horizontal="center" vertical="center"/>
    </xf>
    <xf numFmtId="164" fontId="52" fillId="0" borderId="12" xfId="5" applyNumberFormat="1" applyFont="1" applyBorder="1" applyAlignment="1">
      <alignment horizontal="center" vertical="center"/>
    </xf>
    <xf numFmtId="164" fontId="52" fillId="0" borderId="16" xfId="5" applyNumberFormat="1" applyFont="1" applyBorder="1" applyAlignment="1">
      <alignment horizontal="center" vertical="center"/>
    </xf>
    <xf numFmtId="4" fontId="52" fillId="0" borderId="25" xfId="4" applyNumberFormat="1" applyFont="1" applyBorder="1" applyAlignment="1">
      <alignment horizontal="center" vertical="center"/>
    </xf>
    <xf numFmtId="4" fontId="52" fillId="0" borderId="26" xfId="4" applyNumberFormat="1" applyFont="1" applyBorder="1" applyAlignment="1">
      <alignment horizontal="center" vertical="center"/>
    </xf>
    <xf numFmtId="164" fontId="52" fillId="0" borderId="9" xfId="5" applyNumberFormat="1" applyFont="1" applyBorder="1" applyAlignment="1">
      <alignment horizontal="center" vertical="center"/>
    </xf>
    <xf numFmtId="164" fontId="52" fillId="0" borderId="26" xfId="5" applyNumberFormat="1" applyFont="1" applyBorder="1" applyAlignment="1">
      <alignment horizontal="center" vertical="center"/>
    </xf>
    <xf numFmtId="4" fontId="52" fillId="0" borderId="17" xfId="4" applyNumberFormat="1" applyFont="1" applyBorder="1" applyAlignment="1">
      <alignment horizontal="center" vertical="center"/>
    </xf>
    <xf numFmtId="4" fontId="52" fillId="0" borderId="21" xfId="4" applyNumberFormat="1" applyFont="1" applyBorder="1" applyAlignment="1">
      <alignment horizontal="center" vertical="center"/>
    </xf>
    <xf numFmtId="164" fontId="52" fillId="0" borderId="19" xfId="5" applyNumberFormat="1" applyFont="1" applyBorder="1" applyAlignment="1">
      <alignment horizontal="center" vertical="center"/>
    </xf>
    <xf numFmtId="164" fontId="52" fillId="0" borderId="21" xfId="5" applyNumberFormat="1" applyFont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 wrapText="1"/>
    </xf>
    <xf numFmtId="49" fontId="16" fillId="0" borderId="58" xfId="0" applyNumberFormat="1" applyFont="1" applyFill="1" applyBorder="1" applyAlignment="1">
      <alignment horizontal="center" vertical="center" wrapText="1"/>
    </xf>
    <xf numFmtId="0" fontId="16" fillId="0" borderId="106" xfId="0" applyFont="1" applyBorder="1" applyAlignment="1">
      <alignment horizontal="center"/>
    </xf>
    <xf numFmtId="0" fontId="16" fillId="0" borderId="56" xfId="0" applyFont="1" applyFill="1" applyBorder="1" applyAlignment="1">
      <alignment horizontal="left" vertical="center"/>
    </xf>
    <xf numFmtId="0" fontId="16" fillId="0" borderId="31" xfId="0" applyFont="1" applyFill="1" applyBorder="1" applyAlignment="1">
      <alignment horizontal="center" vertical="center"/>
    </xf>
    <xf numFmtId="172" fontId="10" fillId="0" borderId="51" xfId="6" applyNumberFormat="1" applyFont="1" applyFill="1" applyBorder="1" applyAlignment="1">
      <alignment horizontal="right" vertical="top"/>
    </xf>
    <xf numFmtId="172" fontId="10" fillId="0" borderId="15" xfId="6" applyNumberFormat="1" applyFont="1" applyFill="1" applyBorder="1" applyAlignment="1">
      <alignment horizontal="right" vertical="top"/>
    </xf>
    <xf numFmtId="0" fontId="10" fillId="0" borderId="26" xfId="0" applyFont="1" applyBorder="1" applyAlignment="1">
      <alignment horizontal="right" vertical="top"/>
    </xf>
    <xf numFmtId="0" fontId="16" fillId="0" borderId="69" xfId="0" applyFont="1" applyFill="1" applyBorder="1" applyAlignment="1">
      <alignment horizontal="left" vertical="center"/>
    </xf>
    <xf numFmtId="0" fontId="16" fillId="0" borderId="35" xfId="0" applyFont="1" applyFill="1" applyBorder="1" applyAlignment="1">
      <alignment horizontal="center" vertical="center"/>
    </xf>
    <xf numFmtId="172" fontId="10" fillId="0" borderId="3" xfId="6" applyNumberFormat="1" applyFont="1" applyFill="1" applyBorder="1" applyAlignment="1">
      <alignment horizontal="right" vertical="top"/>
    </xf>
    <xf numFmtId="172" fontId="10" fillId="0" borderId="4" xfId="6" applyNumberFormat="1" applyFont="1" applyFill="1" applyBorder="1" applyAlignment="1">
      <alignment horizontal="right" vertical="top"/>
    </xf>
    <xf numFmtId="0" fontId="10" fillId="0" borderId="24" xfId="0" applyFont="1" applyBorder="1" applyAlignment="1">
      <alignment horizontal="right" vertical="top"/>
    </xf>
    <xf numFmtId="0" fontId="10" fillId="0" borderId="50" xfId="0" applyFont="1" applyFill="1" applyBorder="1" applyAlignment="1">
      <alignment horizontal="left" vertical="top"/>
    </xf>
    <xf numFmtId="0" fontId="16" fillId="0" borderId="33" xfId="0" applyFont="1" applyFill="1" applyBorder="1" applyAlignment="1">
      <alignment horizontal="center" vertical="center"/>
    </xf>
    <xf numFmtId="172" fontId="10" fillId="0" borderId="39" xfId="6" applyNumberFormat="1" applyFont="1" applyFill="1" applyBorder="1" applyAlignment="1">
      <alignment horizontal="right" vertical="top"/>
    </xf>
    <xf numFmtId="172" fontId="10" fillId="0" borderId="7" xfId="6" applyNumberFormat="1" applyFont="1" applyFill="1" applyBorder="1" applyAlignment="1">
      <alignment horizontal="right" vertical="top"/>
    </xf>
    <xf numFmtId="0" fontId="10" fillId="0" borderId="69" xfId="0" applyFont="1" applyFill="1" applyBorder="1" applyAlignment="1">
      <alignment horizontal="left" vertical="top"/>
    </xf>
    <xf numFmtId="172" fontId="10" fillId="0" borderId="36" xfId="6" applyNumberFormat="1" applyFont="1" applyFill="1" applyBorder="1" applyAlignment="1">
      <alignment horizontal="right" vertical="top"/>
    </xf>
    <xf numFmtId="172" fontId="10" fillId="0" borderId="5" xfId="6" applyNumberFormat="1" applyFont="1" applyFill="1" applyBorder="1" applyAlignment="1">
      <alignment horizontal="right" vertical="top"/>
    </xf>
    <xf numFmtId="0" fontId="16" fillId="0" borderId="38" xfId="0" applyFont="1" applyFill="1" applyBorder="1" applyAlignment="1">
      <alignment horizontal="center" vertical="center"/>
    </xf>
    <xf numFmtId="4" fontId="10" fillId="0" borderId="3" xfId="6" applyNumberFormat="1" applyFont="1" applyFill="1" applyBorder="1" applyAlignment="1">
      <alignment horizontal="right" vertical="top"/>
    </xf>
    <xf numFmtId="4" fontId="10" fillId="0" borderId="4" xfId="6" applyNumberFormat="1" applyFont="1" applyFill="1" applyBorder="1" applyAlignment="1">
      <alignment horizontal="right" vertical="top"/>
    </xf>
    <xf numFmtId="4" fontId="10" fillId="0" borderId="26" xfId="0" applyNumberFormat="1" applyFont="1" applyBorder="1" applyAlignment="1">
      <alignment horizontal="right" vertical="top"/>
    </xf>
    <xf numFmtId="4" fontId="10" fillId="0" borderId="36" xfId="6" applyNumberFormat="1" applyFont="1" applyFill="1" applyBorder="1" applyAlignment="1">
      <alignment horizontal="right" vertical="top"/>
    </xf>
    <xf numFmtId="4" fontId="10" fillId="0" borderId="5" xfId="6" applyNumberFormat="1" applyFont="1" applyFill="1" applyBorder="1" applyAlignment="1">
      <alignment horizontal="right" vertical="top"/>
    </xf>
    <xf numFmtId="4" fontId="10" fillId="0" borderId="24" xfId="0" applyNumberFormat="1" applyFont="1" applyBorder="1" applyAlignment="1">
      <alignment horizontal="right" vertical="top"/>
    </xf>
    <xf numFmtId="4" fontId="10" fillId="0" borderId="39" xfId="6" applyNumberFormat="1" applyFont="1" applyFill="1" applyBorder="1" applyAlignment="1">
      <alignment horizontal="right" vertical="top"/>
    </xf>
    <xf numFmtId="4" fontId="10" fillId="0" borderId="7" xfId="6" applyNumberFormat="1" applyFont="1" applyFill="1" applyBorder="1" applyAlignment="1">
      <alignment horizontal="right" vertical="top"/>
    </xf>
    <xf numFmtId="0" fontId="10" fillId="0" borderId="53" xfId="0" applyFont="1" applyFill="1" applyBorder="1" applyAlignment="1">
      <alignment horizontal="left" vertical="top"/>
    </xf>
    <xf numFmtId="0" fontId="16" fillId="0" borderId="32" xfId="0" applyFont="1" applyFill="1" applyBorder="1" applyAlignment="1">
      <alignment horizontal="center" vertical="center"/>
    </xf>
    <xf numFmtId="4" fontId="10" fillId="0" borderId="41" xfId="6" applyNumberFormat="1" applyFont="1" applyFill="1" applyBorder="1" applyAlignment="1">
      <alignment horizontal="right" vertical="top"/>
    </xf>
    <xf numFmtId="4" fontId="10" fillId="0" borderId="20" xfId="6" applyNumberFormat="1" applyFont="1" applyFill="1" applyBorder="1" applyAlignment="1">
      <alignment horizontal="right" vertical="top"/>
    </xf>
    <xf numFmtId="4" fontId="10" fillId="0" borderId="21" xfId="0" applyNumberFormat="1" applyFont="1" applyBorder="1" applyAlignment="1">
      <alignment horizontal="right" vertical="top"/>
    </xf>
    <xf numFmtId="0" fontId="105" fillId="0" borderId="0" xfId="35" applyFont="1"/>
    <xf numFmtId="0" fontId="111" fillId="0" borderId="0" xfId="35" applyFont="1"/>
    <xf numFmtId="0" fontId="98" fillId="0" borderId="8" xfId="35" applyFont="1" applyBorder="1"/>
    <xf numFmtId="0" fontId="126" fillId="0" borderId="8" xfId="35" applyFont="1" applyBorder="1"/>
    <xf numFmtId="0" fontId="101" fillId="0" borderId="8" xfId="35" applyFont="1" applyBorder="1"/>
    <xf numFmtId="3" fontId="19" fillId="0" borderId="8" xfId="7" applyNumberFormat="1" applyFont="1" applyFill="1" applyBorder="1"/>
    <xf numFmtId="3" fontId="19" fillId="0" borderId="28" xfId="7" applyNumberFormat="1" applyFont="1" applyFill="1" applyBorder="1"/>
    <xf numFmtId="3" fontId="19" fillId="0" borderId="75" xfId="8" applyNumberFormat="1" applyFont="1" applyFill="1" applyBorder="1"/>
    <xf numFmtId="3" fontId="19" fillId="0" borderId="8" xfId="8" applyNumberFormat="1" applyFont="1" applyFill="1" applyBorder="1"/>
    <xf numFmtId="0" fontId="101" fillId="0" borderId="8" xfId="8" applyFont="1" applyFill="1" applyBorder="1"/>
    <xf numFmtId="3" fontId="19" fillId="3" borderId="8" xfId="8" applyNumberFormat="1" applyFont="1" applyFill="1" applyBorder="1"/>
    <xf numFmtId="0" fontId="104" fillId="0" borderId="0" xfId="35" applyFont="1"/>
    <xf numFmtId="0" fontId="127" fillId="0" borderId="0" xfId="0" applyFont="1"/>
    <xf numFmtId="0" fontId="98" fillId="0" borderId="0" xfId="35"/>
    <xf numFmtId="3" fontId="19" fillId="0" borderId="8" xfId="10" applyNumberFormat="1" applyFont="1" applyFill="1" applyBorder="1"/>
    <xf numFmtId="3" fontId="19" fillId="0" borderId="28" xfId="10" applyNumberFormat="1" applyFont="1" applyFill="1" applyBorder="1"/>
    <xf numFmtId="0" fontId="111" fillId="3" borderId="0" xfId="0" applyFont="1" applyFill="1" applyAlignment="1">
      <alignment horizontal="right"/>
    </xf>
    <xf numFmtId="0" fontId="111" fillId="3" borderId="8" xfId="0" applyFont="1" applyFill="1" applyBorder="1"/>
    <xf numFmtId="164" fontId="111" fillId="3" borderId="8" xfId="0" applyNumberFormat="1" applyFont="1" applyFill="1" applyBorder="1"/>
    <xf numFmtId="0" fontId="111" fillId="3" borderId="0" xfId="0" applyFont="1" applyFill="1"/>
    <xf numFmtId="164" fontId="111" fillId="3" borderId="8" xfId="35" applyNumberFormat="1" applyFont="1" applyFill="1" applyBorder="1"/>
    <xf numFmtId="0" fontId="111" fillId="3" borderId="0" xfId="35" applyFont="1" applyFill="1"/>
    <xf numFmtId="169" fontId="2" fillId="0" borderId="5" xfId="0" applyNumberFormat="1" applyFont="1" applyFill="1" applyBorder="1" applyAlignment="1">
      <alignment horizontal="right" vertical="center"/>
    </xf>
    <xf numFmtId="167" fontId="2" fillId="0" borderId="30" xfId="20" applyNumberFormat="1" applyFont="1" applyFill="1" applyBorder="1" applyAlignment="1">
      <alignment horizontal="right" vertical="center"/>
    </xf>
    <xf numFmtId="167" fontId="2" fillId="0" borderId="24" xfId="20" applyNumberFormat="1" applyFont="1" applyFill="1" applyBorder="1" applyAlignment="1">
      <alignment horizontal="right" vertical="center"/>
    </xf>
    <xf numFmtId="167" fontId="2" fillId="0" borderId="19" xfId="20" applyNumberFormat="1" applyFont="1" applyFill="1" applyBorder="1" applyAlignment="1">
      <alignment horizontal="right" vertical="center"/>
    </xf>
    <xf numFmtId="167" fontId="2" fillId="0" borderId="21" xfId="20" applyNumberFormat="1" applyFont="1" applyFill="1" applyBorder="1" applyAlignment="1">
      <alignment horizontal="right" vertical="center"/>
    </xf>
    <xf numFmtId="0" fontId="128" fillId="0" borderId="0" xfId="14" applyFont="1" applyFill="1" applyBorder="1"/>
    <xf numFmtId="174" fontId="9" fillId="0" borderId="9" xfId="14" applyNumberFormat="1" applyFont="1" applyFill="1" applyBorder="1" applyAlignment="1">
      <alignment horizontal="center"/>
    </xf>
    <xf numFmtId="174" fontId="9" fillId="0" borderId="26" xfId="14" applyNumberFormat="1" applyFont="1" applyFill="1" applyBorder="1" applyAlignment="1">
      <alignment horizontal="center"/>
    </xf>
    <xf numFmtId="4" fontId="9" fillId="0" borderId="8" xfId="24" applyNumberFormat="1" applyFont="1" applyBorder="1" applyAlignment="1">
      <alignment horizontal="center" vertical="center"/>
    </xf>
    <xf numFmtId="0" fontId="9" fillId="0" borderId="45" xfId="24" applyFont="1" applyBorder="1" applyAlignment="1">
      <alignment horizontal="centerContinuous" vertical="center"/>
    </xf>
    <xf numFmtId="0" fontId="9" fillId="0" borderId="45" xfId="24" applyFont="1" applyBorder="1" applyAlignment="1">
      <alignment horizontal="center" vertical="center"/>
    </xf>
    <xf numFmtId="2" fontId="9" fillId="0" borderId="45" xfId="24" applyNumberFormat="1" applyFont="1" applyBorder="1" applyAlignment="1">
      <alignment horizontal="center" vertical="center" wrapText="1"/>
    </xf>
    <xf numFmtId="2" fontId="9" fillId="0" borderId="47" xfId="24" applyNumberFormat="1" applyFont="1" applyBorder="1" applyAlignment="1">
      <alignment horizontal="centerContinuous" vertical="center" wrapText="1"/>
    </xf>
    <xf numFmtId="4" fontId="9" fillId="0" borderId="14" xfId="24" applyNumberFormat="1" applyFont="1" applyBorder="1" applyAlignment="1">
      <alignment vertical="center"/>
    </xf>
    <xf numFmtId="4" fontId="9" fillId="0" borderId="14" xfId="24" applyNumberFormat="1" applyFont="1" applyBorder="1" applyAlignment="1">
      <alignment horizontal="center" vertical="center"/>
    </xf>
    <xf numFmtId="4" fontId="9" fillId="0" borderId="89" xfId="24" applyNumberFormat="1" applyFont="1" applyBorder="1" applyAlignment="1">
      <alignment horizontal="right" vertical="center"/>
    </xf>
    <xf numFmtId="4" fontId="9" fillId="0" borderId="76" xfId="24" applyNumberFormat="1" applyFont="1" applyBorder="1" applyAlignment="1">
      <alignment horizontal="right" vertical="center"/>
    </xf>
    <xf numFmtId="4" fontId="9" fillId="0" borderId="45" xfId="24" applyNumberFormat="1" applyFont="1" applyBorder="1" applyAlignment="1">
      <alignment vertical="center"/>
    </xf>
    <xf numFmtId="4" fontId="9" fillId="0" borderId="45" xfId="24" applyNumberFormat="1" applyFont="1" applyBorder="1" applyAlignment="1">
      <alignment horizontal="center" vertical="center"/>
    </xf>
    <xf numFmtId="4" fontId="9" fillId="0" borderId="47" xfId="24" applyNumberFormat="1" applyFont="1" applyBorder="1" applyAlignment="1">
      <alignment horizontal="right" vertical="center"/>
    </xf>
    <xf numFmtId="0" fontId="9" fillId="0" borderId="49" xfId="24" applyFont="1" applyBorder="1" applyAlignment="1">
      <alignment horizontal="centerContinuous" vertical="center"/>
    </xf>
    <xf numFmtId="4" fontId="9" fillId="0" borderId="43" xfId="24" applyNumberFormat="1" applyFont="1" applyBorder="1" applyAlignment="1">
      <alignment vertical="center"/>
    </xf>
    <xf numFmtId="4" fontId="9" fillId="0" borderId="49" xfId="24" applyNumberFormat="1" applyFont="1" applyBorder="1" applyAlignment="1">
      <alignment vertical="center"/>
    </xf>
    <xf numFmtId="0" fontId="5" fillId="0" borderId="94" xfId="24" applyFont="1" applyBorder="1" applyAlignment="1">
      <alignment vertical="center"/>
    </xf>
    <xf numFmtId="0" fontId="9" fillId="0" borderId="95" xfId="24" applyFont="1" applyBorder="1" applyAlignment="1">
      <alignment vertical="center"/>
    </xf>
    <xf numFmtId="0" fontId="5" fillId="0" borderId="95" xfId="24" applyFont="1" applyBorder="1" applyAlignment="1">
      <alignment vertical="center"/>
    </xf>
    <xf numFmtId="0" fontId="9" fillId="0" borderId="95" xfId="24" applyFont="1" applyFill="1" applyBorder="1" applyAlignment="1">
      <alignment vertical="center"/>
    </xf>
    <xf numFmtId="0" fontId="9" fillId="0" borderId="96" xfId="24" applyFont="1" applyBorder="1" applyAlignment="1">
      <alignment vertical="center"/>
    </xf>
    <xf numFmtId="0" fontId="5" fillId="0" borderId="96" xfId="24" applyFont="1" applyBorder="1" applyAlignment="1">
      <alignment vertical="center"/>
    </xf>
    <xf numFmtId="3" fontId="3" fillId="3" borderId="8" xfId="6" applyNumberFormat="1" applyFont="1" applyFill="1" applyBorder="1" applyAlignment="1">
      <alignment horizontal="right"/>
    </xf>
    <xf numFmtId="164" fontId="3" fillId="3" borderId="8" xfId="6" applyNumberFormat="1" applyFont="1" applyFill="1" applyBorder="1" applyAlignment="1">
      <alignment horizontal="right"/>
    </xf>
    <xf numFmtId="0" fontId="3" fillId="3" borderId="8" xfId="6" applyNumberFormat="1" applyFont="1" applyFill="1" applyBorder="1" applyAlignment="1">
      <alignment horizontal="right"/>
    </xf>
    <xf numFmtId="3" fontId="24" fillId="3" borderId="8" xfId="6" applyNumberFormat="1" applyFont="1" applyFill="1" applyBorder="1" applyAlignment="1">
      <alignment horizontal="right"/>
    </xf>
    <xf numFmtId="164" fontId="24" fillId="3" borderId="8" xfId="6" applyNumberFormat="1" applyFont="1" applyFill="1" applyBorder="1" applyAlignment="1">
      <alignment horizontal="right"/>
    </xf>
    <xf numFmtId="1" fontId="10" fillId="3" borderId="8" xfId="6" applyNumberFormat="1" applyFont="1" applyFill="1" applyBorder="1"/>
    <xf numFmtId="164" fontId="10" fillId="3" borderId="8" xfId="6" applyNumberFormat="1" applyFont="1" applyFill="1" applyBorder="1"/>
    <xf numFmtId="1" fontId="37" fillId="0" borderId="36" xfId="22" applyNumberFormat="1" applyFont="1" applyFill="1" applyBorder="1" applyAlignment="1">
      <alignment horizontal="center" wrapText="1"/>
    </xf>
    <xf numFmtId="1" fontId="37" fillId="0" borderId="76" xfId="22" applyNumberFormat="1" applyFont="1" applyBorder="1" applyAlignment="1">
      <alignment horizontal="center" wrapText="1"/>
    </xf>
    <xf numFmtId="0" fontId="11" fillId="3" borderId="97" xfId="0" applyFont="1" applyFill="1" applyBorder="1" applyAlignment="1">
      <alignment horizontal="center" vertical="center" wrapText="1"/>
    </xf>
    <xf numFmtId="0" fontId="101" fillId="3" borderId="23" xfId="0" applyFont="1" applyFill="1" applyBorder="1" applyAlignment="1">
      <alignment horizontal="right" wrapText="1"/>
    </xf>
    <xf numFmtId="0" fontId="2" fillId="3" borderId="0" xfId="18" applyFont="1" applyFill="1" applyBorder="1" applyAlignment="1">
      <alignment vertical="center"/>
    </xf>
    <xf numFmtId="0" fontId="9" fillId="3" borderId="155" xfId="26" applyFont="1" applyFill="1" applyBorder="1" applyAlignment="1">
      <alignment horizontal="center" vertical="center"/>
    </xf>
    <xf numFmtId="2" fontId="108" fillId="0" borderId="70" xfId="0" applyNumberFormat="1" applyFont="1" applyFill="1" applyBorder="1"/>
    <xf numFmtId="2" fontId="107" fillId="0" borderId="50" xfId="0" applyNumberFormat="1" applyFont="1" applyBorder="1"/>
    <xf numFmtId="0" fontId="24" fillId="0" borderId="33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101" fillId="0" borderId="7" xfId="8" applyFont="1" applyFill="1" applyBorder="1"/>
    <xf numFmtId="0" fontId="104" fillId="0" borderId="0" xfId="35" applyFont="1" applyBorder="1"/>
    <xf numFmtId="0" fontId="101" fillId="0" borderId="0" xfId="0" applyFont="1" applyBorder="1"/>
    <xf numFmtId="0" fontId="127" fillId="0" borderId="0" xfId="0" applyFont="1" applyBorder="1"/>
    <xf numFmtId="0" fontId="105" fillId="0" borderId="0" xfId="35" applyFont="1" applyBorder="1"/>
    <xf numFmtId="0" fontId="16" fillId="0" borderId="50" xfId="0" applyFont="1" applyBorder="1" applyAlignment="1">
      <alignment horizontal="left"/>
    </xf>
    <xf numFmtId="0" fontId="24" fillId="0" borderId="4" xfId="0" applyFont="1" applyBorder="1"/>
    <xf numFmtId="0" fontId="10" fillId="0" borderId="4" xfId="0" applyFont="1" applyBorder="1"/>
    <xf numFmtId="0" fontId="9" fillId="3" borderId="161" xfId="19" applyFont="1" applyFill="1" applyBorder="1" applyAlignment="1">
      <alignment vertical="center"/>
    </xf>
    <xf numFmtId="0" fontId="9" fillId="3" borderId="63" xfId="19" applyFont="1" applyFill="1" applyBorder="1" applyAlignment="1">
      <alignment vertical="center"/>
    </xf>
    <xf numFmtId="0" fontId="9" fillId="3" borderId="162" xfId="19" applyFont="1" applyFill="1" applyBorder="1" applyAlignment="1">
      <alignment vertical="center"/>
    </xf>
    <xf numFmtId="0" fontId="9" fillId="0" borderId="163" xfId="25" applyFont="1" applyBorder="1"/>
    <xf numFmtId="0" fontId="9" fillId="0" borderId="63" xfId="25" applyFont="1" applyBorder="1"/>
    <xf numFmtId="0" fontId="9" fillId="0" borderId="164" xfId="25" applyFont="1" applyBorder="1"/>
    <xf numFmtId="0" fontId="24" fillId="0" borderId="4" xfId="8" applyFont="1" applyBorder="1"/>
    <xf numFmtId="0" fontId="9" fillId="0" borderId="70" xfId="24" applyFont="1" applyBorder="1" applyAlignment="1">
      <alignment vertical="center"/>
    </xf>
    <xf numFmtId="0" fontId="9" fillId="0" borderId="50" xfId="24" applyFont="1" applyBorder="1" applyAlignment="1">
      <alignment vertical="center"/>
    </xf>
    <xf numFmtId="0" fontId="5" fillId="0" borderId="69" xfId="24" applyFont="1" applyBorder="1" applyAlignment="1">
      <alignment vertical="center"/>
    </xf>
    <xf numFmtId="0" fontId="101" fillId="0" borderId="7" xfId="6" applyFont="1" applyFill="1" applyBorder="1"/>
    <xf numFmtId="0" fontId="101" fillId="0" borderId="4" xfId="6" applyFont="1" applyFill="1" applyBorder="1"/>
    <xf numFmtId="0" fontId="101" fillId="0" borderId="5" xfId="6" applyFont="1" applyFill="1" applyBorder="1"/>
    <xf numFmtId="0" fontId="10" fillId="3" borderId="70" xfId="34" quotePrefix="1" applyNumberFormat="1" applyFont="1" applyFill="1" applyBorder="1" applyAlignment="1">
      <alignment horizontal="left" vertical="top"/>
    </xf>
    <xf numFmtId="0" fontId="10" fillId="3" borderId="50" xfId="34" quotePrefix="1" applyNumberFormat="1" applyFont="1" applyFill="1" applyBorder="1" applyAlignment="1">
      <alignment horizontal="left" vertical="top"/>
    </xf>
    <xf numFmtId="0" fontId="53" fillId="0" borderId="56" xfId="0" applyFont="1" applyBorder="1" applyAlignment="1" applyProtection="1">
      <alignment horizontal="left"/>
      <protection locked="0"/>
    </xf>
    <xf numFmtId="0" fontId="14" fillId="3" borderId="0" xfId="18" applyFont="1" applyFill="1" applyAlignment="1">
      <alignment vertical="center"/>
    </xf>
    <xf numFmtId="0" fontId="16" fillId="0" borderId="13" xfId="6" applyFont="1" applyBorder="1" applyAlignment="1">
      <alignment horizontal="centerContinuous"/>
    </xf>
    <xf numFmtId="0" fontId="16" fillId="0" borderId="44" xfId="6" applyFont="1" applyBorder="1" applyAlignment="1">
      <alignment horizontal="centerContinuous"/>
    </xf>
    <xf numFmtId="0" fontId="16" fillId="0" borderId="72" xfId="6" applyFont="1" applyBorder="1" applyAlignment="1">
      <alignment vertical="center"/>
    </xf>
    <xf numFmtId="164" fontId="16" fillId="0" borderId="72" xfId="6" applyNumberFormat="1" applyFont="1" applyBorder="1" applyAlignment="1">
      <alignment vertical="center"/>
    </xf>
    <xf numFmtId="164" fontId="16" fillId="0" borderId="90" xfId="6" applyNumberFormat="1" applyFont="1" applyBorder="1" applyAlignment="1">
      <alignment vertical="center"/>
    </xf>
    <xf numFmtId="0" fontId="16" fillId="0" borderId="0" xfId="6" applyFont="1" applyBorder="1"/>
    <xf numFmtId="0" fontId="16" fillId="0" borderId="26" xfId="6" applyFont="1" applyBorder="1"/>
    <xf numFmtId="164" fontId="16" fillId="0" borderId="7" xfId="6" applyNumberFormat="1" applyFont="1" applyBorder="1"/>
    <xf numFmtId="164" fontId="16" fillId="0" borderId="40" xfId="6" applyNumberFormat="1" applyFont="1" applyBorder="1"/>
    <xf numFmtId="0" fontId="16" fillId="0" borderId="5" xfId="6" applyFont="1" applyBorder="1"/>
    <xf numFmtId="0" fontId="16" fillId="0" borderId="37" xfId="6" applyFont="1" applyBorder="1"/>
    <xf numFmtId="0" fontId="16" fillId="0" borderId="28" xfId="6" applyFont="1" applyBorder="1"/>
    <xf numFmtId="0" fontId="16" fillId="0" borderId="29" xfId="6" applyFont="1" applyBorder="1"/>
    <xf numFmtId="0" fontId="16" fillId="0" borderId="7" xfId="6" applyFont="1" applyBorder="1" applyAlignment="1">
      <alignment horizontal="right"/>
    </xf>
    <xf numFmtId="0" fontId="16" fillId="0" borderId="39" xfId="6" applyFont="1" applyBorder="1" applyAlignment="1">
      <alignment horizontal="right"/>
    </xf>
    <xf numFmtId="0" fontId="16" fillId="0" borderId="26" xfId="6" applyFont="1" applyBorder="1" applyAlignment="1">
      <alignment horizontal="right"/>
    </xf>
    <xf numFmtId="164" fontId="16" fillId="0" borderId="4" xfId="6" applyNumberFormat="1" applyFont="1" applyBorder="1"/>
    <xf numFmtId="0" fontId="16" fillId="0" borderId="3" xfId="6" applyFont="1" applyBorder="1"/>
    <xf numFmtId="0" fontId="16" fillId="0" borderId="4" xfId="6" applyFont="1" applyBorder="1" applyAlignment="1">
      <alignment horizontal="right"/>
    </xf>
    <xf numFmtId="0" fontId="16" fillId="0" borderId="4" xfId="6" applyFont="1" applyBorder="1"/>
    <xf numFmtId="164" fontId="16" fillId="0" borderId="26" xfId="6" applyNumberFormat="1" applyFont="1" applyBorder="1" applyAlignment="1">
      <alignment horizontal="right"/>
    </xf>
    <xf numFmtId="164" fontId="16" fillId="0" borderId="3" xfId="6" applyNumberFormat="1" applyFont="1" applyBorder="1"/>
    <xf numFmtId="164" fontId="16" fillId="0" borderId="4" xfId="6" applyNumberFormat="1" applyFont="1" applyBorder="1" applyAlignment="1">
      <alignment horizontal="right"/>
    </xf>
    <xf numFmtId="0" fontId="16" fillId="0" borderId="36" xfId="6" applyFont="1" applyBorder="1" applyAlignment="1">
      <alignment horizontal="right"/>
    </xf>
    <xf numFmtId="0" fontId="16" fillId="0" borderId="3" xfId="6" applyFont="1" applyBorder="1" applyAlignment="1">
      <alignment horizontal="right"/>
    </xf>
    <xf numFmtId="0" fontId="16" fillId="0" borderId="34" xfId="6" applyFont="1" applyBorder="1" applyAlignment="1">
      <alignment horizontal="right"/>
    </xf>
    <xf numFmtId="0" fontId="16" fillId="0" borderId="7" xfId="6" applyFont="1" applyBorder="1"/>
    <xf numFmtId="164" fontId="16" fillId="0" borderId="39" xfId="6" applyNumberFormat="1" applyFont="1" applyBorder="1"/>
    <xf numFmtId="164" fontId="16" fillId="0" borderId="26" xfId="6" applyNumberFormat="1" applyFont="1" applyBorder="1"/>
    <xf numFmtId="0" fontId="16" fillId="0" borderId="20" xfId="6" applyFont="1" applyBorder="1"/>
    <xf numFmtId="0" fontId="16" fillId="0" borderId="41" xfId="6" applyFont="1" applyBorder="1"/>
    <xf numFmtId="164" fontId="16" fillId="0" borderId="21" xfId="6" applyNumberFormat="1" applyFont="1" applyBorder="1"/>
    <xf numFmtId="0" fontId="0" fillId="0" borderId="165" xfId="0" applyBorder="1"/>
    <xf numFmtId="0" fontId="0" fillId="0" borderId="106" xfId="0" applyBorder="1"/>
    <xf numFmtId="0" fontId="19" fillId="3" borderId="79" xfId="6" applyFont="1" applyFill="1" applyBorder="1" applyAlignment="1">
      <alignment horizontal="centerContinuous" vertical="center" wrapText="1"/>
    </xf>
    <xf numFmtId="0" fontId="19" fillId="3" borderId="7" xfId="6" applyFont="1" applyFill="1" applyBorder="1" applyAlignment="1">
      <alignment horizontal="centerContinuous" vertical="center" wrapText="1"/>
    </xf>
    <xf numFmtId="0" fontId="19" fillId="3" borderId="10" xfId="6" applyFont="1" applyFill="1" applyBorder="1" applyAlignment="1">
      <alignment horizontal="centerContinuous" vertical="center" wrapText="1"/>
    </xf>
    <xf numFmtId="0" fontId="19" fillId="3" borderId="83" xfId="6" applyFont="1" applyFill="1" applyBorder="1" applyAlignment="1">
      <alignment horizontal="center" vertical="center"/>
    </xf>
    <xf numFmtId="0" fontId="19" fillId="3" borderId="81" xfId="6" applyFont="1" applyFill="1" applyBorder="1" applyAlignment="1">
      <alignment horizontal="center" vertical="center"/>
    </xf>
    <xf numFmtId="0" fontId="111" fillId="3" borderId="74" xfId="0" applyFont="1" applyFill="1" applyBorder="1"/>
    <xf numFmtId="164" fontId="111" fillId="3" borderId="74" xfId="0" applyNumberFormat="1" applyFont="1" applyFill="1" applyBorder="1"/>
    <xf numFmtId="164" fontId="111" fillId="3" borderId="4" xfId="0" applyNumberFormat="1" applyFont="1" applyFill="1" applyBorder="1"/>
    <xf numFmtId="164" fontId="111" fillId="3" borderId="9" xfId="0" applyNumberFormat="1" applyFont="1" applyFill="1" applyBorder="1"/>
    <xf numFmtId="0" fontId="111" fillId="3" borderId="4" xfId="0" applyFont="1" applyFill="1" applyBorder="1"/>
    <xf numFmtId="0" fontId="111" fillId="3" borderId="5" xfId="0" applyFont="1" applyFill="1" applyBorder="1"/>
    <xf numFmtId="164" fontId="111" fillId="3" borderId="5" xfId="0" applyNumberFormat="1" applyFont="1" applyFill="1" applyBorder="1"/>
    <xf numFmtId="164" fontId="111" fillId="3" borderId="75" xfId="0" applyNumberFormat="1" applyFont="1" applyFill="1" applyBorder="1"/>
    <xf numFmtId="1" fontId="37" fillId="0" borderId="29" xfId="22" applyNumberFormat="1" applyFont="1" applyBorder="1" applyAlignment="1">
      <alignment horizontal="center" wrapText="1"/>
    </xf>
    <xf numFmtId="4" fontId="10" fillId="0" borderId="26" xfId="22" applyNumberFormat="1" applyFont="1" applyFill="1" applyBorder="1"/>
    <xf numFmtId="4" fontId="26" fillId="0" borderId="21" xfId="22" applyNumberFormat="1" applyFont="1" applyFill="1" applyBorder="1"/>
    <xf numFmtId="0" fontId="16" fillId="0" borderId="23" xfId="6" applyFont="1" applyBorder="1" applyAlignment="1">
      <alignment horizontal="centerContinuous"/>
    </xf>
    <xf numFmtId="0" fontId="16" fillId="0" borderId="30" xfId="6" applyFont="1" applyBorder="1" applyAlignment="1">
      <alignment horizontal="centerContinuous"/>
    </xf>
    <xf numFmtId="0" fontId="16" fillId="0" borderId="23" xfId="6" applyFont="1" applyBorder="1" applyAlignment="1">
      <alignment horizontal="right"/>
    </xf>
    <xf numFmtId="0" fontId="9" fillId="0" borderId="9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center"/>
    </xf>
    <xf numFmtId="181" fontId="9" fillId="0" borderId="34" xfId="0" applyNumberFormat="1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/>
    </xf>
    <xf numFmtId="0" fontId="15" fillId="0" borderId="0" xfId="10" applyFont="1" applyAlignment="1">
      <alignment horizontal="center"/>
    </xf>
    <xf numFmtId="0" fontId="16" fillId="0" borderId="0" xfId="10" applyFont="1"/>
    <xf numFmtId="0" fontId="130" fillId="0" borderId="0" xfId="10" applyFont="1"/>
    <xf numFmtId="0" fontId="9" fillId="0" borderId="0" xfId="10" applyFont="1"/>
    <xf numFmtId="0" fontId="131" fillId="0" borderId="0" xfId="10" applyFont="1"/>
    <xf numFmtId="0" fontId="132" fillId="0" borderId="0" xfId="10" applyFont="1" applyAlignment="1">
      <alignment horizontal="right"/>
    </xf>
    <xf numFmtId="0" fontId="16" fillId="0" borderId="0" xfId="10" applyFont="1" applyAlignment="1">
      <alignment horizontal="right"/>
    </xf>
    <xf numFmtId="0" fontId="8" fillId="0" borderId="79" xfId="10" applyFont="1" applyBorder="1" applyAlignment="1">
      <alignment horizontal="center"/>
    </xf>
    <xf numFmtId="0" fontId="9" fillId="0" borderId="166" xfId="10" applyFont="1" applyBorder="1"/>
    <xf numFmtId="10" fontId="5" fillId="0" borderId="166" xfId="10" applyNumberFormat="1" applyFont="1" applyBorder="1"/>
    <xf numFmtId="10" fontId="5" fillId="0" borderId="166" xfId="10" applyNumberFormat="1" applyFont="1" applyBorder="1" applyAlignment="1">
      <alignment horizontal="center"/>
    </xf>
    <xf numFmtId="164" fontId="5" fillId="0" borderId="166" xfId="10" applyNumberFormat="1" applyFont="1" applyBorder="1" applyAlignment="1">
      <alignment horizontal="center"/>
    </xf>
    <xf numFmtId="0" fontId="67" fillId="0" borderId="166" xfId="10" applyFont="1" applyBorder="1" applyAlignment="1">
      <alignment horizontal="center"/>
    </xf>
    <xf numFmtId="0" fontId="37" fillId="0" borderId="166" xfId="10" applyFont="1" applyBorder="1"/>
    <xf numFmtId="0" fontId="37" fillId="0" borderId="0" xfId="10" applyFont="1"/>
    <xf numFmtId="0" fontId="8" fillId="0" borderId="62" xfId="10" applyFont="1" applyBorder="1" applyAlignment="1">
      <alignment horizontal="center"/>
    </xf>
    <xf numFmtId="0" fontId="8" fillId="0" borderId="4" xfId="10" applyFont="1" applyBorder="1" applyAlignment="1">
      <alignment horizontal="center"/>
    </xf>
    <xf numFmtId="0" fontId="5" fillId="0" borderId="85" xfId="10" applyFont="1" applyBorder="1"/>
    <xf numFmtId="0" fontId="5" fillId="0" borderId="0" xfId="10" applyFont="1" applyBorder="1" applyAlignment="1">
      <alignment horizontal="center"/>
    </xf>
    <xf numFmtId="3" fontId="9" fillId="0" borderId="74" xfId="10" applyNumberFormat="1" applyFont="1" applyBorder="1"/>
    <xf numFmtId="0" fontId="9" fillId="0" borderId="85" xfId="10" applyFont="1" applyBorder="1"/>
    <xf numFmtId="0" fontId="9" fillId="0" borderId="0" xfId="10" applyFont="1" applyBorder="1" applyAlignment="1">
      <alignment horizontal="center"/>
    </xf>
    <xf numFmtId="164" fontId="5" fillId="0" borderId="86" xfId="10" applyNumberFormat="1" applyFont="1" applyBorder="1"/>
    <xf numFmtId="164" fontId="5" fillId="0" borderId="28" xfId="10" applyNumberFormat="1" applyFont="1" applyBorder="1" applyAlignment="1">
      <alignment horizontal="center"/>
    </xf>
    <xf numFmtId="0" fontId="5" fillId="0" borderId="8" xfId="10" applyFont="1" applyBorder="1"/>
    <xf numFmtId="0" fontId="22" fillId="0" borderId="0" xfId="10" applyFont="1"/>
    <xf numFmtId="0" fontId="9" fillId="0" borderId="4" xfId="10" applyFont="1" applyBorder="1"/>
    <xf numFmtId="165" fontId="5" fillId="0" borderId="4" xfId="10" applyNumberFormat="1" applyFont="1" applyBorder="1"/>
    <xf numFmtId="164" fontId="5" fillId="0" borderId="4" xfId="10" applyNumberFormat="1" applyFont="1" applyBorder="1"/>
    <xf numFmtId="0" fontId="9" fillId="0" borderId="78" xfId="10" applyFont="1" applyBorder="1"/>
    <xf numFmtId="0" fontId="9" fillId="0" borderId="79" xfId="10" applyFont="1" applyBorder="1" applyAlignment="1">
      <alignment horizontal="center"/>
    </xf>
    <xf numFmtId="164" fontId="5" fillId="0" borderId="166" xfId="10" applyNumberFormat="1" applyFont="1" applyBorder="1"/>
    <xf numFmtId="164" fontId="9" fillId="0" borderId="166" xfId="10" applyNumberFormat="1" applyFont="1" applyBorder="1"/>
    <xf numFmtId="165" fontId="5" fillId="0" borderId="166" xfId="10" applyNumberFormat="1" applyFont="1" applyBorder="1"/>
    <xf numFmtId="165" fontId="71" fillId="0" borderId="166" xfId="10" applyNumberFormat="1" applyFont="1" applyBorder="1"/>
    <xf numFmtId="165" fontId="71" fillId="2" borderId="166" xfId="10" applyNumberFormat="1" applyFont="1" applyFill="1" applyBorder="1"/>
    <xf numFmtId="0" fontId="9" fillId="0" borderId="87" xfId="10" applyFont="1" applyBorder="1"/>
    <xf numFmtId="0" fontId="9" fillId="0" borderId="23" xfId="10" applyFont="1" applyBorder="1" applyAlignment="1">
      <alignment horizontal="center"/>
    </xf>
    <xf numFmtId="0" fontId="5" fillId="0" borderId="87" xfId="10" applyFont="1" applyBorder="1"/>
    <xf numFmtId="0" fontId="5" fillId="0" borderId="23" xfId="10" applyFont="1" applyBorder="1" applyAlignment="1">
      <alignment horizontal="center"/>
    </xf>
    <xf numFmtId="0" fontId="2" fillId="0" borderId="0" xfId="10" applyFont="1" applyFill="1" applyBorder="1"/>
    <xf numFmtId="0" fontId="2" fillId="0" borderId="0" xfId="10" applyFont="1"/>
    <xf numFmtId="3" fontId="37" fillId="0" borderId="0" xfId="10" applyNumberFormat="1" applyFont="1" applyFill="1" applyBorder="1"/>
    <xf numFmtId="3" fontId="37" fillId="0" borderId="0" xfId="10" applyNumberFormat="1" applyFont="1"/>
    <xf numFmtId="3" fontId="133" fillId="0" borderId="0" xfId="10" applyNumberFormat="1" applyFont="1"/>
    <xf numFmtId="0" fontId="134" fillId="0" borderId="0" xfId="10" applyFont="1"/>
    <xf numFmtId="0" fontId="133" fillId="0" borderId="0" xfId="10" applyFont="1"/>
    <xf numFmtId="0" fontId="111" fillId="0" borderId="0" xfId="0" applyFont="1"/>
    <xf numFmtId="0" fontId="126" fillId="0" borderId="0" xfId="0" applyFont="1" applyBorder="1" applyAlignment="1">
      <alignment horizontal="center"/>
    </xf>
    <xf numFmtId="0" fontId="111" fillId="0" borderId="0" xfId="0" applyFont="1" applyBorder="1"/>
    <xf numFmtId="0" fontId="126" fillId="0" borderId="8" xfId="0" applyFont="1" applyBorder="1"/>
    <xf numFmtId="0" fontId="126" fillId="0" borderId="8" xfId="0" applyFont="1" applyBorder="1" applyAlignment="1">
      <alignment horizontal="center"/>
    </xf>
    <xf numFmtId="3" fontId="111" fillId="0" borderId="0" xfId="0" applyNumberFormat="1" applyFont="1" applyBorder="1" applyAlignment="1">
      <alignment horizontal="right"/>
    </xf>
    <xf numFmtId="3" fontId="126" fillId="0" borderId="0" xfId="0" applyNumberFormat="1" applyFont="1" applyBorder="1" applyAlignment="1">
      <alignment horizontal="center"/>
    </xf>
    <xf numFmtId="0" fontId="111" fillId="0" borderId="4" xfId="0" applyFont="1" applyBorder="1"/>
    <xf numFmtId="165" fontId="111" fillId="0" borderId="0" xfId="0" applyNumberFormat="1" applyFont="1" applyBorder="1"/>
    <xf numFmtId="3" fontId="111" fillId="0" borderId="0" xfId="0" applyNumberFormat="1" applyFont="1" applyBorder="1"/>
    <xf numFmtId="3" fontId="111" fillId="0" borderId="0" xfId="0" applyNumberFormat="1" applyFont="1"/>
    <xf numFmtId="0" fontId="111" fillId="0" borderId="5" xfId="0" applyFont="1" applyBorder="1"/>
    <xf numFmtId="4" fontId="111" fillId="0" borderId="0" xfId="0" applyNumberFormat="1" applyFont="1" applyBorder="1"/>
    <xf numFmtId="0" fontId="19" fillId="0" borderId="0" xfId="6" applyFont="1" applyAlignment="1">
      <alignment wrapText="1"/>
    </xf>
    <xf numFmtId="0" fontId="19" fillId="0" borderId="0" xfId="6" applyFont="1" applyAlignment="1">
      <alignment horizontal="center" wrapText="1"/>
    </xf>
    <xf numFmtId="165" fontId="111" fillId="0" borderId="0" xfId="0" applyNumberFormat="1" applyFont="1"/>
    <xf numFmtId="0" fontId="135" fillId="0" borderId="0" xfId="0" applyFont="1"/>
    <xf numFmtId="3" fontId="19" fillId="0" borderId="0" xfId="0" applyNumberFormat="1" applyFont="1" applyAlignment="1">
      <alignment horizontal="center"/>
    </xf>
    <xf numFmtId="3" fontId="19" fillId="0" borderId="0" xfId="0" applyNumberFormat="1" applyFont="1" applyBorder="1" applyAlignment="1">
      <alignment horizontal="center"/>
    </xf>
    <xf numFmtId="3" fontId="23" fillId="0" borderId="0" xfId="0" applyNumberFormat="1" applyFont="1" applyAlignment="1">
      <alignment horizontal="center"/>
    </xf>
    <xf numFmtId="3" fontId="111" fillId="0" borderId="4" xfId="0" applyNumberFormat="1" applyFont="1" applyBorder="1" applyAlignment="1">
      <alignment horizontal="right"/>
    </xf>
    <xf numFmtId="0" fontId="111" fillId="0" borderId="4" xfId="0" applyFont="1" applyBorder="1" applyAlignment="1">
      <alignment horizontal="right"/>
    </xf>
    <xf numFmtId="0" fontId="111" fillId="0" borderId="5" xfId="0" applyFont="1" applyBorder="1" applyAlignment="1">
      <alignment horizontal="right"/>
    </xf>
    <xf numFmtId="0" fontId="126" fillId="0" borderId="0" xfId="0" applyFont="1" applyBorder="1" applyAlignment="1">
      <alignment horizontal="left"/>
    </xf>
    <xf numFmtId="0" fontId="6" fillId="3" borderId="79" xfId="11" applyFont="1" applyFill="1" applyBorder="1" applyAlignment="1">
      <alignment horizontal="left" vertical="center" wrapText="1"/>
    </xf>
    <xf numFmtId="0" fontId="0" fillId="0" borderId="79" xfId="0" applyBorder="1" applyAlignment="1">
      <alignment horizontal="left" vertical="center" wrapText="1"/>
    </xf>
    <xf numFmtId="0" fontId="1" fillId="3" borderId="9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79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75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left" vertical="center" wrapText="1"/>
    </xf>
    <xf numFmtId="165" fontId="15" fillId="3" borderId="7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39" xfId="0" applyFont="1" applyFill="1" applyBorder="1" applyAlignment="1">
      <alignment horizontal="center" vertical="center" wrapText="1"/>
    </xf>
    <xf numFmtId="0" fontId="15" fillId="3" borderId="79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4" fontId="19" fillId="3" borderId="23" xfId="0" applyNumberFormat="1" applyFont="1" applyFill="1" applyBorder="1" applyAlignment="1">
      <alignment horizontal="right"/>
    </xf>
    <xf numFmtId="0" fontId="0" fillId="3" borderId="23" xfId="0" applyFill="1" applyBorder="1" applyAlignment="1">
      <alignment horizontal="right"/>
    </xf>
    <xf numFmtId="0" fontId="20" fillId="3" borderId="7" xfId="0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horizontal="left" vertical="center" wrapText="1"/>
    </xf>
    <xf numFmtId="3" fontId="20" fillId="3" borderId="39" xfId="0" applyNumberFormat="1" applyFont="1" applyFill="1" applyBorder="1" applyAlignment="1">
      <alignment horizontal="center" vertical="center" wrapText="1"/>
    </xf>
    <xf numFmtId="0" fontId="21" fillId="3" borderId="79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3" fontId="20" fillId="3" borderId="36" xfId="0" applyNumberFormat="1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center" vertical="center" wrapText="1"/>
    </xf>
    <xf numFmtId="0" fontId="21" fillId="3" borderId="30" xfId="0" applyFont="1" applyFill="1" applyBorder="1" applyAlignment="1">
      <alignment horizontal="center" vertical="center" wrapText="1"/>
    </xf>
    <xf numFmtId="3" fontId="20" fillId="3" borderId="79" xfId="0" applyNumberFormat="1" applyFont="1" applyFill="1" applyBorder="1" applyAlignment="1">
      <alignment horizontal="center" vertical="center" wrapText="1"/>
    </xf>
    <xf numFmtId="3" fontId="20" fillId="3" borderId="10" xfId="0" applyNumberFormat="1" applyFont="1" applyFill="1" applyBorder="1" applyAlignment="1">
      <alignment horizontal="center" vertical="center" wrapText="1"/>
    </xf>
    <xf numFmtId="3" fontId="20" fillId="3" borderId="23" xfId="0" applyNumberFormat="1" applyFont="1" applyFill="1" applyBorder="1" applyAlignment="1">
      <alignment horizontal="center" vertical="center" wrapText="1"/>
    </xf>
    <xf numFmtId="3" fontId="20" fillId="3" borderId="30" xfId="0" applyNumberFormat="1" applyFont="1" applyFill="1" applyBorder="1" applyAlignment="1">
      <alignment horizontal="center" vertical="center" wrapText="1"/>
    </xf>
    <xf numFmtId="0" fontId="26" fillId="0" borderId="97" xfId="6" applyNumberFormat="1" applyFont="1" applyFill="1" applyBorder="1" applyAlignment="1">
      <alignment horizontal="center"/>
    </xf>
    <xf numFmtId="0" fontId="26" fillId="0" borderId="28" xfId="6" applyNumberFormat="1" applyFont="1" applyFill="1" applyBorder="1" applyAlignment="1">
      <alignment horizontal="center"/>
    </xf>
    <xf numFmtId="0" fontId="26" fillId="0" borderId="75" xfId="6" applyNumberFormat="1" applyFont="1" applyFill="1" applyBorder="1" applyAlignment="1">
      <alignment horizontal="center"/>
    </xf>
    <xf numFmtId="0" fontId="24" fillId="0" borderId="7" xfId="6" applyNumberFormat="1" applyFont="1" applyFill="1" applyBorder="1" applyAlignment="1">
      <alignment horizontal="center"/>
    </xf>
    <xf numFmtId="0" fontId="24" fillId="0" borderId="5" xfId="6" applyNumberFormat="1" applyFont="1" applyFill="1" applyBorder="1" applyAlignment="1">
      <alignment horizontal="center"/>
    </xf>
    <xf numFmtId="0" fontId="120" fillId="0" borderId="7" xfId="6" applyNumberFormat="1" applyFont="1" applyFill="1" applyBorder="1" applyAlignment="1">
      <alignment horizontal="center" wrapText="1"/>
    </xf>
    <xf numFmtId="0" fontId="120" fillId="0" borderId="5" xfId="6" applyNumberFormat="1" applyFont="1" applyFill="1" applyBorder="1" applyAlignment="1">
      <alignment horizontal="center" wrapText="1"/>
    </xf>
    <xf numFmtId="0" fontId="77" fillId="0" borderId="97" xfId="6" applyNumberFormat="1" applyFont="1" applyFill="1" applyBorder="1" applyAlignment="1">
      <alignment horizontal="center"/>
    </xf>
    <xf numFmtId="0" fontId="77" fillId="0" borderId="75" xfId="6" applyNumberFormat="1" applyFont="1" applyFill="1" applyBorder="1" applyAlignment="1">
      <alignment horizontal="center"/>
    </xf>
    <xf numFmtId="0" fontId="2" fillId="0" borderId="1" xfId="24" applyFont="1" applyBorder="1" applyAlignment="1">
      <alignment vertical="center"/>
    </xf>
    <xf numFmtId="0" fontId="21" fillId="0" borderId="1" xfId="8" applyBorder="1" applyAlignment="1">
      <alignment vertical="center"/>
    </xf>
    <xf numFmtId="0" fontId="2" fillId="0" borderId="0" xfId="24" applyFont="1" applyBorder="1" applyAlignment="1">
      <alignment vertical="center"/>
    </xf>
    <xf numFmtId="0" fontId="21" fillId="0" borderId="0" xfId="8" applyBorder="1" applyAlignment="1">
      <alignment vertical="center"/>
    </xf>
    <xf numFmtId="0" fontId="5" fillId="0" borderId="0" xfId="16" applyFont="1" applyAlignment="1">
      <alignment vertical="center"/>
    </xf>
    <xf numFmtId="0" fontId="21" fillId="0" borderId="0" xfId="8" applyAlignment="1">
      <alignment vertical="center"/>
    </xf>
    <xf numFmtId="0" fontId="9" fillId="0" borderId="0" xfId="16" applyFont="1" applyBorder="1" applyAlignment="1">
      <alignment horizontal="left" vertical="center"/>
    </xf>
    <xf numFmtId="2" fontId="9" fillId="0" borderId="0" xfId="16" applyNumberFormat="1" applyFont="1" applyBorder="1" applyAlignment="1">
      <alignment horizontal="right" vertical="center"/>
    </xf>
    <xf numFmtId="0" fontId="21" fillId="0" borderId="0" xfId="8" applyBorder="1" applyAlignment="1">
      <alignment horizontal="right" vertical="center"/>
    </xf>
    <xf numFmtId="0" fontId="9" fillId="0" borderId="94" xfId="16" applyFont="1" applyBorder="1" applyAlignment="1">
      <alignment horizontal="center" vertical="center"/>
    </xf>
    <xf numFmtId="0" fontId="9" fillId="0" borderId="96" xfId="16" applyFont="1" applyBorder="1" applyAlignment="1">
      <alignment horizontal="center" vertical="center"/>
    </xf>
    <xf numFmtId="0" fontId="9" fillId="0" borderId="43" xfId="16" applyFont="1" applyBorder="1" applyAlignment="1">
      <alignment horizontal="center"/>
    </xf>
    <xf numFmtId="0" fontId="21" fillId="0" borderId="14" xfId="8" applyFont="1" applyBorder="1" applyAlignment="1">
      <alignment horizontal="center"/>
    </xf>
    <xf numFmtId="0" fontId="9" fillId="0" borderId="14" xfId="16" applyFont="1" applyBorder="1" applyAlignment="1">
      <alignment horizontal="center"/>
    </xf>
    <xf numFmtId="0" fontId="21" fillId="0" borderId="89" xfId="8" applyFont="1" applyBorder="1" applyAlignment="1">
      <alignment horizontal="center"/>
    </xf>
    <xf numFmtId="0" fontId="3" fillId="0" borderId="23" xfId="8" applyFont="1" applyBorder="1" applyAlignment="1">
      <alignment horizontal="right"/>
    </xf>
    <xf numFmtId="0" fontId="24" fillId="0" borderId="97" xfId="8" applyFont="1" applyBorder="1" applyAlignment="1">
      <alignment horizontal="center" vertical="center" wrapText="1"/>
    </xf>
    <xf numFmtId="0" fontId="24" fillId="0" borderId="75" xfId="8" applyFont="1" applyBorder="1" applyAlignment="1">
      <alignment horizontal="center" vertical="center" wrapText="1"/>
    </xf>
    <xf numFmtId="0" fontId="5" fillId="0" borderId="157" xfId="24" applyFont="1" applyBorder="1" applyAlignment="1">
      <alignment horizontal="center" vertical="center"/>
    </xf>
    <xf numFmtId="0" fontId="5" fillId="0" borderId="158" xfId="17" applyFont="1" applyBorder="1" applyAlignment="1">
      <alignment horizontal="center" vertical="center"/>
    </xf>
    <xf numFmtId="0" fontId="9" fillId="0" borderId="2" xfId="24" applyFont="1" applyBorder="1" applyAlignment="1">
      <alignment horizontal="center" vertical="center"/>
    </xf>
    <xf numFmtId="0" fontId="9" fillId="0" borderId="55" xfId="24" applyFont="1" applyBorder="1" applyAlignment="1">
      <alignment horizontal="center" vertical="center"/>
    </xf>
    <xf numFmtId="0" fontId="9" fillId="0" borderId="44" xfId="24" applyFont="1" applyBorder="1" applyAlignment="1">
      <alignment horizontal="center" vertical="center"/>
    </xf>
    <xf numFmtId="0" fontId="2" fillId="3" borderId="0" xfId="18" applyFont="1" applyFill="1" applyBorder="1" applyAlignment="1">
      <alignment vertical="center"/>
    </xf>
    <xf numFmtId="0" fontId="0" fillId="3" borderId="0" xfId="0" applyFill="1" applyAlignment="1">
      <alignment vertical="center"/>
    </xf>
    <xf numFmtId="2" fontId="2" fillId="3" borderId="0" xfId="19" applyNumberFormat="1" applyFont="1" applyFill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5" fillId="3" borderId="0" xfId="18" applyFont="1" applyFill="1" applyAlignment="1">
      <alignment vertical="center" shrinkToFit="1"/>
    </xf>
    <xf numFmtId="0" fontId="0" fillId="3" borderId="0" xfId="0" applyFill="1" applyAlignment="1">
      <alignment vertical="center" shrinkToFit="1"/>
    </xf>
    <xf numFmtId="0" fontId="9" fillId="3" borderId="18" xfId="18" applyFont="1" applyFill="1" applyBorder="1" applyAlignment="1">
      <alignment horizontal="left" vertical="center" indent="1"/>
    </xf>
    <xf numFmtId="0" fontId="0" fillId="3" borderId="18" xfId="0" applyFill="1" applyBorder="1" applyAlignment="1">
      <alignment horizontal="left" vertical="center" indent="1"/>
    </xf>
    <xf numFmtId="2" fontId="9" fillId="3" borderId="18" xfId="18" applyNumberFormat="1" applyFont="1" applyFill="1" applyBorder="1" applyAlignment="1">
      <alignment horizontal="right" vertical="center"/>
    </xf>
    <xf numFmtId="0" fontId="0" fillId="3" borderId="18" xfId="0" applyFill="1" applyBorder="1" applyAlignment="1">
      <alignment vertical="center"/>
    </xf>
    <xf numFmtId="0" fontId="5" fillId="3" borderId="60" xfId="18" applyFont="1" applyFill="1" applyBorder="1" applyAlignment="1">
      <alignment horizontal="center" vertical="center"/>
    </xf>
    <xf numFmtId="0" fontId="5" fillId="3" borderId="61" xfId="18" applyFont="1" applyFill="1" applyBorder="1" applyAlignment="1">
      <alignment horizontal="center" vertical="center"/>
    </xf>
    <xf numFmtId="0" fontId="2" fillId="3" borderId="1" xfId="18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2" fillId="3" borderId="1" xfId="18" applyFon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2" fillId="3" borderId="1" xfId="19" applyFont="1" applyFill="1" applyBorder="1" applyAlignment="1">
      <alignment vertical="center"/>
    </xf>
    <xf numFmtId="2" fontId="2" fillId="3" borderId="1" xfId="19" applyNumberFormat="1" applyFont="1" applyFill="1" applyBorder="1" applyAlignment="1">
      <alignment horizontal="right" vertical="center"/>
    </xf>
    <xf numFmtId="0" fontId="2" fillId="3" borderId="0" xfId="24" applyFont="1" applyFill="1" applyAlignment="1">
      <alignment vertical="center"/>
    </xf>
    <xf numFmtId="0" fontId="78" fillId="3" borderId="0" xfId="19" applyFont="1" applyFill="1" applyAlignment="1">
      <alignment vertical="center"/>
    </xf>
    <xf numFmtId="0" fontId="66" fillId="3" borderId="0" xfId="19" applyFill="1" applyAlignment="1">
      <alignment vertical="center"/>
    </xf>
    <xf numFmtId="0" fontId="37" fillId="3" borderId="18" xfId="19" applyFont="1" applyFill="1" applyBorder="1" applyAlignment="1">
      <alignment horizontal="left" vertical="center" indent="1"/>
    </xf>
    <xf numFmtId="0" fontId="37" fillId="3" borderId="18" xfId="19" applyFont="1" applyFill="1" applyBorder="1" applyAlignment="1">
      <alignment horizontal="right" vertical="center"/>
    </xf>
    <xf numFmtId="0" fontId="9" fillId="3" borderId="60" xfId="19" applyFont="1" applyFill="1" applyBorder="1" applyAlignment="1">
      <alignment horizontal="center" vertical="center"/>
    </xf>
    <xf numFmtId="0" fontId="14" fillId="3" borderId="61" xfId="19" applyFont="1" applyFill="1" applyBorder="1" applyAlignment="1">
      <alignment horizontal="center" vertical="center"/>
    </xf>
    <xf numFmtId="0" fontId="9" fillId="3" borderId="155" xfId="26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56" xfId="0" applyFill="1" applyBorder="1" applyAlignment="1">
      <alignment horizontal="center" vertical="center"/>
    </xf>
    <xf numFmtId="0" fontId="2" fillId="0" borderId="0" xfId="22" applyFont="1" applyAlignment="1">
      <alignment horizontal="left" wrapText="1"/>
    </xf>
    <xf numFmtId="0" fontId="37" fillId="0" borderId="13" xfId="22" applyFont="1" applyBorder="1" applyAlignment="1">
      <alignment horizontal="center" wrapText="1"/>
    </xf>
    <xf numFmtId="0" fontId="37" fillId="0" borderId="44" xfId="22" applyFont="1" applyBorder="1" applyAlignment="1">
      <alignment horizontal="center" wrapText="1"/>
    </xf>
    <xf numFmtId="1" fontId="37" fillId="0" borderId="31" xfId="22" applyNumberFormat="1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37" fillId="0" borderId="2" xfId="22" applyFont="1" applyBorder="1" applyAlignment="1">
      <alignment horizontal="center" vertical="center"/>
    </xf>
    <xf numFmtId="0" fontId="37" fillId="0" borderId="14" xfId="22" applyFont="1" applyBorder="1" applyAlignment="1">
      <alignment horizontal="center" vertical="center"/>
    </xf>
    <xf numFmtId="0" fontId="37" fillId="0" borderId="43" xfId="22" applyFont="1" applyBorder="1" applyAlignment="1">
      <alignment horizontal="center" wrapText="1"/>
    </xf>
    <xf numFmtId="0" fontId="37" fillId="0" borderId="13" xfId="22" applyFont="1" applyFill="1" applyBorder="1" applyAlignment="1">
      <alignment horizontal="center" vertical="center"/>
    </xf>
    <xf numFmtId="0" fontId="37" fillId="0" borderId="2" xfId="22" applyFont="1" applyFill="1" applyBorder="1" applyAlignment="1">
      <alignment horizontal="center" vertical="center"/>
    </xf>
    <xf numFmtId="0" fontId="37" fillId="0" borderId="43" xfId="22" applyFont="1" applyFill="1" applyBorder="1" applyAlignment="1">
      <alignment horizontal="center" vertical="center"/>
    </xf>
    <xf numFmtId="0" fontId="37" fillId="0" borderId="2" xfId="22" applyFont="1" applyFill="1" applyBorder="1" applyAlignment="1">
      <alignment horizontal="center" wrapText="1"/>
    </xf>
    <xf numFmtId="0" fontId="0" fillId="0" borderId="44" xfId="0" applyBorder="1" applyAlignment="1">
      <alignment wrapText="1"/>
    </xf>
    <xf numFmtId="0" fontId="7" fillId="0" borderId="18" xfId="0" applyFont="1" applyBorder="1" applyAlignment="1">
      <alignment horizontal="right"/>
    </xf>
    <xf numFmtId="0" fontId="16" fillId="0" borderId="56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89" xfId="0" applyFont="1" applyBorder="1" applyAlignment="1">
      <alignment horizontal="center"/>
    </xf>
    <xf numFmtId="0" fontId="16" fillId="0" borderId="97" xfId="0" applyFont="1" applyBorder="1" applyAlignment="1">
      <alignment horizontal="center"/>
    </xf>
    <xf numFmtId="0" fontId="16" fillId="0" borderId="75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5" fillId="0" borderId="0" xfId="0" quotePrefix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quotePrefix="1" applyFont="1" applyAlignment="1">
      <alignment vertical="center" wrapText="1"/>
    </xf>
    <xf numFmtId="0" fontId="16" fillId="0" borderId="155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44" xfId="0" applyFont="1" applyBorder="1" applyAlignment="1">
      <alignment horizontal="center" wrapText="1"/>
    </xf>
    <xf numFmtId="0" fontId="15" fillId="0" borderId="0" xfId="0" applyFont="1" applyBorder="1" applyAlignment="1">
      <alignment horizontal="left"/>
    </xf>
    <xf numFmtId="0" fontId="16" fillId="0" borderId="1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2" fillId="0" borderId="11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55" fillId="0" borderId="0" xfId="0" applyFont="1" applyAlignment="1" applyProtection="1">
      <alignment horizontal="left"/>
      <protection locked="0"/>
    </xf>
    <xf numFmtId="0" fontId="16" fillId="0" borderId="18" xfId="0" applyFont="1" applyFill="1" applyBorder="1" applyAlignment="1">
      <alignment horizontal="right"/>
    </xf>
    <xf numFmtId="0" fontId="7" fillId="0" borderId="2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9" fillId="0" borderId="13" xfId="14" applyFont="1" applyFill="1" applyBorder="1" applyAlignment="1">
      <alignment horizontal="center"/>
    </xf>
    <xf numFmtId="0" fontId="9" fillId="0" borderId="2" xfId="14" applyFont="1" applyFill="1" applyBorder="1" applyAlignment="1">
      <alignment horizontal="center"/>
    </xf>
    <xf numFmtId="0" fontId="31" fillId="0" borderId="0" xfId="14" applyFont="1" applyFill="1" applyBorder="1" applyAlignment="1">
      <alignment wrapText="1"/>
    </xf>
    <xf numFmtId="0" fontId="0" fillId="0" borderId="0" xfId="0" applyAlignment="1">
      <alignment wrapText="1"/>
    </xf>
    <xf numFmtId="0" fontId="9" fillId="0" borderId="52" xfId="0" applyFont="1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left" vertical="center" wrapText="1"/>
    </xf>
    <xf numFmtId="0" fontId="0" fillId="0" borderId="61" xfId="0" applyFill="1" applyBorder="1" applyAlignment="1">
      <alignment horizontal="left" vertical="center" wrapText="1"/>
    </xf>
    <xf numFmtId="0" fontId="9" fillId="0" borderId="159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9" fillId="3" borderId="15" xfId="0" applyFont="1" applyFill="1" applyBorder="1" applyAlignment="1">
      <alignment horizontal="center" vertical="center" wrapText="1"/>
    </xf>
    <xf numFmtId="0" fontId="0" fillId="3" borderId="81" xfId="0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37" fillId="0" borderId="53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37" fillId="0" borderId="44" xfId="0" applyFont="1" applyBorder="1" applyAlignment="1">
      <alignment horizontal="center"/>
    </xf>
    <xf numFmtId="0" fontId="37" fillId="0" borderId="27" xfId="0" applyFont="1" applyFill="1" applyBorder="1" applyAlignment="1">
      <alignment horizontal="center"/>
    </xf>
    <xf numFmtId="0" fontId="37" fillId="0" borderId="75" xfId="0" applyFont="1" applyFill="1" applyBorder="1" applyAlignment="1">
      <alignment horizontal="center"/>
    </xf>
    <xf numFmtId="0" fontId="37" fillId="0" borderId="28" xfId="0" applyFont="1" applyFill="1" applyBorder="1" applyAlignment="1">
      <alignment horizontal="center"/>
    </xf>
    <xf numFmtId="0" fontId="37" fillId="0" borderId="29" xfId="0" applyFont="1" applyFill="1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40" fillId="0" borderId="50" xfId="0" applyFont="1" applyBorder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3" fontId="5" fillId="0" borderId="55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5" fillId="0" borderId="44" xfId="0" applyNumberFormat="1" applyFont="1" applyFill="1" applyBorder="1" applyAlignment="1">
      <alignment horizontal="center"/>
    </xf>
    <xf numFmtId="1" fontId="22" fillId="0" borderId="27" xfId="0" applyNumberFormat="1" applyFont="1" applyFill="1" applyBorder="1" applyAlignment="1">
      <alignment horizontal="center"/>
    </xf>
    <xf numFmtId="1" fontId="22" fillId="0" borderId="28" xfId="0" applyNumberFormat="1" applyFont="1" applyFill="1" applyBorder="1" applyAlignment="1">
      <alignment horizontal="center"/>
    </xf>
    <xf numFmtId="1" fontId="22" fillId="0" borderId="75" xfId="0" applyNumberFormat="1" applyFont="1" applyFill="1" applyBorder="1" applyAlignment="1">
      <alignment horizontal="center"/>
    </xf>
    <xf numFmtId="1" fontId="22" fillId="0" borderId="23" xfId="0" applyNumberFormat="1" applyFont="1" applyFill="1" applyBorder="1" applyAlignment="1">
      <alignment horizontal="center"/>
    </xf>
    <xf numFmtId="1" fontId="22" fillId="0" borderId="24" xfId="0" applyNumberFormat="1" applyFont="1" applyFill="1" applyBorder="1" applyAlignment="1">
      <alignment horizont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3" fontId="5" fillId="0" borderId="97" xfId="0" applyNumberFormat="1" applyFont="1" applyBorder="1" applyAlignment="1">
      <alignment horizontal="center" vertical="center"/>
    </xf>
    <xf numFmtId="3" fontId="5" fillId="0" borderId="75" xfId="0" applyNumberFormat="1" applyFont="1" applyBorder="1" applyAlignment="1">
      <alignment horizontal="center" vertical="center"/>
    </xf>
    <xf numFmtId="0" fontId="26" fillId="0" borderId="55" xfId="0" applyFont="1" applyBorder="1" applyAlignment="1"/>
    <xf numFmtId="0" fontId="26" fillId="0" borderId="2" xfId="0" applyFont="1" applyBorder="1" applyAlignment="1"/>
    <xf numFmtId="0" fontId="26" fillId="0" borderId="44" xfId="0" applyFont="1" applyBorder="1" applyAlignment="1"/>
    <xf numFmtId="0" fontId="66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9" fillId="0" borderId="56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2" fillId="0" borderId="56" xfId="0" applyFont="1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 textRotation="90" wrapText="1"/>
    </xf>
    <xf numFmtId="0" fontId="22" fillId="0" borderId="50" xfId="0" applyFont="1" applyBorder="1" applyAlignment="1">
      <alignment horizontal="center" vertical="center" textRotation="90" wrapText="1"/>
    </xf>
    <xf numFmtId="0" fontId="0" fillId="0" borderId="53" xfId="0" applyBorder="1" applyAlignment="1">
      <alignment horizontal="center" vertical="center" textRotation="90" wrapText="1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9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7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6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0" xfId="6" applyFont="1" applyFill="1" applyAlignment="1">
      <alignment horizontal="left" wrapText="1"/>
    </xf>
    <xf numFmtId="0" fontId="2" fillId="3" borderId="79" xfId="6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right"/>
    </xf>
    <xf numFmtId="0" fontId="15" fillId="0" borderId="0" xfId="10" applyFont="1" applyBorder="1" applyAlignment="1">
      <alignment horizontal="left"/>
    </xf>
    <xf numFmtId="0" fontId="5" fillId="0" borderId="0" xfId="10" applyFont="1" applyBorder="1" applyAlignment="1">
      <alignment horizontal="left"/>
    </xf>
    <xf numFmtId="0" fontId="8" fillId="0" borderId="78" xfId="10" applyFont="1" applyBorder="1" applyAlignment="1">
      <alignment horizontal="center" vertical="center"/>
    </xf>
    <xf numFmtId="0" fontId="8" fillId="0" borderId="80" xfId="10" applyFont="1" applyBorder="1" applyAlignment="1">
      <alignment horizontal="center" vertical="center"/>
    </xf>
    <xf numFmtId="0" fontId="9" fillId="0" borderId="23" xfId="10" applyFont="1" applyBorder="1" applyAlignment="1">
      <alignment horizontal="right" wrapText="1"/>
    </xf>
    <xf numFmtId="0" fontId="16" fillId="0" borderId="60" xfId="12" applyFont="1" applyFill="1" applyBorder="1" applyAlignment="1">
      <alignment horizontal="left" vertical="center"/>
    </xf>
    <xf numFmtId="0" fontId="16" fillId="0" borderId="61" xfId="12" applyFont="1" applyFill="1" applyBorder="1" applyAlignment="1">
      <alignment horizontal="left" vertical="center"/>
    </xf>
    <xf numFmtId="3" fontId="16" fillId="0" borderId="15" xfId="12" applyNumberFormat="1" applyFont="1" applyFill="1" applyBorder="1" applyAlignment="1">
      <alignment horizontal="center" vertical="center"/>
    </xf>
    <xf numFmtId="3" fontId="16" fillId="0" borderId="81" xfId="12" applyNumberFormat="1" applyFont="1" applyFill="1" applyBorder="1" applyAlignment="1">
      <alignment horizontal="center" vertical="center"/>
    </xf>
    <xf numFmtId="0" fontId="9" fillId="0" borderId="18" xfId="12" applyFont="1" applyFill="1" applyBorder="1" applyAlignment="1">
      <alignment horizontal="right" wrapText="1"/>
    </xf>
    <xf numFmtId="0" fontId="0" fillId="0" borderId="18" xfId="0" applyBorder="1" applyAlignment="1">
      <alignment wrapText="1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3" fillId="0" borderId="75" xfId="0" applyFont="1" applyFill="1" applyBorder="1" applyAlignment="1" applyProtection="1">
      <alignment horizontal="left" vertical="center"/>
      <protection locked="0"/>
    </xf>
    <xf numFmtId="0" fontId="3" fillId="0" borderId="7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vertical="center" wrapText="1"/>
    </xf>
    <xf numFmtId="0" fontId="24" fillId="0" borderId="77" xfId="0" applyFont="1" applyFill="1" applyBorder="1" applyAlignment="1">
      <alignment vertical="center" wrapText="1"/>
    </xf>
    <xf numFmtId="0" fontId="24" fillId="0" borderId="8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75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75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104" fillId="0" borderId="23" xfId="0" applyFont="1" applyFill="1" applyBorder="1" applyAlignment="1">
      <alignment horizontal="right" shrinkToFit="1"/>
    </xf>
    <xf numFmtId="0" fontId="0" fillId="0" borderId="23" xfId="0" applyBorder="1" applyAlignment="1">
      <alignment horizontal="right" shrinkToFit="1"/>
    </xf>
    <xf numFmtId="0" fontId="26" fillId="0" borderId="68" xfId="6" applyFont="1" applyBorder="1" applyAlignment="1"/>
    <xf numFmtId="0" fontId="99" fillId="0" borderId="165" xfId="0" applyFont="1" applyBorder="1" applyAlignment="1"/>
    <xf numFmtId="0" fontId="99" fillId="0" borderId="106" xfId="0" applyFont="1" applyBorder="1" applyAlignment="1"/>
    <xf numFmtId="0" fontId="26" fillId="0" borderId="165" xfId="6" applyFont="1" applyBorder="1" applyAlignment="1"/>
    <xf numFmtId="0" fontId="122" fillId="0" borderId="14" xfId="6" applyFont="1" applyBorder="1" applyAlignment="1">
      <alignment horizontal="center" wrapText="1"/>
    </xf>
    <xf numFmtId="0" fontId="122" fillId="0" borderId="89" xfId="6" applyFont="1" applyBorder="1" applyAlignment="1">
      <alignment horizontal="center" wrapText="1"/>
    </xf>
    <xf numFmtId="0" fontId="122" fillId="0" borderId="31" xfId="6" applyFont="1" applyBorder="1" applyAlignment="1">
      <alignment horizontal="left" vertical="center"/>
    </xf>
    <xf numFmtId="0" fontId="123" fillId="0" borderId="35" xfId="0" applyFont="1" applyBorder="1" applyAlignment="1">
      <alignment horizontal="left" vertical="center"/>
    </xf>
    <xf numFmtId="0" fontId="126" fillId="0" borderId="0" xfId="0" applyFont="1" applyBorder="1" applyAlignment="1">
      <alignment horizontal="left"/>
    </xf>
    <xf numFmtId="0" fontId="111" fillId="0" borderId="23" xfId="0" applyFont="1" applyBorder="1" applyAlignment="1">
      <alignment horizontal="right"/>
    </xf>
    <xf numFmtId="49" fontId="16" fillId="3" borderId="33" xfId="22" applyNumberFormat="1" applyFont="1" applyFill="1" applyBorder="1"/>
    <xf numFmtId="3" fontId="37" fillId="3" borderId="4" xfId="22" applyNumberFormat="1" applyFont="1" applyFill="1" applyBorder="1"/>
    <xf numFmtId="165" fontId="37" fillId="3" borderId="4" xfId="22" applyNumberFormat="1" applyFont="1" applyFill="1" applyBorder="1"/>
    <xf numFmtId="165" fontId="37" fillId="3" borderId="3" xfId="22" applyNumberFormat="1" applyFont="1" applyFill="1" applyBorder="1"/>
    <xf numFmtId="1" fontId="37" fillId="3" borderId="4" xfId="22" applyNumberFormat="1" applyFont="1" applyFill="1" applyBorder="1"/>
    <xf numFmtId="1" fontId="37" fillId="3" borderId="34" xfId="22" applyNumberFormat="1" applyFont="1" applyFill="1" applyBorder="1"/>
    <xf numFmtId="165" fontId="37" fillId="3" borderId="3" xfId="22" applyNumberFormat="1" applyFont="1" applyFill="1" applyBorder="1" applyAlignment="1"/>
    <xf numFmtId="49" fontId="10" fillId="3" borderId="33" xfId="22" applyNumberFormat="1" applyFont="1" applyFill="1" applyBorder="1"/>
    <xf numFmtId="49" fontId="15" fillId="3" borderId="32" xfId="22" applyNumberFormat="1" applyFont="1" applyFill="1" applyBorder="1"/>
    <xf numFmtId="3" fontId="37" fillId="3" borderId="20" xfId="22" applyNumberFormat="1" applyFont="1" applyFill="1" applyBorder="1"/>
    <xf numFmtId="165" fontId="37" fillId="3" borderId="20" xfId="22" applyNumberFormat="1" applyFont="1" applyFill="1" applyBorder="1"/>
    <xf numFmtId="165" fontId="37" fillId="3" borderId="41" xfId="22" applyNumberFormat="1" applyFont="1" applyFill="1" applyBorder="1"/>
    <xf numFmtId="1" fontId="37" fillId="3" borderId="20" xfId="22" applyNumberFormat="1" applyFont="1" applyFill="1" applyBorder="1"/>
    <xf numFmtId="1" fontId="37" fillId="3" borderId="42" xfId="22" applyNumberFormat="1" applyFont="1" applyFill="1" applyBorder="1"/>
  </cellXfs>
  <cellStyles count="36">
    <cellStyle name="MandOTableHeadline_TabIIImodel2001" xfId="1"/>
    <cellStyle name="Normal_ANNEXTAB23" xfId="2"/>
    <cellStyle name="Normal_ENE!H4" xfId="3"/>
    <cellStyle name="Normal_NCP!H3" xfId="4"/>
    <cellStyle name="Normal_NCP!H7a" xfId="5"/>
    <cellStyle name="normálne" xfId="0" builtinId="0"/>
    <cellStyle name="normálne 2" xfId="6"/>
    <cellStyle name="normálne 2 2" xfId="7"/>
    <cellStyle name="normálne 3" xfId="8"/>
    <cellStyle name="normálne 3 2" xfId="9"/>
    <cellStyle name="normálne 4" xfId="10"/>
    <cellStyle name="normálne 5" xfId="35"/>
    <cellStyle name="normálne_Hárok1" xfId="11"/>
    <cellStyle name="normálne_Hárok1_P38" xfId="12"/>
    <cellStyle name="normálne_P10" xfId="13"/>
    <cellStyle name="normálne_P24_25" xfId="14"/>
    <cellStyle name="normálne_P38" xfId="15"/>
    <cellStyle name="normálne_P6" xfId="16"/>
    <cellStyle name="normálne_P7" xfId="17"/>
    <cellStyle name="normálne_P8" xfId="18"/>
    <cellStyle name="normálne_P9" xfId="19"/>
    <cellStyle name="normální_HD5" xfId="20"/>
    <cellStyle name="normální_Hlavicky" xfId="21"/>
    <cellStyle name="normální_ODBORY aj cukrovarnicky  PROD 3_04_PRE EXCELOVSKE TABULKY DO PRILOH ZS" xfId="22"/>
    <cellStyle name="normální_spotreb.ceny" xfId="23"/>
    <cellStyle name="normální_T_33" xfId="24"/>
    <cellStyle name="normální_T_40" xfId="25"/>
    <cellStyle name="normální_T_41" xfId="26"/>
    <cellStyle name="normální_zelena sprava 2004 prilohy" xfId="27"/>
    <cellStyle name="normální_zelena sprava 2005 prilohy" xfId="28"/>
    <cellStyle name="normální_ZS 2009_Tabulky 1_44 STARE VZORY" xfId="29"/>
    <cellStyle name="PSE1stCol" xfId="30"/>
    <cellStyle name="PSE1stColHead" xfId="31"/>
    <cellStyle name="PSE1stColYear" xfId="32"/>
    <cellStyle name="PSEHeadYear" xfId="33"/>
    <cellStyle name="SAPBEXstdItem" xfId="34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opLeftCell="A37" workbookViewId="0">
      <selection activeCell="J49" sqref="J49"/>
    </sheetView>
  </sheetViews>
  <sheetFormatPr defaultColWidth="11.140625" defaultRowHeight="15"/>
  <cols>
    <col min="1" max="1" width="16.7109375" style="1309" customWidth="1"/>
    <col min="2" max="2" width="14.85546875" style="1309" customWidth="1"/>
    <col min="3" max="3" width="11" style="1309" customWidth="1"/>
    <col min="4" max="4" width="12.42578125" style="1309" customWidth="1"/>
    <col min="5" max="5" width="11.42578125" style="1309" customWidth="1"/>
    <col min="6" max="6" width="11.140625" style="1309" customWidth="1"/>
    <col min="7" max="7" width="9.7109375" style="1309" customWidth="1"/>
    <col min="8" max="8" width="12" style="1309" customWidth="1"/>
    <col min="9" max="16384" width="11.140625" style="813"/>
  </cols>
  <sheetData>
    <row r="1" spans="1:8">
      <c r="A1" s="1314" t="s">
        <v>928</v>
      </c>
      <c r="B1" s="1304"/>
      <c r="C1" s="1304"/>
      <c r="D1" s="1304"/>
      <c r="E1" s="1304"/>
      <c r="F1" s="1304"/>
      <c r="G1" s="1304"/>
      <c r="H1" s="1304" t="s">
        <v>1059</v>
      </c>
    </row>
    <row r="2" spans="1:8" s="371" customFormat="1" ht="14.25">
      <c r="A2" s="1315" t="s">
        <v>68</v>
      </c>
      <c r="B2" s="1315"/>
      <c r="C2" s="1305" t="s">
        <v>929</v>
      </c>
      <c r="D2" s="1310" t="s">
        <v>930</v>
      </c>
      <c r="E2" s="1310" t="s">
        <v>1175</v>
      </c>
      <c r="F2" s="1305">
        <v>2012</v>
      </c>
      <c r="G2" s="1305">
        <v>2013</v>
      </c>
      <c r="H2" s="1313" t="s">
        <v>1176</v>
      </c>
    </row>
    <row r="3" spans="1:8">
      <c r="A3" s="1316" t="s">
        <v>931</v>
      </c>
      <c r="B3" s="1324" t="s">
        <v>932</v>
      </c>
      <c r="C3" s="1114">
        <v>10.1</v>
      </c>
      <c r="D3" s="1114">
        <v>5.8</v>
      </c>
      <c r="E3" s="1114">
        <v>2.1</v>
      </c>
      <c r="F3" s="1114">
        <v>2</v>
      </c>
      <c r="G3" s="1114">
        <v>2.1</v>
      </c>
      <c r="H3" s="1115">
        <v>2.2999999999999998</v>
      </c>
    </row>
    <row r="4" spans="1:8">
      <c r="A4" s="1317"/>
      <c r="B4" s="1325" t="s">
        <v>933</v>
      </c>
      <c r="C4" s="1116">
        <v>1.08</v>
      </c>
      <c r="D4" s="1116">
        <v>1.03</v>
      </c>
      <c r="E4" s="1116">
        <v>1</v>
      </c>
      <c r="F4" s="1116">
        <v>1</v>
      </c>
      <c r="G4" s="1116">
        <v>1</v>
      </c>
      <c r="H4" s="1117">
        <v>1</v>
      </c>
    </row>
    <row r="5" spans="1:8">
      <c r="A5" s="1317"/>
      <c r="B5" s="1325" t="s">
        <v>934</v>
      </c>
      <c r="C5" s="1116">
        <v>1.1100000000000001</v>
      </c>
      <c r="D5" s="1116">
        <v>1.06</v>
      </c>
      <c r="E5" s="1116">
        <v>1.02</v>
      </c>
      <c r="F5" s="1116">
        <v>1.02</v>
      </c>
      <c r="G5" s="1116">
        <v>1.02</v>
      </c>
      <c r="H5" s="1116">
        <v>1.02</v>
      </c>
    </row>
    <row r="6" spans="1:8">
      <c r="A6" s="1318"/>
      <c r="B6" s="1326" t="s">
        <v>935</v>
      </c>
      <c r="C6" s="1118">
        <v>0.7</v>
      </c>
      <c r="D6" s="1118">
        <v>0.4</v>
      </c>
      <c r="E6" s="1118">
        <v>0.1</v>
      </c>
      <c r="F6" s="1118">
        <v>0.1</v>
      </c>
      <c r="G6" s="1119">
        <v>0.1</v>
      </c>
      <c r="H6" s="1119">
        <v>0.1</v>
      </c>
    </row>
    <row r="7" spans="1:8">
      <c r="A7" s="1319" t="s">
        <v>55</v>
      </c>
      <c r="B7" s="1324" t="s">
        <v>932</v>
      </c>
      <c r="C7" s="1114">
        <v>35.799999999999997</v>
      </c>
      <c r="D7" s="1114">
        <v>16.3</v>
      </c>
      <c r="E7" s="1114">
        <v>11.2</v>
      </c>
      <c r="F7" s="1114">
        <v>13.9</v>
      </c>
      <c r="G7" s="1114">
        <v>10.6</v>
      </c>
      <c r="H7" s="1115">
        <v>9</v>
      </c>
    </row>
    <row r="8" spans="1:8">
      <c r="A8" s="1317"/>
      <c r="B8" s="1325" t="s">
        <v>933</v>
      </c>
      <c r="C8" s="1116">
        <v>1.39</v>
      </c>
      <c r="D8" s="1116">
        <v>1.1000000000000001</v>
      </c>
      <c r="E8" s="1116">
        <v>1.08</v>
      </c>
      <c r="F8" s="1116">
        <v>1.1000000000000001</v>
      </c>
      <c r="G8" s="1116">
        <v>1.08</v>
      </c>
      <c r="H8" s="1117">
        <v>1.06</v>
      </c>
    </row>
    <row r="9" spans="1:8">
      <c r="A9" s="1317"/>
      <c r="B9" s="1325" t="s">
        <v>934</v>
      </c>
      <c r="C9" s="1116">
        <v>1.56</v>
      </c>
      <c r="D9" s="1116">
        <v>1.2</v>
      </c>
      <c r="E9" s="1116">
        <v>1.1299999999999999</v>
      </c>
      <c r="F9" s="1116">
        <v>1.1599999999999999</v>
      </c>
      <c r="G9" s="1116">
        <v>1.1200000000000001</v>
      </c>
      <c r="H9" s="1117">
        <v>1.1000000000000001</v>
      </c>
    </row>
    <row r="10" spans="1:8">
      <c r="A10" s="1317"/>
      <c r="B10" s="1326" t="s">
        <v>935</v>
      </c>
      <c r="C10" s="1118">
        <v>1.7</v>
      </c>
      <c r="D10" s="1118">
        <v>0.8</v>
      </c>
      <c r="E10" s="1119">
        <v>0.5</v>
      </c>
      <c r="F10" s="1119">
        <v>0.5</v>
      </c>
      <c r="G10" s="1119">
        <v>0.4</v>
      </c>
      <c r="H10" s="1119">
        <v>0.4</v>
      </c>
    </row>
    <row r="11" spans="1:8">
      <c r="A11" s="1320" t="s">
        <v>1016</v>
      </c>
      <c r="B11" s="1324" t="s">
        <v>932</v>
      </c>
      <c r="C11" s="1311"/>
      <c r="D11" s="1311">
        <v>7.5</v>
      </c>
      <c r="E11" s="1311">
        <v>3.2</v>
      </c>
      <c r="F11" s="1114">
        <v>3</v>
      </c>
      <c r="G11" s="1114">
        <v>3.4</v>
      </c>
      <c r="H11" s="1114">
        <v>3.1</v>
      </c>
    </row>
    <row r="12" spans="1:8">
      <c r="A12" s="1317"/>
      <c r="B12" s="1325" t="s">
        <v>933</v>
      </c>
      <c r="C12" s="1116"/>
      <c r="D12" s="1116">
        <v>1.07</v>
      </c>
      <c r="E12" s="1116">
        <v>1</v>
      </c>
      <c r="F12" s="1116">
        <v>1</v>
      </c>
      <c r="G12" s="1116">
        <v>1.01</v>
      </c>
      <c r="H12" s="1116">
        <v>1</v>
      </c>
    </row>
    <row r="13" spans="1:8">
      <c r="A13" s="1317"/>
      <c r="B13" s="1325" t="s">
        <v>934</v>
      </c>
      <c r="C13" s="1116"/>
      <c r="D13" s="1116">
        <v>1.08</v>
      </c>
      <c r="E13" s="1116">
        <v>1.03</v>
      </c>
      <c r="F13" s="1116">
        <v>1.03</v>
      </c>
      <c r="G13" s="1116">
        <v>1.04</v>
      </c>
      <c r="H13" s="1116">
        <v>1.03</v>
      </c>
    </row>
    <row r="14" spans="1:8">
      <c r="A14" s="1317"/>
      <c r="B14" s="1326" t="s">
        <v>935</v>
      </c>
      <c r="C14" s="1118"/>
      <c r="D14" s="1118">
        <v>0.6</v>
      </c>
      <c r="E14" s="1118">
        <v>0.3</v>
      </c>
      <c r="F14" s="1118">
        <v>0.3</v>
      </c>
      <c r="G14" s="1118">
        <v>0.3</v>
      </c>
      <c r="H14" s="1118">
        <v>0.3</v>
      </c>
    </row>
    <row r="15" spans="1:8">
      <c r="A15" s="1319" t="s">
        <v>1058</v>
      </c>
      <c r="B15" s="1324" t="s">
        <v>932</v>
      </c>
      <c r="C15" s="1306">
        <v>39.200000000000003</v>
      </c>
      <c r="D15" s="1306">
        <v>33.799999999999997</v>
      </c>
      <c r="E15" s="1306">
        <v>19.2</v>
      </c>
      <c r="F15" s="1306">
        <v>19.100000000000001</v>
      </c>
      <c r="G15" s="1306">
        <v>20.5</v>
      </c>
      <c r="H15" s="1120">
        <v>18</v>
      </c>
    </row>
    <row r="16" spans="1:8">
      <c r="A16" s="1321"/>
      <c r="B16" s="1325" t="s">
        <v>933</v>
      </c>
      <c r="C16" s="1116">
        <v>1.7</v>
      </c>
      <c r="D16" s="1116">
        <v>1.33</v>
      </c>
      <c r="E16" s="1116">
        <v>1.05</v>
      </c>
      <c r="F16" s="1116">
        <v>1.05</v>
      </c>
      <c r="G16" s="1117">
        <v>1.07</v>
      </c>
      <c r="H16" s="1117">
        <v>1.04</v>
      </c>
    </row>
    <row r="17" spans="1:8">
      <c r="A17" s="1317"/>
      <c r="B17" s="1325" t="s">
        <v>934</v>
      </c>
      <c r="C17" s="1116">
        <v>1.65</v>
      </c>
      <c r="D17" s="1116">
        <v>1.51</v>
      </c>
      <c r="E17" s="1116">
        <v>1.24</v>
      </c>
      <c r="F17" s="1116">
        <v>1.24</v>
      </c>
      <c r="G17" s="1117">
        <v>1.26</v>
      </c>
      <c r="H17" s="1117">
        <v>1.22</v>
      </c>
    </row>
    <row r="18" spans="1:8">
      <c r="A18" s="1318"/>
      <c r="B18" s="1326" t="s">
        <v>935</v>
      </c>
      <c r="C18" s="1118">
        <v>2.6</v>
      </c>
      <c r="D18" s="1118">
        <v>1.5</v>
      </c>
      <c r="E18" s="1118">
        <v>0.8</v>
      </c>
      <c r="F18" s="1118">
        <v>0.8</v>
      </c>
      <c r="G18" s="1118">
        <v>0.8</v>
      </c>
      <c r="H18" s="1120">
        <v>0.7</v>
      </c>
    </row>
    <row r="19" spans="1:8">
      <c r="A19" s="1319" t="s">
        <v>936</v>
      </c>
      <c r="B19" s="1324" t="s">
        <v>932</v>
      </c>
      <c r="C19" s="1114">
        <v>77.2</v>
      </c>
      <c r="D19" s="1114">
        <v>60.4</v>
      </c>
      <c r="E19" s="1114">
        <v>45.4</v>
      </c>
      <c r="F19" s="1114">
        <v>46.3</v>
      </c>
      <c r="G19" s="1114">
        <v>42.1</v>
      </c>
      <c r="H19" s="1115">
        <v>47.7</v>
      </c>
    </row>
    <row r="20" spans="1:8">
      <c r="A20" s="1317"/>
      <c r="B20" s="1325" t="s">
        <v>933</v>
      </c>
      <c r="C20" s="1116">
        <v>4.22</v>
      </c>
      <c r="D20" s="1116">
        <v>2.3199999999999998</v>
      </c>
      <c r="E20" s="1116">
        <v>1.61</v>
      </c>
      <c r="F20" s="1116">
        <v>1.63</v>
      </c>
      <c r="G20" s="1117">
        <v>1.52</v>
      </c>
      <c r="H20" s="1117">
        <v>1.68</v>
      </c>
    </row>
    <row r="21" spans="1:8">
      <c r="A21" s="1317"/>
      <c r="B21" s="1325" t="s">
        <v>934</v>
      </c>
      <c r="C21" s="1116">
        <v>4.4400000000000004</v>
      </c>
      <c r="D21" s="1116">
        <v>2.52</v>
      </c>
      <c r="E21" s="1116">
        <v>1.83</v>
      </c>
      <c r="F21" s="1116">
        <v>1.86</v>
      </c>
      <c r="G21" s="1117">
        <v>1.73</v>
      </c>
      <c r="H21" s="1117">
        <v>1.91</v>
      </c>
    </row>
    <row r="22" spans="1:8">
      <c r="A22" s="1317"/>
      <c r="B22" s="1326" t="s">
        <v>935</v>
      </c>
      <c r="C22" s="1118">
        <v>5</v>
      </c>
      <c r="D22" s="1118">
        <v>2.1</v>
      </c>
      <c r="E22" s="1118">
        <v>1.1000000000000001</v>
      </c>
      <c r="F22" s="1118">
        <v>1.1000000000000001</v>
      </c>
      <c r="G22" s="1119">
        <v>1</v>
      </c>
      <c r="H22" s="1119">
        <v>1.1000000000000001</v>
      </c>
    </row>
    <row r="23" spans="1:8">
      <c r="A23" s="1320" t="s">
        <v>1017</v>
      </c>
      <c r="B23" s="1324" t="s">
        <v>932</v>
      </c>
      <c r="C23" s="1306"/>
      <c r="D23" s="1306">
        <v>20.7</v>
      </c>
      <c r="E23" s="1306">
        <v>8.3000000000000007</v>
      </c>
      <c r="F23" s="1306">
        <v>8.6</v>
      </c>
      <c r="G23" s="1306">
        <v>6.6</v>
      </c>
      <c r="H23" s="1120">
        <v>9.8000000000000007</v>
      </c>
    </row>
    <row r="24" spans="1:8">
      <c r="A24" s="1317"/>
      <c r="B24" s="1325" t="s">
        <v>933</v>
      </c>
      <c r="C24" s="1306"/>
      <c r="D24" s="1116">
        <v>1.19</v>
      </c>
      <c r="E24" s="1116">
        <v>1.07</v>
      </c>
      <c r="F24" s="1116">
        <v>1.06</v>
      </c>
      <c r="G24" s="1116">
        <v>1.05</v>
      </c>
      <c r="H24" s="1117">
        <v>1.0900000000000001</v>
      </c>
    </row>
    <row r="25" spans="1:8">
      <c r="A25" s="1317"/>
      <c r="B25" s="1325" t="s">
        <v>934</v>
      </c>
      <c r="C25" s="1306"/>
      <c r="D25" s="1116">
        <v>1.26</v>
      </c>
      <c r="E25" s="1116">
        <v>1.0900000000000001</v>
      </c>
      <c r="F25" s="1116">
        <v>1.0900000000000001</v>
      </c>
      <c r="G25" s="1116">
        <v>1.07</v>
      </c>
      <c r="H25" s="1117">
        <v>1.1100000000000001</v>
      </c>
    </row>
    <row r="26" spans="1:8">
      <c r="A26" s="1318"/>
      <c r="B26" s="1326" t="s">
        <v>935</v>
      </c>
      <c r="C26" s="1306"/>
      <c r="D26" s="1306">
        <v>0.9</v>
      </c>
      <c r="E26" s="1306">
        <v>0.3</v>
      </c>
      <c r="F26" s="1306">
        <v>0.3</v>
      </c>
      <c r="G26" s="1306">
        <v>0.3</v>
      </c>
      <c r="H26" s="1120">
        <v>0.3</v>
      </c>
    </row>
    <row r="27" spans="1:8">
      <c r="A27" s="1316" t="s">
        <v>58</v>
      </c>
      <c r="B27" s="1324" t="s">
        <v>932</v>
      </c>
      <c r="C27" s="1114">
        <v>64</v>
      </c>
      <c r="D27" s="1114">
        <v>58.1</v>
      </c>
      <c r="E27" s="1114">
        <v>52.3</v>
      </c>
      <c r="F27" s="1114">
        <v>55.1</v>
      </c>
      <c r="G27" s="1114">
        <v>52.6</v>
      </c>
      <c r="H27" s="1115">
        <v>49.2</v>
      </c>
    </row>
    <row r="28" spans="1:8">
      <c r="A28" s="1317"/>
      <c r="B28" s="1325" t="s">
        <v>933</v>
      </c>
      <c r="C28" s="1116">
        <v>2.65</v>
      </c>
      <c r="D28" s="1116">
        <v>2.31</v>
      </c>
      <c r="E28" s="1116">
        <v>1.94</v>
      </c>
      <c r="F28" s="1116">
        <v>2.0499999999999998</v>
      </c>
      <c r="G28" s="1307">
        <v>1.94</v>
      </c>
      <c r="H28" s="1117">
        <v>1.82</v>
      </c>
    </row>
    <row r="29" spans="1:8">
      <c r="A29" s="1317"/>
      <c r="B29" s="1325" t="s">
        <v>934</v>
      </c>
      <c r="C29" s="1116">
        <v>2.78</v>
      </c>
      <c r="D29" s="1116">
        <v>2.4</v>
      </c>
      <c r="E29" s="1116">
        <v>2.1</v>
      </c>
      <c r="F29" s="1116">
        <v>2.23</v>
      </c>
      <c r="G29" s="1307">
        <v>2.11</v>
      </c>
      <c r="H29" s="1117">
        <v>1.97</v>
      </c>
    </row>
    <row r="30" spans="1:8">
      <c r="A30" s="1318"/>
      <c r="B30" s="1326" t="s">
        <v>935</v>
      </c>
      <c r="C30" s="1118">
        <v>2.2999999999999998</v>
      </c>
      <c r="D30" s="1118">
        <v>1.6</v>
      </c>
      <c r="E30" s="1118">
        <v>1.2</v>
      </c>
      <c r="F30" s="1118">
        <v>1.3</v>
      </c>
      <c r="G30" s="1118">
        <v>1.2</v>
      </c>
      <c r="H30" s="1118">
        <v>1.1000000000000001</v>
      </c>
    </row>
    <row r="31" spans="1:8">
      <c r="A31" s="1319" t="s">
        <v>937</v>
      </c>
      <c r="B31" s="1324" t="s">
        <v>932</v>
      </c>
      <c r="C31" s="1114">
        <v>69.7</v>
      </c>
      <c r="D31" s="1114">
        <v>67.099999999999994</v>
      </c>
      <c r="E31" s="1114">
        <v>50.8</v>
      </c>
      <c r="F31" s="1114">
        <v>50.2</v>
      </c>
      <c r="G31" s="1114">
        <v>51.1</v>
      </c>
      <c r="H31" s="1120">
        <v>51.1</v>
      </c>
    </row>
    <row r="32" spans="1:8">
      <c r="A32" s="1317"/>
      <c r="B32" s="1325" t="s">
        <v>933</v>
      </c>
      <c r="C32" s="1116">
        <v>3.35</v>
      </c>
      <c r="D32" s="1116">
        <v>2.97</v>
      </c>
      <c r="E32" s="1116">
        <v>1.96</v>
      </c>
      <c r="F32" s="1116">
        <v>1.95</v>
      </c>
      <c r="G32" s="1116">
        <v>1.98</v>
      </c>
      <c r="H32" s="1117">
        <v>1.97</v>
      </c>
    </row>
    <row r="33" spans="1:8">
      <c r="A33" s="1317"/>
      <c r="B33" s="1325" t="s">
        <v>934</v>
      </c>
      <c r="C33" s="1116">
        <v>3.38</v>
      </c>
      <c r="D33" s="1116">
        <v>3.09</v>
      </c>
      <c r="E33" s="1116">
        <v>2.0299999999999998</v>
      </c>
      <c r="F33" s="1116">
        <v>2.0099999999999998</v>
      </c>
      <c r="G33" s="1116">
        <v>2.04</v>
      </c>
      <c r="H33" s="1117">
        <v>2.0499999999999998</v>
      </c>
    </row>
    <row r="34" spans="1:8">
      <c r="A34" s="1317"/>
      <c r="B34" s="1326" t="s">
        <v>935</v>
      </c>
      <c r="C34" s="1118">
        <v>8.8000000000000007</v>
      </c>
      <c r="D34" s="1118">
        <v>4.9000000000000004</v>
      </c>
      <c r="E34" s="1118">
        <v>1.9</v>
      </c>
      <c r="F34" s="1118">
        <v>1.9</v>
      </c>
      <c r="G34" s="1118">
        <v>1.9</v>
      </c>
      <c r="H34" s="1118">
        <v>1.8</v>
      </c>
    </row>
    <row r="35" spans="1:8">
      <c r="A35" s="1316" t="s">
        <v>59</v>
      </c>
      <c r="B35" s="1324" t="s">
        <v>932</v>
      </c>
      <c r="C35" s="1114">
        <v>28.4</v>
      </c>
      <c r="D35" s="1114">
        <v>5.2</v>
      </c>
      <c r="E35" s="1114">
        <v>12</v>
      </c>
      <c r="F35" s="1114">
        <v>11.7</v>
      </c>
      <c r="G35" s="1114">
        <v>10.9</v>
      </c>
      <c r="H35" s="1115">
        <v>13.3</v>
      </c>
    </row>
    <row r="36" spans="1:8">
      <c r="A36" s="1317"/>
      <c r="B36" s="1325" t="s">
        <v>933</v>
      </c>
      <c r="C36" s="1116">
        <v>1.34</v>
      </c>
      <c r="D36" s="1116">
        <v>1</v>
      </c>
      <c r="E36" s="1116">
        <v>1.04</v>
      </c>
      <c r="F36" s="1116">
        <v>1.04</v>
      </c>
      <c r="G36" s="1116">
        <v>1.03</v>
      </c>
      <c r="H36" s="1117">
        <v>1.05</v>
      </c>
    </row>
    <row r="37" spans="1:8">
      <c r="A37" s="1317"/>
      <c r="B37" s="1325" t="s">
        <v>934</v>
      </c>
      <c r="C37" s="1116">
        <v>1.4</v>
      </c>
      <c r="D37" s="1116">
        <v>1.06</v>
      </c>
      <c r="E37" s="1116">
        <v>1.1399999999999999</v>
      </c>
      <c r="F37" s="1116">
        <v>1.1299999999999999</v>
      </c>
      <c r="G37" s="1116">
        <v>1.1200000000000001</v>
      </c>
      <c r="H37" s="1116">
        <v>1.1499999999999999</v>
      </c>
    </row>
    <row r="38" spans="1:8">
      <c r="A38" s="1317"/>
      <c r="B38" s="1326" t="s">
        <v>935</v>
      </c>
      <c r="C38" s="1118">
        <v>2.6</v>
      </c>
      <c r="D38" s="1118">
        <v>0.6</v>
      </c>
      <c r="E38" s="1118">
        <v>0.7</v>
      </c>
      <c r="F38" s="1118">
        <v>0.7</v>
      </c>
      <c r="G38" s="1118">
        <v>0.7</v>
      </c>
      <c r="H38" s="1118">
        <v>0.8</v>
      </c>
    </row>
    <row r="39" spans="1:8">
      <c r="A39" s="1316" t="s">
        <v>60</v>
      </c>
      <c r="B39" s="1324" t="s">
        <v>932</v>
      </c>
      <c r="C39" s="1114">
        <v>10.199999999999999</v>
      </c>
      <c r="D39" s="1114">
        <v>0.8</v>
      </c>
      <c r="E39" s="1114">
        <v>0.8</v>
      </c>
      <c r="F39" s="1114">
        <v>0.8</v>
      </c>
      <c r="G39" s="1114">
        <v>0.6</v>
      </c>
      <c r="H39" s="1120">
        <v>1</v>
      </c>
    </row>
    <row r="40" spans="1:8">
      <c r="A40" s="1317"/>
      <c r="B40" s="1325" t="s">
        <v>933</v>
      </c>
      <c r="C40" s="1116">
        <v>1.02</v>
      </c>
      <c r="D40" s="1116">
        <v>1</v>
      </c>
      <c r="E40" s="1116">
        <v>1.01</v>
      </c>
      <c r="F40" s="1116">
        <v>1.01</v>
      </c>
      <c r="G40" s="1116">
        <v>1.01</v>
      </c>
      <c r="H40" s="1116">
        <v>1.01</v>
      </c>
    </row>
    <row r="41" spans="1:8">
      <c r="A41" s="1317"/>
      <c r="B41" s="1325" t="s">
        <v>934</v>
      </c>
      <c r="C41" s="1116">
        <v>1.1200000000000001</v>
      </c>
      <c r="D41" s="1116">
        <v>1.01</v>
      </c>
      <c r="E41" s="1116">
        <v>1.01</v>
      </c>
      <c r="F41" s="1116">
        <v>1.01</v>
      </c>
      <c r="G41" s="1116">
        <v>1.01</v>
      </c>
      <c r="H41" s="1117">
        <v>1.01</v>
      </c>
    </row>
    <row r="42" spans="1:8">
      <c r="A42" s="1318"/>
      <c r="B42" s="1326" t="s">
        <v>935</v>
      </c>
      <c r="C42" s="1118">
        <v>1.6</v>
      </c>
      <c r="D42" s="1118">
        <v>0.3</v>
      </c>
      <c r="E42" s="1118">
        <v>0.3</v>
      </c>
      <c r="F42" s="1118">
        <v>0.3</v>
      </c>
      <c r="G42" s="1118">
        <v>0.3</v>
      </c>
      <c r="H42" s="1120">
        <v>0.3</v>
      </c>
    </row>
    <row r="43" spans="1:8">
      <c r="A43" s="1316" t="s">
        <v>61</v>
      </c>
      <c r="B43" s="1324" t="s">
        <v>932</v>
      </c>
      <c r="C43" s="1114">
        <v>70.3</v>
      </c>
      <c r="D43" s="1114">
        <v>66.3</v>
      </c>
      <c r="E43" s="1114">
        <v>59.8</v>
      </c>
      <c r="F43" s="1114">
        <v>63.1</v>
      </c>
      <c r="G43" s="1114">
        <v>57.8</v>
      </c>
      <c r="H43" s="1115">
        <v>58.4</v>
      </c>
    </row>
    <row r="44" spans="1:8">
      <c r="A44" s="1317"/>
      <c r="B44" s="1325" t="s">
        <v>933</v>
      </c>
      <c r="C44" s="1116">
        <v>4.1100000000000003</v>
      </c>
      <c r="D44" s="1116">
        <v>2.5</v>
      </c>
      <c r="E44" s="1116">
        <v>1.74</v>
      </c>
      <c r="F44" s="1116">
        <v>1.74</v>
      </c>
      <c r="G44" s="1116">
        <v>1.71</v>
      </c>
      <c r="H44" s="1117">
        <v>1.78</v>
      </c>
    </row>
    <row r="45" spans="1:8">
      <c r="A45" s="1317"/>
      <c r="B45" s="1325" t="s">
        <v>934</v>
      </c>
      <c r="C45" s="1116">
        <v>3.38</v>
      </c>
      <c r="D45" s="1116">
        <v>2.97</v>
      </c>
      <c r="E45" s="1116">
        <v>2.4900000000000002</v>
      </c>
      <c r="F45" s="1116">
        <v>2.71</v>
      </c>
      <c r="G45" s="1116">
        <v>2.37</v>
      </c>
      <c r="H45" s="1117">
        <v>2.4</v>
      </c>
    </row>
    <row r="46" spans="1:8">
      <c r="A46" s="1317"/>
      <c r="B46" s="1326" t="s">
        <v>935</v>
      </c>
      <c r="C46" s="1118">
        <v>3.5</v>
      </c>
      <c r="D46" s="1118">
        <v>2</v>
      </c>
      <c r="E46" s="1118">
        <v>0.9</v>
      </c>
      <c r="F46" s="1118">
        <v>0.9</v>
      </c>
      <c r="G46" s="1118">
        <v>0.8</v>
      </c>
      <c r="H46" s="1118">
        <v>0.9</v>
      </c>
    </row>
    <row r="47" spans="1:8">
      <c r="A47" s="1316" t="s">
        <v>64</v>
      </c>
      <c r="B47" s="1324" t="s">
        <v>932</v>
      </c>
      <c r="C47" s="1114">
        <v>77.7</v>
      </c>
      <c r="D47" s="1114">
        <v>68.400000000000006</v>
      </c>
      <c r="E47" s="1114">
        <v>54.9</v>
      </c>
      <c r="F47" s="1114">
        <v>55.9</v>
      </c>
      <c r="G47" s="1114">
        <v>52.2</v>
      </c>
      <c r="H47" s="1120">
        <v>56.6</v>
      </c>
    </row>
    <row r="48" spans="1:8">
      <c r="A48" s="1317"/>
      <c r="B48" s="1325" t="s">
        <v>933</v>
      </c>
      <c r="C48" s="1116">
        <v>4.54</v>
      </c>
      <c r="D48" s="1116">
        <v>2.79</v>
      </c>
      <c r="E48" s="1116">
        <v>1.45</v>
      </c>
      <c r="F48" s="1116">
        <v>1.49</v>
      </c>
      <c r="G48" s="1116">
        <v>1.38</v>
      </c>
      <c r="H48" s="1117">
        <v>1.48</v>
      </c>
    </row>
    <row r="49" spans="1:8">
      <c r="A49" s="1317"/>
      <c r="B49" s="1325" t="s">
        <v>934</v>
      </c>
      <c r="C49" s="1116">
        <v>4.51</v>
      </c>
      <c r="D49" s="1116">
        <v>3.18</v>
      </c>
      <c r="E49" s="1116">
        <v>2.2200000000000002</v>
      </c>
      <c r="F49" s="1116">
        <v>2.27</v>
      </c>
      <c r="G49" s="1116">
        <v>2.0099999999999998</v>
      </c>
      <c r="H49" s="1117">
        <v>2.2999999999999998</v>
      </c>
    </row>
    <row r="50" spans="1:8">
      <c r="A50" s="1317"/>
      <c r="B50" s="1326" t="s">
        <v>935</v>
      </c>
      <c r="C50" s="1118">
        <v>3.7</v>
      </c>
      <c r="D50" s="1118">
        <v>2.2999999999999998</v>
      </c>
      <c r="E50" s="1118">
        <v>1</v>
      </c>
      <c r="F50" s="1118">
        <v>1</v>
      </c>
      <c r="G50" s="1118">
        <v>1</v>
      </c>
      <c r="H50" s="1118">
        <v>1.1000000000000001</v>
      </c>
    </row>
    <row r="51" spans="1:8">
      <c r="A51" s="1316" t="s">
        <v>65</v>
      </c>
      <c r="B51" s="1324" t="s">
        <v>932</v>
      </c>
      <c r="C51" s="1114">
        <v>20.5</v>
      </c>
      <c r="D51" s="1114">
        <v>25.9</v>
      </c>
      <c r="E51" s="1114">
        <v>21.1</v>
      </c>
      <c r="F51" s="1114">
        <v>17.899999999999999</v>
      </c>
      <c r="G51" s="1114">
        <v>22.8</v>
      </c>
      <c r="H51" s="1115">
        <v>22.6</v>
      </c>
    </row>
    <row r="52" spans="1:8">
      <c r="A52" s="1317"/>
      <c r="B52" s="1325" t="s">
        <v>933</v>
      </c>
      <c r="C52" s="1116">
        <v>1.22</v>
      </c>
      <c r="D52" s="1116">
        <v>1.27</v>
      </c>
      <c r="E52" s="1116">
        <v>1.28</v>
      </c>
      <c r="F52" s="1116">
        <v>1.1499999999999999</v>
      </c>
      <c r="G52" s="1116">
        <v>1.24</v>
      </c>
      <c r="H52" s="1117">
        <v>1.21</v>
      </c>
    </row>
    <row r="53" spans="1:8">
      <c r="A53" s="1317"/>
      <c r="B53" s="1325" t="s">
        <v>934</v>
      </c>
      <c r="C53" s="1116">
        <v>1.26</v>
      </c>
      <c r="D53" s="1116">
        <v>1.35</v>
      </c>
      <c r="E53" s="1116">
        <v>1.27</v>
      </c>
      <c r="F53" s="1116">
        <v>1.22</v>
      </c>
      <c r="G53" s="1116">
        <v>1.29</v>
      </c>
      <c r="H53" s="1117">
        <v>1.29</v>
      </c>
    </row>
    <row r="54" spans="1:8">
      <c r="A54" s="1318"/>
      <c r="B54" s="1326" t="s">
        <v>935</v>
      </c>
      <c r="C54" s="1118">
        <v>3.7</v>
      </c>
      <c r="D54" s="1118">
        <v>4.2</v>
      </c>
      <c r="E54" s="1118">
        <v>2.2999999999999998</v>
      </c>
      <c r="F54" s="1118">
        <v>2.1</v>
      </c>
      <c r="G54" s="1118">
        <v>2.4</v>
      </c>
      <c r="H54" s="1119">
        <v>2.2999999999999998</v>
      </c>
    </row>
    <row r="55" spans="1:8">
      <c r="A55" s="1316" t="s">
        <v>66</v>
      </c>
      <c r="B55" s="1324" t="s">
        <v>932</v>
      </c>
      <c r="C55" s="1114">
        <v>21.3</v>
      </c>
      <c r="D55" s="1114">
        <v>11.9</v>
      </c>
      <c r="E55" s="1114">
        <v>8.1999999999999993</v>
      </c>
      <c r="F55" s="1114">
        <v>7</v>
      </c>
      <c r="G55" s="1114">
        <v>6.9</v>
      </c>
      <c r="H55" s="1120">
        <v>9.8000000000000007</v>
      </c>
    </row>
    <row r="56" spans="1:8">
      <c r="A56" s="1317"/>
      <c r="B56" s="1325" t="s">
        <v>933</v>
      </c>
      <c r="C56" s="1116">
        <v>1.1200000000000001</v>
      </c>
      <c r="D56" s="1116">
        <v>1.06</v>
      </c>
      <c r="E56" s="1116">
        <v>1.02</v>
      </c>
      <c r="F56" s="1116">
        <v>1.02</v>
      </c>
      <c r="G56" s="1117">
        <v>1.01</v>
      </c>
      <c r="H56" s="1117">
        <v>1.03</v>
      </c>
    </row>
    <row r="57" spans="1:8">
      <c r="A57" s="1317"/>
      <c r="B57" s="1325" t="s">
        <v>934</v>
      </c>
      <c r="C57" s="1116">
        <v>1.27</v>
      </c>
      <c r="D57" s="1116">
        <v>1.1399999999999999</v>
      </c>
      <c r="E57" s="1116">
        <v>1.0900000000000001</v>
      </c>
      <c r="F57" s="1116">
        <v>1.0900000000000001</v>
      </c>
      <c r="G57" s="1116">
        <v>1.07</v>
      </c>
      <c r="H57" s="1117">
        <v>1.1100000000000001</v>
      </c>
    </row>
    <row r="58" spans="1:8">
      <c r="A58" s="1318"/>
      <c r="B58" s="1326" t="s">
        <v>935</v>
      </c>
      <c r="C58" s="1118">
        <v>1</v>
      </c>
      <c r="D58" s="1118">
        <v>0.6</v>
      </c>
      <c r="E58" s="1118">
        <v>0.5</v>
      </c>
      <c r="F58" s="1118">
        <v>0.5</v>
      </c>
      <c r="G58" s="1118">
        <v>0.5</v>
      </c>
      <c r="H58" s="1118">
        <v>0.6</v>
      </c>
    </row>
    <row r="59" spans="1:8" s="59" customFormat="1">
      <c r="A59" s="1719" t="s">
        <v>1295</v>
      </c>
      <c r="B59" s="1720"/>
      <c r="C59" s="1720"/>
      <c r="D59" s="1720"/>
      <c r="E59" s="1720"/>
      <c r="F59" s="1720"/>
      <c r="G59" s="1720"/>
      <c r="H59" s="1720"/>
    </row>
    <row r="60" spans="1:8" s="59" customFormat="1">
      <c r="A60" s="1121" t="s">
        <v>1057</v>
      </c>
      <c r="B60" s="1122"/>
      <c r="C60" s="1123"/>
      <c r="D60" s="1124"/>
      <c r="E60" s="1124"/>
      <c r="F60" s="1123"/>
      <c r="G60" s="1123"/>
      <c r="H60" s="1121"/>
    </row>
    <row r="61" spans="1:8" s="59" customFormat="1">
      <c r="A61" s="1121" t="s">
        <v>938</v>
      </c>
      <c r="B61" s="1123"/>
      <c r="C61" s="1123"/>
      <c r="D61" s="1124"/>
      <c r="E61" s="1124"/>
      <c r="F61" s="1123"/>
      <c r="G61" s="1123"/>
      <c r="H61" s="1121"/>
    </row>
    <row r="62" spans="1:8" s="499" customFormat="1" ht="12.75">
      <c r="A62" s="1322" t="s">
        <v>1102</v>
      </c>
      <c r="B62" s="1121"/>
      <c r="C62" s="1121"/>
      <c r="D62" s="1312"/>
      <c r="E62" s="1312"/>
      <c r="F62" s="1121"/>
      <c r="G62" s="1121"/>
      <c r="H62" s="1121"/>
    </row>
    <row r="63" spans="1:8" s="499" customFormat="1" ht="15.75">
      <c r="A63" s="1323"/>
      <c r="B63" s="1121"/>
      <c r="C63" s="1121"/>
      <c r="D63" s="1312"/>
      <c r="E63" s="1312"/>
      <c r="F63" s="1121"/>
      <c r="G63" s="1121"/>
      <c r="H63" s="1121"/>
    </row>
    <row r="64" spans="1:8">
      <c r="A64" s="1308"/>
      <c r="B64" s="1308"/>
      <c r="C64" s="1308"/>
      <c r="D64" s="1308"/>
      <c r="E64" s="1308"/>
      <c r="F64" s="1308"/>
      <c r="G64" s="1308"/>
      <c r="H64" s="1308"/>
    </row>
  </sheetData>
  <mergeCells count="1">
    <mergeCell ref="A59:H59"/>
  </mergeCells>
  <pageMargins left="0.70866141732283472" right="0.70866141732283472" top="0.35433070866141736" bottom="0.35433070866141736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7"/>
  <sheetViews>
    <sheetView topLeftCell="A19" workbookViewId="0">
      <selection activeCell="I27" sqref="I27"/>
    </sheetView>
  </sheetViews>
  <sheetFormatPr defaultRowHeight="15"/>
  <cols>
    <col min="1" max="1" width="19" customWidth="1"/>
    <col min="2" max="2" width="8.7109375" customWidth="1"/>
    <col min="3" max="3" width="7.7109375" customWidth="1"/>
    <col min="4" max="4" width="8.5703125" customWidth="1"/>
    <col min="5" max="5" width="7.28515625" customWidth="1"/>
    <col min="6" max="6" width="9.5703125" customWidth="1"/>
    <col min="7" max="7" width="8.140625" customWidth="1"/>
    <col min="8" max="8" width="8" customWidth="1"/>
    <col min="9" max="9" width="9" customWidth="1"/>
    <col min="10" max="10" width="8.42578125" customWidth="1"/>
    <col min="11" max="11" width="9.140625" customWidth="1"/>
  </cols>
  <sheetData>
    <row r="1" spans="1:11" ht="15.75">
      <c r="A1" s="525" t="s">
        <v>694</v>
      </c>
      <c r="B1" s="526"/>
      <c r="C1" s="526"/>
      <c r="D1" s="526"/>
      <c r="E1" s="526"/>
      <c r="F1" s="526"/>
      <c r="G1" s="498"/>
      <c r="H1" s="498"/>
      <c r="I1" s="498"/>
      <c r="J1" s="498"/>
      <c r="K1" s="498"/>
    </row>
    <row r="2" spans="1:11">
      <c r="A2" s="528" t="s">
        <v>1126</v>
      </c>
      <c r="B2" s="498"/>
      <c r="C2" s="498"/>
      <c r="D2" s="498"/>
      <c r="E2" s="498"/>
      <c r="F2" s="498"/>
      <c r="G2" s="498"/>
      <c r="H2" s="498"/>
      <c r="I2" s="1779" t="s">
        <v>1138</v>
      </c>
      <c r="J2" s="1779"/>
      <c r="K2" s="1779"/>
    </row>
    <row r="3" spans="1:11" ht="37.5" customHeight="1">
      <c r="A3" s="529" t="s">
        <v>1127</v>
      </c>
      <c r="B3" s="1780" t="s">
        <v>1128</v>
      </c>
      <c r="C3" s="1781"/>
      <c r="D3" s="1780" t="s">
        <v>1129</v>
      </c>
      <c r="E3" s="1781"/>
      <c r="F3" s="1780" t="s">
        <v>1130</v>
      </c>
      <c r="G3" s="1781"/>
      <c r="H3" s="1780" t="s">
        <v>1131</v>
      </c>
      <c r="I3" s="1781"/>
      <c r="J3" s="1780" t="s">
        <v>695</v>
      </c>
      <c r="K3" s="1781"/>
    </row>
    <row r="4" spans="1:11" ht="16.5" customHeight="1">
      <c r="A4" s="530"/>
      <c r="B4" s="531">
        <v>2013</v>
      </c>
      <c r="C4" s="531">
        <v>2014</v>
      </c>
      <c r="D4" s="531">
        <v>2013</v>
      </c>
      <c r="E4" s="531">
        <v>2014</v>
      </c>
      <c r="F4" s="531">
        <v>2013</v>
      </c>
      <c r="G4" s="531">
        <v>2014</v>
      </c>
      <c r="H4" s="531">
        <v>2013</v>
      </c>
      <c r="I4" s="531">
        <v>2014</v>
      </c>
      <c r="J4" s="531">
        <v>2013</v>
      </c>
      <c r="K4" s="531">
        <v>2014</v>
      </c>
    </row>
    <row r="5" spans="1:11">
      <c r="A5" s="532" t="s">
        <v>743</v>
      </c>
      <c r="B5" s="1289">
        <v>-44.56</v>
      </c>
      <c r="C5" s="1289">
        <v>-22.41</v>
      </c>
      <c r="D5" s="1289">
        <v>448.34</v>
      </c>
      <c r="E5" s="1289">
        <v>559.46</v>
      </c>
      <c r="F5" s="1289">
        <v>347.31</v>
      </c>
      <c r="G5" s="1289">
        <v>376.65</v>
      </c>
      <c r="H5" s="1290">
        <v>19495.509999999998</v>
      </c>
      <c r="I5" s="1289">
        <v>21647.18</v>
      </c>
      <c r="J5" s="1290">
        <v>15102.22</v>
      </c>
      <c r="K5" s="1289">
        <v>14573.81</v>
      </c>
    </row>
    <row r="6" spans="1:11">
      <c r="A6" s="532" t="s">
        <v>744</v>
      </c>
      <c r="B6" s="1289">
        <v>66.95</v>
      </c>
      <c r="C6" s="1289">
        <v>59</v>
      </c>
      <c r="D6" s="1289">
        <v>422.88</v>
      </c>
      <c r="E6" s="1289">
        <v>674.96</v>
      </c>
      <c r="F6" s="1289">
        <v>378.3</v>
      </c>
      <c r="G6" s="1289">
        <v>414.51</v>
      </c>
      <c r="H6" s="1290">
        <v>20126.599999999999</v>
      </c>
      <c r="I6" s="1289">
        <v>31457.85</v>
      </c>
      <c r="J6" s="1290">
        <v>18005.09</v>
      </c>
      <c r="K6" s="1289">
        <v>19318.71</v>
      </c>
    </row>
    <row r="7" spans="1:11">
      <c r="A7" s="532" t="s">
        <v>745</v>
      </c>
      <c r="B7" s="1289">
        <v>-21.78</v>
      </c>
      <c r="C7" s="1289">
        <v>69.349999999999994</v>
      </c>
      <c r="D7" s="1289">
        <v>601.80999999999995</v>
      </c>
      <c r="E7" s="1289">
        <v>546.63</v>
      </c>
      <c r="F7" s="1289">
        <v>375.26</v>
      </c>
      <c r="G7" s="1289">
        <v>407.09</v>
      </c>
      <c r="H7" s="1290">
        <v>27078.43</v>
      </c>
      <c r="I7" s="1289">
        <v>28529.26</v>
      </c>
      <c r="J7" s="1290">
        <v>16884.810000000001</v>
      </c>
      <c r="K7" s="1289">
        <v>21246.35</v>
      </c>
    </row>
    <row r="8" spans="1:11">
      <c r="A8" s="532" t="s">
        <v>746</v>
      </c>
      <c r="B8" s="1289">
        <v>8.9</v>
      </c>
      <c r="C8" s="1289">
        <v>-1.51</v>
      </c>
      <c r="D8" s="1289">
        <v>804.49</v>
      </c>
      <c r="E8" s="1289">
        <v>813.67</v>
      </c>
      <c r="F8" s="1289">
        <v>341.97</v>
      </c>
      <c r="G8" s="1289">
        <v>351.18</v>
      </c>
      <c r="H8" s="1290">
        <v>38313.54</v>
      </c>
      <c r="I8" s="1289">
        <v>36927.47</v>
      </c>
      <c r="J8" s="1290">
        <v>16286.32</v>
      </c>
      <c r="K8" s="1289">
        <v>15937.66</v>
      </c>
    </row>
    <row r="9" spans="1:11">
      <c r="A9" s="532" t="s">
        <v>747</v>
      </c>
      <c r="B9" s="1289">
        <v>-92.16</v>
      </c>
      <c r="C9" s="1289">
        <v>318.08</v>
      </c>
      <c r="D9" s="1289">
        <v>742.71</v>
      </c>
      <c r="E9" s="1289">
        <v>851</v>
      </c>
      <c r="F9" s="1289">
        <v>264.35000000000002</v>
      </c>
      <c r="G9" s="1289">
        <v>281.04000000000002</v>
      </c>
      <c r="H9" s="1290">
        <v>38041.33</v>
      </c>
      <c r="I9" s="1289">
        <v>41970.5</v>
      </c>
      <c r="J9" s="1290">
        <v>13539.98</v>
      </c>
      <c r="K9" s="1289">
        <v>13860.69</v>
      </c>
    </row>
    <row r="10" spans="1:11">
      <c r="A10" s="532" t="s">
        <v>748</v>
      </c>
      <c r="B10" s="1289">
        <v>-23.7</v>
      </c>
      <c r="C10" s="1289">
        <v>8.26</v>
      </c>
      <c r="D10" s="1289">
        <v>696.24</v>
      </c>
      <c r="E10" s="1289">
        <v>746.83</v>
      </c>
      <c r="F10" s="1289">
        <v>281.77999999999997</v>
      </c>
      <c r="G10" s="1289">
        <v>262.89999999999998</v>
      </c>
      <c r="H10" s="1290">
        <v>38758.57</v>
      </c>
      <c r="I10" s="1289">
        <v>40278.639999999999</v>
      </c>
      <c r="J10" s="1290">
        <v>15686.16</v>
      </c>
      <c r="K10" s="1289">
        <v>14178.88</v>
      </c>
    </row>
    <row r="11" spans="1:11">
      <c r="A11" s="532" t="s">
        <v>749</v>
      </c>
      <c r="B11" s="1289">
        <v>-27.94</v>
      </c>
      <c r="C11" s="1289">
        <v>59.78</v>
      </c>
      <c r="D11" s="1289">
        <v>379.61</v>
      </c>
      <c r="E11" s="1289">
        <v>459.8</v>
      </c>
      <c r="F11" s="1289">
        <v>262.27999999999997</v>
      </c>
      <c r="G11" s="1289">
        <v>168.36</v>
      </c>
      <c r="H11" s="1290">
        <v>24936.26</v>
      </c>
      <c r="I11" s="1289">
        <v>31424.28</v>
      </c>
      <c r="J11" s="1290">
        <v>17228.79</v>
      </c>
      <c r="K11" s="1289">
        <v>11506.33</v>
      </c>
    </row>
    <row r="12" spans="1:11">
      <c r="A12" s="532" t="s">
        <v>750</v>
      </c>
      <c r="B12" s="1289">
        <v>-37.6</v>
      </c>
      <c r="C12" s="1289">
        <v>29.46</v>
      </c>
      <c r="D12" s="1289">
        <v>417.81</v>
      </c>
      <c r="E12" s="1289">
        <v>512.72</v>
      </c>
      <c r="F12" s="1289">
        <v>299.06</v>
      </c>
      <c r="G12" s="1289">
        <v>282.54000000000002</v>
      </c>
      <c r="H12" s="1290">
        <v>25237.03</v>
      </c>
      <c r="I12" s="1289">
        <v>34977</v>
      </c>
      <c r="J12" s="1290">
        <v>18064.240000000002</v>
      </c>
      <c r="K12" s="1289">
        <v>19274.36</v>
      </c>
    </row>
    <row r="13" spans="1:11">
      <c r="A13" s="532" t="s">
        <v>751</v>
      </c>
      <c r="B13" s="1289">
        <v>-24</v>
      </c>
      <c r="C13" s="1289">
        <v>37.979999999999997</v>
      </c>
      <c r="D13" s="1289">
        <v>989.5</v>
      </c>
      <c r="E13" s="1289">
        <v>970.65</v>
      </c>
      <c r="F13" s="1289">
        <v>281.02999999999997</v>
      </c>
      <c r="G13" s="1289">
        <v>290.23</v>
      </c>
      <c r="H13" s="1290">
        <v>50123.38</v>
      </c>
      <c r="I13" s="1289">
        <v>52211.93</v>
      </c>
      <c r="J13" s="1290">
        <v>14235.64</v>
      </c>
      <c r="K13" s="1289">
        <v>15611.63</v>
      </c>
    </row>
    <row r="14" spans="1:11">
      <c r="A14" s="532" t="s">
        <v>752</v>
      </c>
      <c r="B14" s="1289">
        <v>6.27</v>
      </c>
      <c r="C14" s="1289">
        <v>105.5</v>
      </c>
      <c r="D14" s="1289">
        <v>757.61</v>
      </c>
      <c r="E14" s="1289">
        <v>919.11</v>
      </c>
      <c r="F14" s="1289">
        <v>239.83</v>
      </c>
      <c r="G14" s="1289">
        <v>297.63</v>
      </c>
      <c r="H14" s="1290">
        <v>44863.17</v>
      </c>
      <c r="I14" s="1289">
        <v>53142.42</v>
      </c>
      <c r="J14" s="1290">
        <v>14201.71</v>
      </c>
      <c r="K14" s="1289">
        <v>17208.740000000002</v>
      </c>
    </row>
    <row r="15" spans="1:11">
      <c r="A15" s="532" t="s">
        <v>753</v>
      </c>
      <c r="B15" s="1289">
        <v>-66.81</v>
      </c>
      <c r="C15" s="1289">
        <v>-146.38999999999999</v>
      </c>
      <c r="D15" s="1289">
        <v>955.11</v>
      </c>
      <c r="E15" s="1289">
        <v>792.59</v>
      </c>
      <c r="F15" s="1289">
        <v>304.45999999999998</v>
      </c>
      <c r="G15" s="1289">
        <v>315.76</v>
      </c>
      <c r="H15" s="1290">
        <v>41085.599999999999</v>
      </c>
      <c r="I15" s="1289">
        <v>37371.99</v>
      </c>
      <c r="J15" s="1290">
        <v>13096.82</v>
      </c>
      <c r="K15" s="1289">
        <v>14888.53</v>
      </c>
    </row>
    <row r="16" spans="1:11">
      <c r="A16" s="532" t="s">
        <v>754</v>
      </c>
      <c r="B16" s="1289">
        <v>-92.29</v>
      </c>
      <c r="C16" s="1289">
        <v>-1.92</v>
      </c>
      <c r="D16" s="1289">
        <v>303.73</v>
      </c>
      <c r="E16" s="1289">
        <v>370.41</v>
      </c>
      <c r="F16" s="1289">
        <v>275.82</v>
      </c>
      <c r="G16" s="1289">
        <v>298.99</v>
      </c>
      <c r="H16" s="1290">
        <v>19151.41</v>
      </c>
      <c r="I16" s="1289">
        <v>25700.42</v>
      </c>
      <c r="J16" s="1290">
        <v>17391.939999999999</v>
      </c>
      <c r="K16" s="1289">
        <v>20744.580000000002</v>
      </c>
    </row>
    <row r="17" spans="1:11">
      <c r="A17" s="532" t="s">
        <v>755</v>
      </c>
      <c r="B17" s="1289">
        <v>-49.47</v>
      </c>
      <c r="C17" s="1289">
        <v>19.399999999999999</v>
      </c>
      <c r="D17" s="1289">
        <v>595.77</v>
      </c>
      <c r="E17" s="1289">
        <v>663.82</v>
      </c>
      <c r="F17" s="1289">
        <v>279.94</v>
      </c>
      <c r="G17" s="1289">
        <v>323.43</v>
      </c>
      <c r="H17" s="1290">
        <v>33000.07</v>
      </c>
      <c r="I17" s="1289">
        <v>36282.82</v>
      </c>
      <c r="J17" s="1290">
        <v>15506.17</v>
      </c>
      <c r="K17" s="1289">
        <v>17677.82</v>
      </c>
    </row>
    <row r="18" spans="1:11">
      <c r="A18" s="534" t="s">
        <v>756</v>
      </c>
      <c r="B18" s="1292">
        <v>-30.39</v>
      </c>
      <c r="C18" s="1292">
        <v>43.17</v>
      </c>
      <c r="D18" s="1292">
        <v>743.41</v>
      </c>
      <c r="E18" s="1292">
        <v>783.67</v>
      </c>
      <c r="F18" s="1292">
        <v>290.13</v>
      </c>
      <c r="G18" s="1292">
        <v>306.14</v>
      </c>
      <c r="H18" s="1293">
        <v>38258.86</v>
      </c>
      <c r="I18" s="1292">
        <v>40647.760000000002</v>
      </c>
      <c r="J18" s="1293">
        <v>14931.36</v>
      </c>
      <c r="K18" s="1292">
        <v>15878.72</v>
      </c>
    </row>
    <row r="19" spans="1:11">
      <c r="A19" s="532" t="s">
        <v>757</v>
      </c>
      <c r="B19" s="1289">
        <v>-18.16</v>
      </c>
      <c r="C19" s="1289">
        <v>-4.6500000000000004</v>
      </c>
      <c r="D19" s="1289">
        <v>518.92999999999995</v>
      </c>
      <c r="E19" s="1289">
        <v>576.76</v>
      </c>
      <c r="F19" s="1289">
        <v>276.44</v>
      </c>
      <c r="G19" s="1289">
        <v>312.24</v>
      </c>
      <c r="H19" s="1290">
        <v>27773.73</v>
      </c>
      <c r="I19" s="1289">
        <v>29251.119999999999</v>
      </c>
      <c r="J19" s="1290">
        <v>14795.26</v>
      </c>
      <c r="K19" s="1289">
        <v>15835.51</v>
      </c>
    </row>
    <row r="20" spans="1:11">
      <c r="A20" s="532" t="s">
        <v>758</v>
      </c>
      <c r="B20" s="1289">
        <v>-64.45</v>
      </c>
      <c r="C20" s="1289">
        <v>-54.95</v>
      </c>
      <c r="D20" s="1289">
        <v>440.59</v>
      </c>
      <c r="E20" s="1289">
        <v>787.32</v>
      </c>
      <c r="F20" s="1289">
        <v>279.01</v>
      </c>
      <c r="G20" s="1289">
        <v>263.66000000000003</v>
      </c>
      <c r="H20" s="1290">
        <v>30070.54</v>
      </c>
      <c r="I20" s="1289">
        <v>47585.5</v>
      </c>
      <c r="J20" s="1290">
        <v>19042.48</v>
      </c>
      <c r="K20" s="1289">
        <v>15935.87</v>
      </c>
    </row>
    <row r="21" spans="1:11">
      <c r="A21" s="532" t="s">
        <v>759</v>
      </c>
      <c r="B21" s="1289">
        <v>17.239999999999998</v>
      </c>
      <c r="C21" s="1289">
        <v>-7.87</v>
      </c>
      <c r="D21" s="1289">
        <v>762.53</v>
      </c>
      <c r="E21" s="1289">
        <v>643.55999999999995</v>
      </c>
      <c r="F21" s="1289">
        <v>334.91</v>
      </c>
      <c r="G21" s="1289">
        <v>355.09</v>
      </c>
      <c r="H21" s="1290">
        <v>28911.4</v>
      </c>
      <c r="I21" s="1289">
        <v>24625.7</v>
      </c>
      <c r="J21" s="1290">
        <v>12697.99</v>
      </c>
      <c r="K21" s="1289">
        <v>13587.27</v>
      </c>
    </row>
    <row r="22" spans="1:11">
      <c r="A22" s="532" t="s">
        <v>760</v>
      </c>
      <c r="B22" s="1289">
        <v>-76.11</v>
      </c>
      <c r="C22" s="1289">
        <v>-6.83</v>
      </c>
      <c r="D22" s="1289">
        <v>487.46</v>
      </c>
      <c r="E22" s="1289">
        <v>461.96</v>
      </c>
      <c r="F22" s="1289">
        <v>350.82</v>
      </c>
      <c r="G22" s="1289">
        <v>392.68</v>
      </c>
      <c r="H22" s="1290">
        <v>21406.21</v>
      </c>
      <c r="I22" s="1289">
        <v>21437.48</v>
      </c>
      <c r="J22" s="1290">
        <v>15405.79</v>
      </c>
      <c r="K22" s="1289">
        <v>18222.64</v>
      </c>
    </row>
    <row r="23" spans="1:11">
      <c r="A23" s="532" t="s">
        <v>761</v>
      </c>
      <c r="B23" s="1289">
        <v>-47.91</v>
      </c>
      <c r="C23" s="1289">
        <v>-25.34</v>
      </c>
      <c r="D23" s="1289">
        <v>163.38</v>
      </c>
      <c r="E23" s="1289">
        <v>70.38</v>
      </c>
      <c r="F23" s="1289">
        <v>290.18</v>
      </c>
      <c r="G23" s="1289">
        <v>281.29000000000002</v>
      </c>
      <c r="H23" s="1290">
        <v>11977.04</v>
      </c>
      <c r="I23" s="1289">
        <v>6263.98</v>
      </c>
      <c r="J23" s="1290">
        <v>21272.42</v>
      </c>
      <c r="K23" s="1289">
        <v>25036.21</v>
      </c>
    </row>
    <row r="24" spans="1:11">
      <c r="A24" s="532" t="s">
        <v>762</v>
      </c>
      <c r="B24" s="1289">
        <v>12.18</v>
      </c>
      <c r="C24" s="1289">
        <v>-36.14</v>
      </c>
      <c r="D24" s="1289">
        <v>873.83</v>
      </c>
      <c r="E24" s="1289">
        <v>1117.01</v>
      </c>
      <c r="F24" s="1289">
        <v>366.4</v>
      </c>
      <c r="G24" s="1289">
        <v>399.43</v>
      </c>
      <c r="H24" s="1290">
        <v>35952.129999999997</v>
      </c>
      <c r="I24" s="1289">
        <v>46574.01</v>
      </c>
      <c r="J24" s="1290">
        <v>15074.61</v>
      </c>
      <c r="K24" s="1289">
        <v>16654.13</v>
      </c>
    </row>
    <row r="25" spans="1:11">
      <c r="A25" s="532" t="s">
        <v>763</v>
      </c>
      <c r="B25" s="1289">
        <v>-2.2599999999999998</v>
      </c>
      <c r="C25" s="1289">
        <v>37.229999999999997</v>
      </c>
      <c r="D25" s="1289">
        <v>560.23</v>
      </c>
      <c r="E25" s="1289">
        <v>516.84</v>
      </c>
      <c r="F25" s="1289">
        <v>272.8</v>
      </c>
      <c r="G25" s="1289">
        <v>293.51</v>
      </c>
      <c r="H25" s="1290">
        <v>31012.080000000002</v>
      </c>
      <c r="I25" s="1289">
        <v>28067.89</v>
      </c>
      <c r="J25" s="1290">
        <v>15101.34</v>
      </c>
      <c r="K25" s="1289">
        <v>15939.85</v>
      </c>
    </row>
    <row r="26" spans="1:11">
      <c r="A26" s="532" t="s">
        <v>764</v>
      </c>
      <c r="B26" s="1289">
        <v>19.22</v>
      </c>
      <c r="C26" s="1289">
        <v>20.39</v>
      </c>
      <c r="D26" s="1289">
        <v>910.07</v>
      </c>
      <c r="E26" s="1289">
        <v>916.58</v>
      </c>
      <c r="F26" s="1289">
        <v>272.69</v>
      </c>
      <c r="G26" s="1289">
        <v>310.08999999999997</v>
      </c>
      <c r="H26" s="1290">
        <v>31399.29</v>
      </c>
      <c r="I26" s="1289">
        <v>32972.629999999997</v>
      </c>
      <c r="J26" s="1290">
        <v>9408.49</v>
      </c>
      <c r="K26" s="1289">
        <v>11154.84</v>
      </c>
    </row>
    <row r="27" spans="1:11">
      <c r="A27" s="532" t="s">
        <v>765</v>
      </c>
      <c r="B27" s="1289">
        <v>-48.18</v>
      </c>
      <c r="C27" s="1289">
        <v>25.42</v>
      </c>
      <c r="D27" s="1289">
        <v>896.45</v>
      </c>
      <c r="E27" s="1289">
        <v>1021.06</v>
      </c>
      <c r="F27" s="1289">
        <v>306.39999999999998</v>
      </c>
      <c r="G27" s="1289">
        <v>317.08</v>
      </c>
      <c r="H27" s="1290">
        <v>25531.43</v>
      </c>
      <c r="I27" s="1289">
        <v>28141.89</v>
      </c>
      <c r="J27" s="1290">
        <v>8726.31</v>
      </c>
      <c r="K27" s="1289">
        <v>8739.17</v>
      </c>
    </row>
    <row r="28" spans="1:11">
      <c r="A28" s="532" t="s">
        <v>766</v>
      </c>
      <c r="B28" s="1289">
        <v>-3.32</v>
      </c>
      <c r="C28" s="1289">
        <v>27.74</v>
      </c>
      <c r="D28" s="1289">
        <v>581.57000000000005</v>
      </c>
      <c r="E28" s="1289">
        <v>688.62</v>
      </c>
      <c r="F28" s="1289">
        <v>325.13</v>
      </c>
      <c r="G28" s="1289">
        <v>358.93</v>
      </c>
      <c r="H28" s="1290">
        <v>19778.48</v>
      </c>
      <c r="I28" s="1289">
        <v>24003.82</v>
      </c>
      <c r="J28" s="1290">
        <v>11057.42</v>
      </c>
      <c r="K28" s="1289">
        <v>12511.4</v>
      </c>
    </row>
    <row r="29" spans="1:11">
      <c r="A29" s="532" t="s">
        <v>767</v>
      </c>
      <c r="B29" s="1289">
        <v>13.46</v>
      </c>
      <c r="C29" s="1289">
        <v>22.73</v>
      </c>
      <c r="D29" s="1289">
        <v>555.84</v>
      </c>
      <c r="E29" s="1289">
        <v>514.12</v>
      </c>
      <c r="F29" s="1289">
        <v>298.62</v>
      </c>
      <c r="G29" s="1289">
        <v>343.73</v>
      </c>
      <c r="H29" s="1290">
        <v>24933.45</v>
      </c>
      <c r="I29" s="1289">
        <v>25631.49</v>
      </c>
      <c r="J29" s="1290">
        <v>13395.21</v>
      </c>
      <c r="K29" s="1289">
        <v>17136.59</v>
      </c>
    </row>
    <row r="30" spans="1:11">
      <c r="A30" s="532" t="s">
        <v>768</v>
      </c>
      <c r="B30" s="1289">
        <v>10.31</v>
      </c>
      <c r="C30" s="1289">
        <v>39.31</v>
      </c>
      <c r="D30" s="1289">
        <v>237.92</v>
      </c>
      <c r="E30" s="1289">
        <v>223.82</v>
      </c>
      <c r="F30" s="1289">
        <v>320.41000000000003</v>
      </c>
      <c r="G30" s="1289">
        <v>350.64</v>
      </c>
      <c r="H30" s="1290">
        <v>18634.91</v>
      </c>
      <c r="I30" s="1289">
        <v>17093.84</v>
      </c>
      <c r="J30" s="1290">
        <v>25095.82</v>
      </c>
      <c r="K30" s="1289">
        <v>26779.72</v>
      </c>
    </row>
    <row r="31" spans="1:11">
      <c r="A31" s="532" t="s">
        <v>769</v>
      </c>
      <c r="B31" s="1289">
        <v>-97.84</v>
      </c>
      <c r="C31" s="1289">
        <v>14.9</v>
      </c>
      <c r="D31" s="1289">
        <v>760.53</v>
      </c>
      <c r="E31" s="1289">
        <v>633.71</v>
      </c>
      <c r="F31" s="1289">
        <v>321.86</v>
      </c>
      <c r="G31" s="1289">
        <v>306.51</v>
      </c>
      <c r="H31" s="1290">
        <v>27475.05</v>
      </c>
      <c r="I31" s="1289">
        <v>28207.77</v>
      </c>
      <c r="J31" s="1290">
        <v>11627.42</v>
      </c>
      <c r="K31" s="1289">
        <v>13643.17</v>
      </c>
    </row>
    <row r="32" spans="1:11">
      <c r="A32" s="534" t="s">
        <v>770</v>
      </c>
      <c r="B32" s="1292">
        <v>-18.579999999999998</v>
      </c>
      <c r="C32" s="1292">
        <v>2.68</v>
      </c>
      <c r="D32" s="1292">
        <v>607.03</v>
      </c>
      <c r="E32" s="1292">
        <v>655.81</v>
      </c>
      <c r="F32" s="1292">
        <v>308.82</v>
      </c>
      <c r="G32" s="1292">
        <v>332.97</v>
      </c>
      <c r="H32" s="1293">
        <v>26869.85</v>
      </c>
      <c r="I32" s="1292">
        <v>29562.45</v>
      </c>
      <c r="J32" s="1293">
        <v>13669.61</v>
      </c>
      <c r="K32" s="1292">
        <v>15009.44</v>
      </c>
    </row>
    <row r="33" spans="1:11">
      <c r="A33" s="532" t="s">
        <v>771</v>
      </c>
      <c r="B33" s="1289">
        <v>-1.02</v>
      </c>
      <c r="C33" s="1289">
        <v>7.84</v>
      </c>
      <c r="D33" s="1289">
        <v>181.02</v>
      </c>
      <c r="E33" s="1289">
        <v>219.58</v>
      </c>
      <c r="F33" s="1289">
        <v>387.65</v>
      </c>
      <c r="G33" s="1289">
        <v>425.44</v>
      </c>
      <c r="H33" s="1290">
        <v>7835.9</v>
      </c>
      <c r="I33" s="1289">
        <v>9150.15</v>
      </c>
      <c r="J33" s="1290">
        <v>16780.439999999999</v>
      </c>
      <c r="K33" s="1289">
        <v>17728.939999999999</v>
      </c>
    </row>
    <row r="34" spans="1:11">
      <c r="A34" s="532" t="s">
        <v>772</v>
      </c>
      <c r="B34" s="1294">
        <v>37.39</v>
      </c>
      <c r="C34" s="1294">
        <v>-133.85</v>
      </c>
      <c r="D34" s="1294">
        <v>5.0199999999999996</v>
      </c>
      <c r="E34" s="1294">
        <v>334.87</v>
      </c>
      <c r="F34" s="1294">
        <v>213.9</v>
      </c>
      <c r="G34" s="1294">
        <v>21.96</v>
      </c>
      <c r="H34" s="1295">
        <v>2475</v>
      </c>
      <c r="I34" s="1294">
        <v>30153.22</v>
      </c>
      <c r="J34" s="1295">
        <v>105536</v>
      </c>
      <c r="K34" s="1294">
        <v>1977.56</v>
      </c>
    </row>
    <row r="35" spans="1:11">
      <c r="A35" s="532" t="s">
        <v>773</v>
      </c>
      <c r="B35" s="1294">
        <v>5.13</v>
      </c>
      <c r="C35" s="1294" t="s">
        <v>336</v>
      </c>
      <c r="D35" s="1294">
        <v>255.69</v>
      </c>
      <c r="E35" s="1294" t="s">
        <v>336</v>
      </c>
      <c r="F35" s="1294">
        <v>450</v>
      </c>
      <c r="G35" s="1294" t="s">
        <v>336</v>
      </c>
      <c r="H35" s="1295">
        <v>16700.669999999998</v>
      </c>
      <c r="I35" s="1294" t="s">
        <v>336</v>
      </c>
      <c r="J35" s="1295">
        <v>29852.83</v>
      </c>
      <c r="K35" s="1294" t="s">
        <v>336</v>
      </c>
    </row>
    <row r="36" spans="1:11">
      <c r="A36" s="532" t="s">
        <v>774</v>
      </c>
      <c r="B36" s="1289" t="s">
        <v>336</v>
      </c>
      <c r="C36" s="1294" t="s">
        <v>336</v>
      </c>
      <c r="D36" s="1289" t="s">
        <v>336</v>
      </c>
      <c r="E36" s="1294" t="s">
        <v>336</v>
      </c>
      <c r="F36" s="1289" t="s">
        <v>336</v>
      </c>
      <c r="G36" s="1294" t="s">
        <v>336</v>
      </c>
      <c r="H36" s="1295" t="s">
        <v>336</v>
      </c>
      <c r="I36" s="1294" t="s">
        <v>336</v>
      </c>
      <c r="J36" s="1295" t="s">
        <v>336</v>
      </c>
      <c r="K36" s="1294" t="s">
        <v>336</v>
      </c>
    </row>
    <row r="37" spans="1:11">
      <c r="A37" s="532" t="s">
        <v>775</v>
      </c>
      <c r="B37" s="1289">
        <v>230</v>
      </c>
      <c r="C37" s="1289">
        <v>275.33999999999997</v>
      </c>
      <c r="D37" s="1289">
        <v>2500</v>
      </c>
      <c r="E37" s="1289">
        <v>10816.06</v>
      </c>
      <c r="F37" s="1289">
        <v>308.26</v>
      </c>
      <c r="G37" s="1289">
        <v>242.51</v>
      </c>
      <c r="H37" s="1290">
        <v>81447.25</v>
      </c>
      <c r="I37" s="1289">
        <v>90232.2</v>
      </c>
      <c r="J37" s="1290">
        <v>1603.42</v>
      </c>
      <c r="K37" s="1289">
        <v>2023.09</v>
      </c>
    </row>
    <row r="38" spans="1:11">
      <c r="A38" s="532" t="s">
        <v>776</v>
      </c>
      <c r="B38" s="1289">
        <v>-93.63</v>
      </c>
      <c r="C38" s="1289">
        <v>44.02</v>
      </c>
      <c r="D38" s="1289">
        <v>712.84</v>
      </c>
      <c r="E38" s="1289">
        <v>855.2</v>
      </c>
      <c r="F38" s="1289">
        <v>233.14</v>
      </c>
      <c r="G38" s="1289">
        <v>261.14</v>
      </c>
      <c r="H38" s="1290">
        <v>42313.06</v>
      </c>
      <c r="I38" s="1289">
        <v>44131.47</v>
      </c>
      <c r="J38" s="1290">
        <v>13838.84</v>
      </c>
      <c r="K38" s="1289">
        <v>13475.96</v>
      </c>
    </row>
    <row r="39" spans="1:11">
      <c r="A39" s="532" t="s">
        <v>777</v>
      </c>
      <c r="B39" s="1289">
        <v>13.39</v>
      </c>
      <c r="C39" s="1289">
        <v>76.34</v>
      </c>
      <c r="D39" s="1289">
        <v>780.39</v>
      </c>
      <c r="E39" s="1289">
        <v>926.46</v>
      </c>
      <c r="F39" s="1289">
        <v>227.87</v>
      </c>
      <c r="G39" s="1289">
        <v>265.62</v>
      </c>
      <c r="H39" s="1290">
        <v>45200.52</v>
      </c>
      <c r="I39" s="1289">
        <v>49105.5</v>
      </c>
      <c r="J39" s="1290">
        <v>13198.23</v>
      </c>
      <c r="K39" s="1289">
        <v>14078.54</v>
      </c>
    </row>
    <row r="40" spans="1:11">
      <c r="A40" s="532" t="s">
        <v>778</v>
      </c>
      <c r="B40" s="1289">
        <v>-3.2</v>
      </c>
      <c r="C40" s="1289">
        <v>-21.1</v>
      </c>
      <c r="D40" s="1289">
        <v>628.49</v>
      </c>
      <c r="E40" s="1289">
        <v>688.34</v>
      </c>
      <c r="F40" s="1289">
        <v>265.52</v>
      </c>
      <c r="G40" s="1289">
        <v>311.14</v>
      </c>
      <c r="H40" s="1290">
        <v>31526.79</v>
      </c>
      <c r="I40" s="1289">
        <v>33959.03</v>
      </c>
      <c r="J40" s="1290">
        <v>13319.43</v>
      </c>
      <c r="K40" s="1289">
        <v>15349.85</v>
      </c>
    </row>
    <row r="41" spans="1:11">
      <c r="A41" s="532" t="s">
        <v>779</v>
      </c>
      <c r="B41" s="1289">
        <v>-46.96</v>
      </c>
      <c r="C41" s="1289">
        <v>52.72</v>
      </c>
      <c r="D41" s="1289">
        <v>1095.0899999999999</v>
      </c>
      <c r="E41" s="1289">
        <v>1060.8800000000001</v>
      </c>
      <c r="F41" s="1289">
        <v>228.17</v>
      </c>
      <c r="G41" s="1289">
        <v>278</v>
      </c>
      <c r="H41" s="1290">
        <v>48152.5</v>
      </c>
      <c r="I41" s="1289">
        <v>48250.91</v>
      </c>
      <c r="J41" s="1290">
        <v>10032.94</v>
      </c>
      <c r="K41" s="1289">
        <v>12643.91</v>
      </c>
    </row>
    <row r="42" spans="1:11">
      <c r="A42" s="532" t="s">
        <v>780</v>
      </c>
      <c r="B42" s="1289">
        <v>-0.26</v>
      </c>
      <c r="C42" s="1301">
        <v>2.86</v>
      </c>
      <c r="D42" s="1289">
        <v>559.13</v>
      </c>
      <c r="E42" s="1289">
        <v>553.39</v>
      </c>
      <c r="F42" s="1289">
        <v>334.07</v>
      </c>
      <c r="G42" s="1289">
        <v>376.76</v>
      </c>
      <c r="H42" s="1290">
        <v>22026.47</v>
      </c>
      <c r="I42" s="1289">
        <v>20712.88</v>
      </c>
      <c r="J42" s="1290">
        <v>13160.53</v>
      </c>
      <c r="K42" s="1289">
        <v>14101.82</v>
      </c>
    </row>
    <row r="43" spans="1:11">
      <c r="A43" s="532" t="s">
        <v>781</v>
      </c>
      <c r="B43" s="1289">
        <v>19.64</v>
      </c>
      <c r="C43" s="1301">
        <v>-124.64</v>
      </c>
      <c r="D43" s="1289">
        <v>828.85</v>
      </c>
      <c r="E43" s="1289">
        <v>830.46</v>
      </c>
      <c r="F43" s="1289">
        <v>242.9</v>
      </c>
      <c r="G43" s="1289">
        <v>256.11</v>
      </c>
      <c r="H43" s="1290">
        <v>56267.48</v>
      </c>
      <c r="I43" s="1289">
        <v>54649.279999999999</v>
      </c>
      <c r="J43" s="1290">
        <v>16489.79</v>
      </c>
      <c r="K43" s="1289">
        <v>16853.77</v>
      </c>
    </row>
    <row r="44" spans="1:11">
      <c r="A44" s="534" t="s">
        <v>782</v>
      </c>
      <c r="B44" s="1292">
        <v>-17.12</v>
      </c>
      <c r="C44" s="1292">
        <v>-3.48</v>
      </c>
      <c r="D44" s="1292">
        <v>769.95</v>
      </c>
      <c r="E44" s="1292">
        <v>839.94</v>
      </c>
      <c r="F44" s="1292">
        <v>251.52</v>
      </c>
      <c r="G44" s="1292">
        <v>282.72000000000003</v>
      </c>
      <c r="H44" s="1293">
        <v>41527.79</v>
      </c>
      <c r="I44" s="1292">
        <v>42837.49</v>
      </c>
      <c r="J44" s="1293">
        <v>13566</v>
      </c>
      <c r="K44" s="1292">
        <v>14418.92</v>
      </c>
    </row>
    <row r="45" spans="1:11">
      <c r="A45" s="535" t="s">
        <v>783</v>
      </c>
      <c r="B45" s="1292">
        <v>-5.31</v>
      </c>
      <c r="C45" s="1292">
        <v>23.63</v>
      </c>
      <c r="D45" s="1292">
        <v>1128.3399999999999</v>
      </c>
      <c r="E45" s="1292">
        <v>1180.97</v>
      </c>
      <c r="F45" s="1292">
        <v>269.8</v>
      </c>
      <c r="G45" s="1292">
        <v>294</v>
      </c>
      <c r="H45" s="1296">
        <v>46603.05</v>
      </c>
      <c r="I45" s="1297">
        <v>48796.82</v>
      </c>
      <c r="J45" s="1296">
        <v>11143.3</v>
      </c>
      <c r="K45" s="1297">
        <v>12147.66</v>
      </c>
    </row>
    <row r="46" spans="1:11">
      <c r="A46" s="536" t="s">
        <v>1278</v>
      </c>
      <c r="B46" s="498"/>
      <c r="C46" s="498"/>
      <c r="D46" s="498"/>
      <c r="E46" s="498"/>
      <c r="F46" s="498"/>
      <c r="G46" s="498"/>
      <c r="H46" s="498"/>
      <c r="I46" s="498"/>
      <c r="J46" s="537"/>
      <c r="K46" s="537"/>
    </row>
    <row r="47" spans="1:11">
      <c r="A47" s="536" t="s">
        <v>1102</v>
      </c>
    </row>
  </sheetData>
  <mergeCells count="6">
    <mergeCell ref="I2:K2"/>
    <mergeCell ref="B3:C3"/>
    <mergeCell ref="D3:E3"/>
    <mergeCell ref="F3:G3"/>
    <mergeCell ref="H3:I3"/>
    <mergeCell ref="J3:K3"/>
  </mergeCells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selection activeCell="I27" sqref="I27"/>
    </sheetView>
  </sheetViews>
  <sheetFormatPr defaultRowHeight="15"/>
  <cols>
    <col min="1" max="1" width="38.85546875" customWidth="1"/>
    <col min="2" max="2" width="12.140625" customWidth="1"/>
    <col min="3" max="3" width="11.28515625" customWidth="1"/>
    <col min="4" max="4" width="12.28515625" customWidth="1"/>
    <col min="5" max="6" width="12.42578125" customWidth="1"/>
    <col min="7" max="7" width="13.7109375" customWidth="1"/>
    <col min="8" max="8" width="12.7109375" customWidth="1"/>
    <col min="9" max="9" width="12.85546875" customWidth="1"/>
    <col min="10" max="10" width="13.7109375" customWidth="1"/>
  </cols>
  <sheetData>
    <row r="1" spans="1:11">
      <c r="A1" s="540" t="s">
        <v>784</v>
      </c>
      <c r="B1" s="498"/>
      <c r="C1" s="498"/>
      <c r="D1" s="498"/>
      <c r="E1" s="498"/>
      <c r="F1" s="498"/>
      <c r="G1" s="498"/>
      <c r="H1" s="498"/>
      <c r="I1" s="498"/>
      <c r="J1" s="498"/>
      <c r="K1" s="541"/>
    </row>
    <row r="2" spans="1:11" ht="18.75" thickBot="1">
      <c r="A2" s="542" t="s">
        <v>785</v>
      </c>
      <c r="B2" s="498"/>
      <c r="C2" s="498"/>
      <c r="D2" s="498"/>
      <c r="E2" s="498"/>
      <c r="F2" s="498"/>
      <c r="G2" s="498"/>
      <c r="H2" s="498"/>
      <c r="I2" s="498"/>
      <c r="J2" s="543" t="s">
        <v>1142</v>
      </c>
      <c r="K2" s="541"/>
    </row>
    <row r="3" spans="1:11" ht="15.75" thickBot="1">
      <c r="A3" s="1782" t="s">
        <v>192</v>
      </c>
      <c r="B3" s="1784" t="s">
        <v>1125</v>
      </c>
      <c r="C3" s="1784"/>
      <c r="D3" s="1784"/>
      <c r="E3" s="1785" t="s">
        <v>664</v>
      </c>
      <c r="F3" s="1784"/>
      <c r="G3" s="1786"/>
      <c r="H3" s="1212" t="s">
        <v>786</v>
      </c>
      <c r="I3" s="1213"/>
      <c r="J3" s="1214"/>
      <c r="K3" s="541"/>
    </row>
    <row r="4" spans="1:11" ht="15.75" thickBot="1">
      <c r="A4" s="1783"/>
      <c r="B4" s="1215">
        <v>2013</v>
      </c>
      <c r="C4" s="1216">
        <v>2014</v>
      </c>
      <c r="D4" s="1217" t="s">
        <v>1274</v>
      </c>
      <c r="E4" s="1218">
        <v>2013</v>
      </c>
      <c r="F4" s="1216">
        <v>2014</v>
      </c>
      <c r="G4" s="1219" t="s">
        <v>1274</v>
      </c>
      <c r="H4" s="1220">
        <v>2013</v>
      </c>
      <c r="I4" s="1216">
        <v>2014</v>
      </c>
      <c r="J4" s="1219" t="s">
        <v>1274</v>
      </c>
      <c r="K4" s="541"/>
    </row>
    <row r="5" spans="1:11" ht="15.75" thickTop="1">
      <c r="A5" s="1221" t="s">
        <v>787</v>
      </c>
      <c r="B5" s="1222">
        <v>2576.5527040135999</v>
      </c>
      <c r="C5" s="1222">
        <v>2671.04846743194</v>
      </c>
      <c r="D5" s="1223">
        <v>103.66752689635031</v>
      </c>
      <c r="E5" s="1224">
        <v>2226.6449548054502</v>
      </c>
      <c r="F5" s="1222">
        <v>2266.49630190281</v>
      </c>
      <c r="G5" s="1225">
        <v>101.789748608612</v>
      </c>
      <c r="H5" s="1226">
        <v>2861.0593219718498</v>
      </c>
      <c r="I5" s="1222">
        <v>2999.8706141851499</v>
      </c>
      <c r="J5" s="1225">
        <v>104.85174463693507</v>
      </c>
      <c r="K5" s="541"/>
    </row>
    <row r="6" spans="1:11">
      <c r="A6" s="1227" t="s">
        <v>788</v>
      </c>
      <c r="B6" s="544">
        <v>-0.36560997679989998</v>
      </c>
      <c r="C6" s="544">
        <v>-1.5815769540592</v>
      </c>
      <c r="D6" s="1228">
        <v>432.5858303710362</v>
      </c>
      <c r="E6" s="1229">
        <v>-0.1386798916227</v>
      </c>
      <c r="F6" s="544">
        <v>-1.8953775049937001</v>
      </c>
      <c r="G6" s="960">
        <v>1366.728429634461</v>
      </c>
      <c r="H6" s="1230">
        <v>-0.57290981172699995</v>
      </c>
      <c r="I6" s="544">
        <v>-1.3084737719332</v>
      </c>
      <c r="J6" s="960">
        <v>228.39088197649986</v>
      </c>
      <c r="K6" s="545"/>
    </row>
    <row r="7" spans="1:11">
      <c r="A7" s="1227" t="s">
        <v>789</v>
      </c>
      <c r="B7" s="546">
        <v>1552.97948804618</v>
      </c>
      <c r="C7" s="546">
        <v>1582.92014298811</v>
      </c>
      <c r="D7" s="1228">
        <v>101.92794915659825</v>
      </c>
      <c r="E7" s="1231">
        <v>1317.6732164196901</v>
      </c>
      <c r="F7" s="546">
        <v>1305.49270315178</v>
      </c>
      <c r="G7" s="960">
        <v>99.075604397499532</v>
      </c>
      <c r="H7" s="1232">
        <v>1735.4737402798901</v>
      </c>
      <c r="I7" s="546">
        <v>1799.3676487211101</v>
      </c>
      <c r="J7" s="960">
        <v>103.68164075077941</v>
      </c>
      <c r="K7" s="545"/>
    </row>
    <row r="8" spans="1:11">
      <c r="A8" s="1227" t="s">
        <v>790</v>
      </c>
      <c r="B8" s="544">
        <v>2.8282516957841599</v>
      </c>
      <c r="C8" s="544">
        <v>2.7956688813132198</v>
      </c>
      <c r="D8" s="1228">
        <v>98.8479520928244</v>
      </c>
      <c r="E8" s="1229">
        <v>0.90375958481787999</v>
      </c>
      <c r="F8" s="544">
        <v>0.70774251737015004</v>
      </c>
      <c r="G8" s="960">
        <v>78.310927956882466</v>
      </c>
      <c r="H8" s="1230">
        <v>4.5822329105888002</v>
      </c>
      <c r="I8" s="544">
        <v>4.6751515180045402</v>
      </c>
      <c r="J8" s="960">
        <v>102.02780193038683</v>
      </c>
      <c r="K8" s="545"/>
    </row>
    <row r="9" spans="1:11">
      <c r="A9" s="1227" t="s">
        <v>791</v>
      </c>
      <c r="B9" s="546">
        <v>1472.10360083254</v>
      </c>
      <c r="C9" s="546">
        <v>1487.16105370282</v>
      </c>
      <c r="D9" s="1228">
        <v>101.02285279797999</v>
      </c>
      <c r="E9" s="1231">
        <v>1287.4351787841199</v>
      </c>
      <c r="F9" s="546">
        <v>1270.8846391444399</v>
      </c>
      <c r="G9" s="960">
        <v>98.714456470320258</v>
      </c>
      <c r="H9" s="1232">
        <v>1608.37020576654</v>
      </c>
      <c r="I9" s="546">
        <v>1648.4786105563501</v>
      </c>
      <c r="J9" s="960">
        <v>102.49372965539949</v>
      </c>
      <c r="K9" s="545"/>
    </row>
    <row r="10" spans="1:11">
      <c r="A10" s="1227" t="s">
        <v>792</v>
      </c>
      <c r="B10" s="546">
        <v>78.047635517859803</v>
      </c>
      <c r="C10" s="546">
        <v>92.339620245579496</v>
      </c>
      <c r="D10" s="1228">
        <v>118.31187406625436</v>
      </c>
      <c r="E10" s="1231">
        <v>29.334278050750299</v>
      </c>
      <c r="F10" s="546">
        <v>33.900321489970899</v>
      </c>
      <c r="G10" s="960">
        <v>115.56555587057923</v>
      </c>
      <c r="H10" s="1232">
        <v>122.52130160276501</v>
      </c>
      <c r="I10" s="546">
        <v>145.029135696032</v>
      </c>
      <c r="J10" s="960">
        <v>118.37054765075973</v>
      </c>
      <c r="K10" s="545"/>
    </row>
    <row r="11" spans="1:11">
      <c r="A11" s="1227" t="s">
        <v>793</v>
      </c>
      <c r="B11" s="546">
        <v>1008.19668083437</v>
      </c>
      <c r="C11" s="546">
        <v>1071.00426784195</v>
      </c>
      <c r="D11" s="1228">
        <v>106.22969587200002</v>
      </c>
      <c r="E11" s="1231">
        <v>896.600225970113</v>
      </c>
      <c r="F11" s="546">
        <v>946.82987537425504</v>
      </c>
      <c r="G11" s="960">
        <v>105.60223474735288</v>
      </c>
      <c r="H11" s="1232">
        <v>1107.4456843805499</v>
      </c>
      <c r="I11" s="546">
        <v>1180.68622005065</v>
      </c>
      <c r="J11" s="960">
        <v>106.61346526543802</v>
      </c>
      <c r="K11" s="545"/>
    </row>
    <row r="12" spans="1:11">
      <c r="A12" s="1575" t="s">
        <v>794</v>
      </c>
      <c r="B12" s="546">
        <v>498.91921315380199</v>
      </c>
      <c r="C12" s="546">
        <v>510.40463305713098</v>
      </c>
      <c r="D12" s="1228">
        <v>102.30206005311493</v>
      </c>
      <c r="E12" s="1231">
        <v>477.96530627670899</v>
      </c>
      <c r="F12" s="546">
        <v>497.95603321910102</v>
      </c>
      <c r="G12" s="960">
        <v>104.18246401566618</v>
      </c>
      <c r="H12" s="1232">
        <v>517.104556420417</v>
      </c>
      <c r="I12" s="546">
        <v>520.95533357890702</v>
      </c>
      <c r="J12" s="960">
        <v>100.7446805700469</v>
      </c>
      <c r="K12" s="545"/>
    </row>
    <row r="13" spans="1:11">
      <c r="A13" s="1576" t="s">
        <v>795</v>
      </c>
      <c r="B13" s="546">
        <v>389.72120949024497</v>
      </c>
      <c r="C13" s="546">
        <v>421.25816965246599</v>
      </c>
      <c r="D13" s="1228">
        <v>108.09218471929495</v>
      </c>
      <c r="E13" s="1231">
        <v>275.11848866445598</v>
      </c>
      <c r="F13" s="546">
        <v>293.01824631447698</v>
      </c>
      <c r="G13" s="960">
        <v>106.50619946951373</v>
      </c>
      <c r="H13" s="1232">
        <v>492.87080709321998</v>
      </c>
      <c r="I13" s="546">
        <v>536.333433815744</v>
      </c>
      <c r="J13" s="960">
        <v>108.8182594905248</v>
      </c>
      <c r="K13" s="545"/>
    </row>
    <row r="14" spans="1:11">
      <c r="A14" s="1576" t="s">
        <v>796</v>
      </c>
      <c r="B14" s="546">
        <v>19.208087376265301</v>
      </c>
      <c r="C14" s="546">
        <v>24.110404596173101</v>
      </c>
      <c r="D14" s="1228">
        <v>125.52215180968724</v>
      </c>
      <c r="E14" s="1231">
        <v>12.891209228372499</v>
      </c>
      <c r="F14" s="546">
        <v>12.539817761000799</v>
      </c>
      <c r="G14" s="960">
        <v>97.274177610907785</v>
      </c>
      <c r="H14" s="1232">
        <v>24.0999721538195</v>
      </c>
      <c r="I14" s="546">
        <v>34.496896393667797</v>
      </c>
      <c r="J14" s="960">
        <v>143.14081432745778</v>
      </c>
      <c r="K14" s="545"/>
    </row>
    <row r="15" spans="1:11">
      <c r="A15" s="1576" t="s">
        <v>797</v>
      </c>
      <c r="B15" s="546">
        <v>370.51312211397999</v>
      </c>
      <c r="C15" s="546">
        <v>397.147765056293</v>
      </c>
      <c r="D15" s="1228">
        <v>107.18858290101787</v>
      </c>
      <c r="E15" s="1231">
        <v>262.22727943608402</v>
      </c>
      <c r="F15" s="546">
        <v>280.47842855347602</v>
      </c>
      <c r="G15" s="960">
        <v>106.96004975403048</v>
      </c>
      <c r="H15" s="1232">
        <v>468.77083493940103</v>
      </c>
      <c r="I15" s="546">
        <v>501.83653742207599</v>
      </c>
      <c r="J15" s="960">
        <v>107.05370300755793</v>
      </c>
      <c r="K15" s="545"/>
    </row>
    <row r="16" spans="1:11">
      <c r="A16" s="1576" t="s">
        <v>798</v>
      </c>
      <c r="B16" s="546">
        <v>119.556258190321</v>
      </c>
      <c r="C16" s="546">
        <v>137.93704652625601</v>
      </c>
      <c r="D16" s="1228">
        <v>115.37417498185225</v>
      </c>
      <c r="E16" s="1231">
        <v>143.51643102894801</v>
      </c>
      <c r="F16" s="546">
        <v>153.30908080922401</v>
      </c>
      <c r="G16" s="960">
        <v>106.82336489980077</v>
      </c>
      <c r="H16" s="1232">
        <v>97.470320866911095</v>
      </c>
      <c r="I16" s="546">
        <v>123.00786054901999</v>
      </c>
      <c r="J16" s="960">
        <v>126.20032380623699</v>
      </c>
      <c r="K16" s="545"/>
    </row>
    <row r="17" spans="1:11">
      <c r="A17" s="1577" t="s">
        <v>799</v>
      </c>
      <c r="B17" s="546">
        <v>1194.4830922854601</v>
      </c>
      <c r="C17" s="546">
        <v>1250.1337351664799</v>
      </c>
      <c r="D17" s="1228">
        <v>104.65897284276673</v>
      </c>
      <c r="E17" s="1231">
        <v>1298.2211686371199</v>
      </c>
      <c r="F17" s="546">
        <v>1340.4848440364001</v>
      </c>
      <c r="G17" s="960">
        <v>103.25550656700882</v>
      </c>
      <c r="H17" s="1232">
        <v>1064.0882451989</v>
      </c>
      <c r="I17" s="546">
        <v>1131.69589735304</v>
      </c>
      <c r="J17" s="960">
        <v>106.35357569817931</v>
      </c>
      <c r="K17" s="545"/>
    </row>
    <row r="18" spans="1:11">
      <c r="A18" s="1227" t="s">
        <v>800</v>
      </c>
      <c r="B18" s="546">
        <v>474.88298548151403</v>
      </c>
      <c r="C18" s="546">
        <v>502.62406083985701</v>
      </c>
      <c r="D18" s="1228">
        <v>105.84166546422263</v>
      </c>
      <c r="E18" s="1231">
        <v>423.40685412257801</v>
      </c>
      <c r="F18" s="546">
        <v>433.00157276289002</v>
      </c>
      <c r="G18" s="960">
        <v>102.26607541821566</v>
      </c>
      <c r="H18" s="1232">
        <v>482.17162764202902</v>
      </c>
      <c r="I18" s="546">
        <v>524.71996622490803</v>
      </c>
      <c r="J18" s="960">
        <v>108.82431402920861</v>
      </c>
      <c r="K18" s="545"/>
    </row>
    <row r="19" spans="1:11">
      <c r="A19" s="1227" t="s">
        <v>801</v>
      </c>
      <c r="B19" s="546">
        <v>566.08823720665202</v>
      </c>
      <c r="C19" s="546">
        <v>607.00027834890398</v>
      </c>
      <c r="D19" s="1228">
        <v>107.22714913564207</v>
      </c>
      <c r="E19" s="1231">
        <v>837.30889305843505</v>
      </c>
      <c r="F19" s="546">
        <v>899.51164450561998</v>
      </c>
      <c r="G19" s="960">
        <v>107.42888938154915</v>
      </c>
      <c r="H19" s="1232">
        <v>322.62818922215303</v>
      </c>
      <c r="I19" s="546">
        <v>346.92720248281802</v>
      </c>
      <c r="J19" s="960">
        <v>107.53158405632477</v>
      </c>
      <c r="K19" s="545"/>
    </row>
    <row r="20" spans="1:11">
      <c r="A20" s="1227" t="s">
        <v>802</v>
      </c>
      <c r="B20" s="546">
        <v>117.80377705647101</v>
      </c>
      <c r="C20" s="546">
        <v>70.929729674623005</v>
      </c>
      <c r="D20" s="1228">
        <v>60.210064097199343</v>
      </c>
      <c r="E20" s="1231">
        <v>164.06417535495899</v>
      </c>
      <c r="F20" s="546">
        <v>100.07481231877399</v>
      </c>
      <c r="G20" s="960">
        <v>60.997357955969605</v>
      </c>
      <c r="H20" s="1232">
        <v>74.305093275398505</v>
      </c>
      <c r="I20" s="546">
        <v>43.6388091091424</v>
      </c>
      <c r="J20" s="960">
        <v>58.729229970014281</v>
      </c>
      <c r="K20" s="545"/>
    </row>
    <row r="21" spans="1:11">
      <c r="A21" s="1227" t="s">
        <v>803</v>
      </c>
      <c r="B21" s="546">
        <v>48.679887757290899</v>
      </c>
      <c r="C21" s="546">
        <v>24.414640914827999</v>
      </c>
      <c r="D21" s="1228">
        <v>50.153445374720199</v>
      </c>
      <c r="E21" s="1231">
        <v>-85.879866953724004</v>
      </c>
      <c r="F21" s="546">
        <v>-123.2629000774</v>
      </c>
      <c r="G21" s="960">
        <v>143.52944927571872</v>
      </c>
      <c r="H21" s="1232">
        <v>173.27371300987599</v>
      </c>
      <c r="I21" s="546">
        <v>159.20389741737799</v>
      </c>
      <c r="J21" s="960">
        <v>91.880005715756738</v>
      </c>
      <c r="K21" s="545"/>
    </row>
    <row r="22" spans="1:11">
      <c r="A22" s="1227" t="s">
        <v>804</v>
      </c>
      <c r="B22" s="544">
        <v>-12.971795216466001</v>
      </c>
      <c r="C22" s="544">
        <v>40.725904405442201</v>
      </c>
      <c r="D22" s="1228">
        <v>-313.95734920133475</v>
      </c>
      <c r="E22" s="1231">
        <v>-40.678886945127999</v>
      </c>
      <c r="F22" s="546">
        <v>29.6812384654487</v>
      </c>
      <c r="G22" s="960">
        <v>-72.964726162458447</v>
      </c>
      <c r="H22" s="1230">
        <v>11.709622049445199</v>
      </c>
      <c r="I22" s="544">
        <v>50.097464576027299</v>
      </c>
      <c r="J22" s="960">
        <v>427.83161031573098</v>
      </c>
      <c r="K22" s="545"/>
    </row>
    <row r="23" spans="1:11">
      <c r="A23" s="1227" t="s">
        <v>805</v>
      </c>
      <c r="B23" s="546">
        <v>1183.05337577164</v>
      </c>
      <c r="C23" s="546">
        <v>1225.7954286704801</v>
      </c>
      <c r="D23" s="1228">
        <v>103.61285921448487</v>
      </c>
      <c r="E23" s="1231">
        <v>774.88656282500494</v>
      </c>
      <c r="F23" s="546">
        <v>779.83357368290501</v>
      </c>
      <c r="G23" s="960">
        <v>100.63841742717344</v>
      </c>
      <c r="H23" s="1232">
        <v>1556.06214306214</v>
      </c>
      <c r="I23" s="546">
        <v>1628.55171837532</v>
      </c>
      <c r="J23" s="960">
        <v>104.65852701554253</v>
      </c>
      <c r="K23" s="545"/>
    </row>
    <row r="24" spans="1:11">
      <c r="A24" s="1227" t="s">
        <v>806</v>
      </c>
      <c r="B24" s="546">
        <v>18.674007465875601</v>
      </c>
      <c r="C24" s="546">
        <v>23.1171261988254</v>
      </c>
      <c r="D24" s="1228">
        <v>123.79306499190942</v>
      </c>
      <c r="E24" s="1231">
        <v>18.668002530171499</v>
      </c>
      <c r="F24" s="546">
        <v>22.8770359873693</v>
      </c>
      <c r="G24" s="960">
        <v>122.54677998031711</v>
      </c>
      <c r="H24" s="1232">
        <v>18.566607490396699</v>
      </c>
      <c r="I24" s="546">
        <v>23.259531720582199</v>
      </c>
      <c r="J24" s="960">
        <v>125.2761536140237</v>
      </c>
      <c r="K24" s="545"/>
    </row>
    <row r="25" spans="1:11">
      <c r="A25" s="1227" t="s">
        <v>807</v>
      </c>
      <c r="B25" s="546">
        <v>211.23347113562099</v>
      </c>
      <c r="C25" s="546">
        <v>223.760696926701</v>
      </c>
      <c r="D25" s="1228">
        <v>105.93051173364329</v>
      </c>
      <c r="E25" s="1231">
        <v>173.20539812422399</v>
      </c>
      <c r="F25" s="546">
        <v>171.244702210334</v>
      </c>
      <c r="G25" s="960">
        <v>98.867993760515617</v>
      </c>
      <c r="H25" s="1232">
        <v>245.55332681796301</v>
      </c>
      <c r="I25" s="546">
        <v>271.26242278952299</v>
      </c>
      <c r="J25" s="960">
        <v>110.46986261791476</v>
      </c>
      <c r="K25" s="545"/>
    </row>
    <row r="26" spans="1:11">
      <c r="A26" s="1227" t="s">
        <v>808</v>
      </c>
      <c r="B26" s="546">
        <v>558.59428242730496</v>
      </c>
      <c r="C26" s="546">
        <v>569.46930121707396</v>
      </c>
      <c r="D26" s="1228">
        <v>101.94685465495867</v>
      </c>
      <c r="E26" s="1231">
        <v>350.04821011005299</v>
      </c>
      <c r="F26" s="546">
        <v>339.38195833313199</v>
      </c>
      <c r="G26" s="960">
        <v>96.952919206880793</v>
      </c>
      <c r="H26" s="1232">
        <v>749.30169068207601</v>
      </c>
      <c r="I26" s="546">
        <v>776.87968657557803</v>
      </c>
      <c r="J26" s="960">
        <v>103.68049294916155</v>
      </c>
      <c r="K26" s="545"/>
    </row>
    <row r="27" spans="1:11">
      <c r="A27" s="1227" t="s">
        <v>809</v>
      </c>
      <c r="B27" s="546">
        <v>394.55161474283602</v>
      </c>
      <c r="C27" s="546">
        <v>262.78706634883201</v>
      </c>
      <c r="D27" s="1228">
        <v>66.603976901758074</v>
      </c>
      <c r="E27" s="1231">
        <v>232.96495206055701</v>
      </c>
      <c r="F27" s="546">
        <v>169.62920128334099</v>
      </c>
      <c r="G27" s="960">
        <v>72.813184894544776</v>
      </c>
      <c r="H27" s="1232">
        <v>542.64051807170904</v>
      </c>
      <c r="I27" s="546">
        <v>347.20948072001403</v>
      </c>
      <c r="J27" s="960">
        <v>63.98517419116331</v>
      </c>
      <c r="K27" s="545"/>
    </row>
    <row r="28" spans="1:11">
      <c r="A28" s="1227" t="s">
        <v>810</v>
      </c>
      <c r="B28" s="546">
        <v>273.70704037466299</v>
      </c>
      <c r="C28" s="546">
        <v>267.29738011885701</v>
      </c>
      <c r="D28" s="1228">
        <v>97.658204097697975</v>
      </c>
      <c r="E28" s="1231">
        <v>207.82311413817399</v>
      </c>
      <c r="F28" s="546">
        <v>211.260143665904</v>
      </c>
      <c r="G28" s="960">
        <v>101.65382447567639</v>
      </c>
      <c r="H28" s="1232">
        <v>332.92617811534899</v>
      </c>
      <c r="I28" s="546">
        <v>316.481005377798</v>
      </c>
      <c r="J28" s="960">
        <v>95.060414644878648</v>
      </c>
      <c r="K28" s="545"/>
    </row>
    <row r="29" spans="1:11">
      <c r="A29" s="1227" t="s">
        <v>811</v>
      </c>
      <c r="B29" s="546">
        <v>62.991651192448103</v>
      </c>
      <c r="C29" s="546">
        <v>65.061482959721701</v>
      </c>
      <c r="D29" s="1228">
        <v>103.28588269729583</v>
      </c>
      <c r="E29" s="1231">
        <v>32.904778373624097</v>
      </c>
      <c r="F29" s="546">
        <v>44.794072443392501</v>
      </c>
      <c r="G29" s="960">
        <v>136.13242409588344</v>
      </c>
      <c r="H29" s="1232">
        <v>90.336158702673202</v>
      </c>
      <c r="I29" s="546">
        <v>83.070666819323705</v>
      </c>
      <c r="J29" s="960">
        <v>91.957271608965925</v>
      </c>
      <c r="K29" s="545"/>
    </row>
    <row r="30" spans="1:11">
      <c r="A30" s="1227" t="s">
        <v>812</v>
      </c>
      <c r="B30" s="546">
        <v>109.85492057803</v>
      </c>
      <c r="C30" s="546">
        <v>97.767401747126399</v>
      </c>
      <c r="D30" s="1228">
        <v>88.996834400041436</v>
      </c>
      <c r="E30" s="1231">
        <v>85.038872144346598</v>
      </c>
      <c r="F30" s="546">
        <v>69.242881383566399</v>
      </c>
      <c r="G30" s="960">
        <v>81.424976175639088</v>
      </c>
      <c r="H30" s="1232">
        <v>132.253854414606</v>
      </c>
      <c r="I30" s="546">
        <v>122.91556860351101</v>
      </c>
      <c r="J30" s="960">
        <v>92.939120109255825</v>
      </c>
      <c r="K30" s="545"/>
    </row>
    <row r="31" spans="1:11">
      <c r="A31" s="1227" t="s">
        <v>813</v>
      </c>
      <c r="B31" s="546">
        <v>45.178856571704102</v>
      </c>
      <c r="C31" s="546">
        <v>48.414872221860101</v>
      </c>
      <c r="D31" s="1228">
        <v>107.16267718068532</v>
      </c>
      <c r="E31" s="1231">
        <v>35.551468770229697</v>
      </c>
      <c r="F31" s="546">
        <v>38.529500139460602</v>
      </c>
      <c r="G31" s="960">
        <v>108.3766760481206</v>
      </c>
      <c r="H31" s="1232">
        <v>53.792331049386299</v>
      </c>
      <c r="I31" s="546">
        <v>57.225171499601601</v>
      </c>
      <c r="J31" s="960">
        <v>106.38165400763845</v>
      </c>
      <c r="K31" s="545"/>
    </row>
    <row r="32" spans="1:11">
      <c r="A32" s="1227" t="s">
        <v>814</v>
      </c>
      <c r="B32" s="546">
        <v>44.962864812192102</v>
      </c>
      <c r="C32" s="546">
        <v>43.7278567279699</v>
      </c>
      <c r="D32" s="1228">
        <v>97.253270917276353</v>
      </c>
      <c r="E32" s="1231">
        <v>49.473922159682402</v>
      </c>
      <c r="F32" s="546">
        <v>51.343300278982198</v>
      </c>
      <c r="G32" s="960">
        <v>103.77851206796618</v>
      </c>
      <c r="H32" s="1232">
        <v>40.461684116798402</v>
      </c>
      <c r="I32" s="546">
        <v>36.434518672719797</v>
      </c>
      <c r="J32" s="960">
        <v>90.04696534021268</v>
      </c>
      <c r="K32" s="545"/>
    </row>
    <row r="33" spans="1:11">
      <c r="A33" s="1233" t="s">
        <v>815</v>
      </c>
      <c r="B33" s="546"/>
      <c r="C33" s="546"/>
      <c r="D33" s="1228"/>
      <c r="E33" s="1231"/>
      <c r="F33" s="546"/>
      <c r="G33" s="960"/>
      <c r="H33" s="1232"/>
      <c r="I33" s="546"/>
      <c r="J33" s="960"/>
      <c r="K33" s="545"/>
    </row>
    <row r="34" spans="1:11">
      <c r="A34" s="1227" t="s">
        <v>816</v>
      </c>
      <c r="B34" s="546">
        <v>157.91140733412999</v>
      </c>
      <c r="C34" s="546">
        <v>154.373793860451</v>
      </c>
      <c r="D34" s="1228">
        <v>97.759747991990452</v>
      </c>
      <c r="E34" s="1231">
        <v>147.694430560256</v>
      </c>
      <c r="F34" s="546">
        <v>145.82152398435599</v>
      </c>
      <c r="G34" s="960">
        <v>98.731904399647689</v>
      </c>
      <c r="H34" s="1232">
        <v>166.45356248065301</v>
      </c>
      <c r="I34" s="546">
        <v>160.54314497841</v>
      </c>
      <c r="J34" s="960">
        <v>96.449209368570905</v>
      </c>
      <c r="K34" s="545"/>
    </row>
    <row r="35" spans="1:11">
      <c r="A35" s="1227" t="s">
        <v>817</v>
      </c>
      <c r="B35" s="546">
        <v>43.724631250816302</v>
      </c>
      <c r="C35" s="546">
        <v>46.376699199523202</v>
      </c>
      <c r="D35" s="1228">
        <v>106.0653866547071</v>
      </c>
      <c r="E35" s="1231">
        <v>24.539448370703099</v>
      </c>
      <c r="F35" s="546">
        <v>31.043976445319</v>
      </c>
      <c r="G35" s="960">
        <v>126.50641520687751</v>
      </c>
      <c r="H35" s="1232">
        <v>61.311202150146102</v>
      </c>
      <c r="I35" s="546">
        <v>60.313352408739398</v>
      </c>
      <c r="J35" s="960">
        <v>98.372483809788875</v>
      </c>
      <c r="K35" s="545"/>
    </row>
    <row r="36" spans="1:11">
      <c r="A36" s="1227" t="s">
        <v>818</v>
      </c>
      <c r="B36" s="546">
        <v>5.3869800067656399</v>
      </c>
      <c r="C36" s="546">
        <v>7.4428776713404297</v>
      </c>
      <c r="D36" s="1228">
        <v>138.16419704533408</v>
      </c>
      <c r="E36" s="1231">
        <v>1.269155943778</v>
      </c>
      <c r="F36" s="546">
        <v>2.8188856291443898</v>
      </c>
      <c r="G36" s="960">
        <v>222.1071132325302</v>
      </c>
      <c r="H36" s="1232">
        <v>9.1426632211870995</v>
      </c>
      <c r="I36" s="546">
        <v>11.6144973534121</v>
      </c>
      <c r="J36" s="960">
        <v>127.03625926520843</v>
      </c>
      <c r="K36" s="545"/>
    </row>
    <row r="37" spans="1:11">
      <c r="A37" s="1227" t="s">
        <v>819</v>
      </c>
      <c r="B37" s="544">
        <v>0.44781815845621997</v>
      </c>
      <c r="C37" s="544">
        <v>0.41157691547852998</v>
      </c>
      <c r="D37" s="1228">
        <v>91.907151978243633</v>
      </c>
      <c r="E37" s="1229">
        <v>0.50370609508171005</v>
      </c>
      <c r="F37" s="544">
        <v>0.70507187955119999</v>
      </c>
      <c r="G37" s="960">
        <v>139.97684094666849</v>
      </c>
      <c r="H37" s="1230">
        <v>0.39932383610745997</v>
      </c>
      <c r="I37" s="544">
        <v>0.15103044348049</v>
      </c>
      <c r="J37" s="960">
        <v>37.821544777469029</v>
      </c>
      <c r="K37" s="545"/>
    </row>
    <row r="38" spans="1:11" ht="15.75" thickBot="1">
      <c r="A38" s="1234" t="s">
        <v>820</v>
      </c>
      <c r="B38" s="547">
        <v>20.621207531867402</v>
      </c>
      <c r="C38" s="547">
        <v>21.844861541503501</v>
      </c>
      <c r="D38" s="548">
        <v>105.9339590455365</v>
      </c>
      <c r="E38" s="1235">
        <v>10.960055099686</v>
      </c>
      <c r="F38" s="547">
        <v>11.3325484947494</v>
      </c>
      <c r="G38" s="548">
        <v>103.39864527755951</v>
      </c>
      <c r="H38" s="1236">
        <v>29.470692514268698</v>
      </c>
      <c r="I38" s="547">
        <v>31.352330729589202</v>
      </c>
      <c r="J38" s="548">
        <v>106.38477773947619</v>
      </c>
      <c r="K38" s="545"/>
    </row>
    <row r="39" spans="1:11">
      <c r="A39" s="549" t="s">
        <v>1277</v>
      </c>
      <c r="B39" s="550"/>
      <c r="C39" s="550"/>
      <c r="D39" s="551"/>
      <c r="E39" s="550"/>
      <c r="F39" s="550"/>
      <c r="G39" s="551"/>
      <c r="H39" s="550"/>
      <c r="I39" s="550"/>
      <c r="J39" s="551"/>
      <c r="K39" s="541"/>
    </row>
    <row r="40" spans="1:11">
      <c r="A40" s="552" t="s">
        <v>1102</v>
      </c>
      <c r="B40" s="498"/>
      <c r="C40" s="498"/>
      <c r="D40" s="498"/>
      <c r="E40" s="498"/>
      <c r="F40" s="498"/>
      <c r="G40" s="498"/>
      <c r="H40" s="498"/>
      <c r="I40" s="498"/>
      <c r="J40" s="498"/>
      <c r="K40" s="498"/>
    </row>
    <row r="41" spans="1:11">
      <c r="A41" s="498"/>
      <c r="B41" s="553"/>
      <c r="C41" s="553"/>
      <c r="D41" s="553"/>
      <c r="E41" s="553"/>
      <c r="F41" s="553"/>
      <c r="G41" s="553"/>
      <c r="H41" s="553"/>
      <c r="I41" s="553"/>
      <c r="J41" s="553"/>
      <c r="K41" s="498"/>
    </row>
  </sheetData>
  <mergeCells count="3">
    <mergeCell ref="A3:A4"/>
    <mergeCell ref="B3:D3"/>
    <mergeCell ref="E3:G3"/>
  </mergeCells>
  <pageMargins left="0.51181102362204722" right="0.51181102362204722" top="0.74803149606299213" bottom="0.55118110236220474" header="0.31496062992125984" footer="0.31496062992125984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6"/>
  <sheetViews>
    <sheetView workbookViewId="0">
      <selection sqref="A1:XFD1048576"/>
    </sheetView>
  </sheetViews>
  <sheetFormatPr defaultColWidth="0" defaultRowHeight="15" customHeight="1" zeroHeight="1"/>
  <cols>
    <col min="1" max="1" width="30.140625" style="554" customWidth="1"/>
    <col min="2" max="3" width="8" style="554" customWidth="1"/>
    <col min="4" max="4" width="8" style="559" customWidth="1"/>
    <col min="5" max="6" width="8" style="554" customWidth="1"/>
    <col min="7" max="7" width="8" style="559" customWidth="1"/>
    <col min="8" max="9" width="8" style="554" customWidth="1"/>
    <col min="10" max="10" width="8" style="559" customWidth="1"/>
    <col min="11" max="12" width="8" style="554" customWidth="1"/>
    <col min="13" max="13" width="8" style="559" customWidth="1"/>
    <col min="14" max="15" width="8" style="554" customWidth="1"/>
    <col min="16" max="16" width="9.42578125" style="559" customWidth="1"/>
    <col min="17" max="17" width="10.28515625" style="554" customWidth="1"/>
    <col min="18" max="16384" width="10.28515625" style="554" hidden="1"/>
  </cols>
  <sheetData>
    <row r="1" spans="1:16">
      <c r="A1" s="1791" t="s">
        <v>1285</v>
      </c>
      <c r="B1" s="1792"/>
      <c r="C1" s="1792"/>
      <c r="D1" s="1792"/>
      <c r="E1" s="1792"/>
      <c r="F1" s="1792"/>
      <c r="G1" s="1792"/>
      <c r="H1" s="1792"/>
      <c r="I1" s="1792"/>
      <c r="J1" s="1792"/>
      <c r="K1" s="1792"/>
      <c r="L1" s="1792"/>
      <c r="M1" s="1792"/>
      <c r="N1" s="1792"/>
      <c r="O1" s="1792"/>
      <c r="P1" s="1792"/>
    </row>
    <row r="2" spans="1:16" ht="18.75" thickBot="1">
      <c r="A2" s="1793" t="s">
        <v>821</v>
      </c>
      <c r="B2" s="1794"/>
      <c r="C2" s="1794"/>
      <c r="D2" s="1794"/>
      <c r="E2" s="1794"/>
      <c r="F2" s="1794"/>
      <c r="G2" s="1794"/>
      <c r="H2" s="1795" t="s">
        <v>1286</v>
      </c>
      <c r="I2" s="1796"/>
      <c r="J2" s="1796"/>
      <c r="K2" s="1796"/>
      <c r="L2" s="1796"/>
      <c r="M2" s="1796"/>
      <c r="N2" s="1796"/>
      <c r="O2" s="1796"/>
      <c r="P2" s="1796"/>
    </row>
    <row r="3" spans="1:16" ht="20.25" customHeight="1">
      <c r="A3" s="1797" t="s">
        <v>192</v>
      </c>
      <c r="B3" s="1238" t="s">
        <v>822</v>
      </c>
      <c r="C3" s="555"/>
      <c r="D3" s="1239"/>
      <c r="E3" s="1238" t="s">
        <v>823</v>
      </c>
      <c r="F3" s="555"/>
      <c r="G3" s="1239"/>
      <c r="H3" s="1238" t="s">
        <v>824</v>
      </c>
      <c r="I3" s="555"/>
      <c r="J3" s="1239"/>
      <c r="K3" s="1238" t="s">
        <v>825</v>
      </c>
      <c r="L3" s="555"/>
      <c r="M3" s="1239"/>
      <c r="N3" s="1238" t="s">
        <v>826</v>
      </c>
      <c r="O3" s="555"/>
      <c r="P3" s="556"/>
    </row>
    <row r="4" spans="1:16" ht="45" customHeight="1" thickBot="1">
      <c r="A4" s="1798"/>
      <c r="B4" s="1240">
        <v>2013</v>
      </c>
      <c r="C4" s="1241">
        <v>2014</v>
      </c>
      <c r="D4" s="1242" t="s">
        <v>1274</v>
      </c>
      <c r="E4" s="1240">
        <v>2013</v>
      </c>
      <c r="F4" s="1241">
        <v>2014</v>
      </c>
      <c r="G4" s="1242" t="s">
        <v>1274</v>
      </c>
      <c r="H4" s="1240">
        <v>2013</v>
      </c>
      <c r="I4" s="1241">
        <v>2014</v>
      </c>
      <c r="J4" s="1242" t="s">
        <v>1274</v>
      </c>
      <c r="K4" s="1240">
        <v>2013</v>
      </c>
      <c r="L4" s="1241">
        <v>2014</v>
      </c>
      <c r="M4" s="1242" t="s">
        <v>1274</v>
      </c>
      <c r="N4" s="1240">
        <v>2013</v>
      </c>
      <c r="O4" s="1241">
        <v>2014</v>
      </c>
      <c r="P4" s="1243" t="s">
        <v>1274</v>
      </c>
    </row>
    <row r="5" spans="1:16" ht="21" customHeight="1" thickTop="1">
      <c r="A5" s="1244" t="s">
        <v>827</v>
      </c>
      <c r="B5" s="1245">
        <v>551.70000000000005</v>
      </c>
      <c r="C5" s="1246">
        <v>521.1</v>
      </c>
      <c r="D5" s="1247">
        <v>94.45350734094616</v>
      </c>
      <c r="E5" s="1245">
        <v>175.9</v>
      </c>
      <c r="F5" s="1248">
        <v>131.9</v>
      </c>
      <c r="G5" s="1247">
        <v>74.985787379192729</v>
      </c>
      <c r="H5" s="1245">
        <v>156.30000000000001</v>
      </c>
      <c r="I5" s="1248">
        <v>176.2</v>
      </c>
      <c r="J5" s="1249">
        <v>112.73192578374918</v>
      </c>
      <c r="K5" s="1245">
        <v>109.4</v>
      </c>
      <c r="L5" s="1248">
        <v>71.5</v>
      </c>
      <c r="M5" s="1249">
        <v>65.356489945155388</v>
      </c>
      <c r="N5" s="1245">
        <v>162.9</v>
      </c>
      <c r="O5" s="1248">
        <v>151.30000000000001</v>
      </c>
      <c r="P5" s="1250">
        <v>92.879066912216089</v>
      </c>
    </row>
    <row r="6" spans="1:16" ht="21" customHeight="1">
      <c r="A6" s="1251" t="s">
        <v>828</v>
      </c>
      <c r="B6" s="1252">
        <v>1457.6</v>
      </c>
      <c r="C6" s="1253">
        <v>1588.7</v>
      </c>
      <c r="D6" s="1249">
        <v>108.99423710208562</v>
      </c>
      <c r="E6" s="1252">
        <v>517.1</v>
      </c>
      <c r="F6" s="1254">
        <v>642.1</v>
      </c>
      <c r="G6" s="1249">
        <v>124.17327402823439</v>
      </c>
      <c r="H6" s="1252">
        <v>538.6</v>
      </c>
      <c r="I6" s="1254">
        <v>607.20000000000005</v>
      </c>
      <c r="J6" s="1249">
        <v>112.73672484218345</v>
      </c>
      <c r="K6" s="1252">
        <v>850.3</v>
      </c>
      <c r="L6" s="1254">
        <v>755.7</v>
      </c>
      <c r="M6" s="1249">
        <v>88.8745148771022</v>
      </c>
      <c r="N6" s="1252">
        <v>652.1</v>
      </c>
      <c r="O6" s="1254">
        <v>694.4</v>
      </c>
      <c r="P6" s="1250">
        <v>106.4867351633185</v>
      </c>
    </row>
    <row r="7" spans="1:16" ht="21" customHeight="1">
      <c r="A7" s="1255" t="s">
        <v>829</v>
      </c>
      <c r="B7" s="1252">
        <v>539.4</v>
      </c>
      <c r="C7" s="1253">
        <v>468.5</v>
      </c>
      <c r="D7" s="1249">
        <v>86.855765665554316</v>
      </c>
      <c r="E7" s="1252">
        <v>258.8</v>
      </c>
      <c r="F7" s="1254">
        <v>277.7</v>
      </c>
      <c r="G7" s="1249">
        <v>107.30293663060277</v>
      </c>
      <c r="H7" s="1252">
        <v>286.39999999999998</v>
      </c>
      <c r="I7" s="1254">
        <v>283.7</v>
      </c>
      <c r="J7" s="1249">
        <v>99.057262569832403</v>
      </c>
      <c r="K7" s="1252">
        <v>288.2</v>
      </c>
      <c r="L7" s="1254">
        <v>315.8</v>
      </c>
      <c r="M7" s="1249">
        <v>109.57668285912561</v>
      </c>
      <c r="N7" s="1252">
        <v>292.8</v>
      </c>
      <c r="O7" s="1254">
        <v>299.89999999999998</v>
      </c>
      <c r="P7" s="1250">
        <v>102.42486338797814</v>
      </c>
    </row>
    <row r="8" spans="1:16" s="557" customFormat="1" ht="21" customHeight="1">
      <c r="A8" s="1256" t="s">
        <v>830</v>
      </c>
      <c r="B8" s="1257">
        <v>2548.8000000000002</v>
      </c>
      <c r="C8" s="1258">
        <v>2578.3000000000002</v>
      </c>
      <c r="D8" s="1259">
        <v>101.15740740740742</v>
      </c>
      <c r="E8" s="1257">
        <v>951.8</v>
      </c>
      <c r="F8" s="1260">
        <v>1051.8</v>
      </c>
      <c r="G8" s="1259">
        <v>110.50640890943475</v>
      </c>
      <c r="H8" s="1257">
        <v>981.3</v>
      </c>
      <c r="I8" s="1260">
        <v>1067.0999999999999</v>
      </c>
      <c r="J8" s="1259">
        <v>108.74350351574442</v>
      </c>
      <c r="K8" s="1257">
        <v>1247.9000000000001</v>
      </c>
      <c r="L8" s="1260">
        <v>1143</v>
      </c>
      <c r="M8" s="1259">
        <v>91.593877714560463</v>
      </c>
      <c r="N8" s="1257">
        <v>1107.7</v>
      </c>
      <c r="O8" s="1260">
        <v>1145.5999999999999</v>
      </c>
      <c r="P8" s="1261">
        <v>103.42150401733321</v>
      </c>
    </row>
    <row r="9" spans="1:16" ht="21" customHeight="1">
      <c r="A9" s="1262" t="s">
        <v>1132</v>
      </c>
      <c r="B9" s="1252">
        <v>1029.5999999999999</v>
      </c>
      <c r="C9" s="1253">
        <v>1318</v>
      </c>
      <c r="D9" s="1249">
        <v>128.01087801087803</v>
      </c>
      <c r="E9" s="1252">
        <v>345.4</v>
      </c>
      <c r="F9" s="1254">
        <v>407.7</v>
      </c>
      <c r="G9" s="1249">
        <v>118.03705848291837</v>
      </c>
      <c r="H9" s="1252">
        <v>454.5</v>
      </c>
      <c r="I9" s="1254">
        <v>487.5</v>
      </c>
      <c r="J9" s="1249">
        <v>107.26072607260726</v>
      </c>
      <c r="K9" s="1252">
        <v>528.1</v>
      </c>
      <c r="L9" s="1254">
        <v>451.6</v>
      </c>
      <c r="M9" s="1249">
        <v>85.514107176671089</v>
      </c>
      <c r="N9" s="1252">
        <v>479.9</v>
      </c>
      <c r="O9" s="1254">
        <v>497.8</v>
      </c>
      <c r="P9" s="1250">
        <v>103.72994373827882</v>
      </c>
    </row>
    <row r="10" spans="1:16" ht="21" customHeight="1">
      <c r="A10" s="1263" t="s">
        <v>1133</v>
      </c>
      <c r="B10" s="1252">
        <v>375.9</v>
      </c>
      <c r="C10" s="1253">
        <v>419.9</v>
      </c>
      <c r="D10" s="1249">
        <v>111.70524075552008</v>
      </c>
      <c r="E10" s="1252">
        <v>223.3</v>
      </c>
      <c r="F10" s="1254">
        <v>234.6</v>
      </c>
      <c r="G10" s="1249">
        <v>105.06045678459471</v>
      </c>
      <c r="H10" s="1252">
        <v>190.2</v>
      </c>
      <c r="I10" s="1254">
        <v>209.3</v>
      </c>
      <c r="J10" s="1249">
        <v>110.04206098843324</v>
      </c>
      <c r="K10" s="1252">
        <v>250.7</v>
      </c>
      <c r="L10" s="1254">
        <v>245.7</v>
      </c>
      <c r="M10" s="1249">
        <v>98.005584363781423</v>
      </c>
      <c r="N10" s="1252">
        <v>218.1</v>
      </c>
      <c r="O10" s="1254">
        <v>231.6</v>
      </c>
      <c r="P10" s="1250">
        <v>106.1898211829436</v>
      </c>
    </row>
    <row r="11" spans="1:16" ht="21" customHeight="1">
      <c r="A11" s="1263" t="s">
        <v>831</v>
      </c>
      <c r="B11" s="1252">
        <v>122.3</v>
      </c>
      <c r="C11" s="1253">
        <v>144.69999999999999</v>
      </c>
      <c r="D11" s="1249">
        <v>118.31561733442355</v>
      </c>
      <c r="E11" s="1252">
        <v>30.6</v>
      </c>
      <c r="F11" s="1254">
        <v>33.5</v>
      </c>
      <c r="G11" s="1249">
        <v>109.47712418300652</v>
      </c>
      <c r="H11" s="1252">
        <v>39.6</v>
      </c>
      <c r="I11" s="1254">
        <v>45.9</v>
      </c>
      <c r="J11" s="1249">
        <v>115.90909090909089</v>
      </c>
      <c r="K11" s="1252">
        <v>67.5</v>
      </c>
      <c r="L11" s="1254">
        <v>54.9</v>
      </c>
      <c r="M11" s="1249">
        <v>81.333333333333329</v>
      </c>
      <c r="N11" s="1252">
        <v>48.7</v>
      </c>
      <c r="O11" s="1254">
        <v>50.8</v>
      </c>
      <c r="P11" s="1250">
        <v>104.31211498973305</v>
      </c>
    </row>
    <row r="12" spans="1:16" ht="21" customHeight="1">
      <c r="A12" s="1251" t="s">
        <v>1134</v>
      </c>
      <c r="B12" s="1252">
        <v>104.1</v>
      </c>
      <c r="C12" s="1253">
        <v>121.1</v>
      </c>
      <c r="D12" s="1249">
        <v>116.33045148895293</v>
      </c>
      <c r="E12" s="1252">
        <v>42.2</v>
      </c>
      <c r="F12" s="1254">
        <v>44.7</v>
      </c>
      <c r="G12" s="1249">
        <v>105.92417061611374</v>
      </c>
      <c r="H12" s="1252">
        <v>31.7</v>
      </c>
      <c r="I12" s="1254">
        <v>35.9</v>
      </c>
      <c r="J12" s="1249">
        <v>113.24921135646689</v>
      </c>
      <c r="K12" s="1252">
        <v>36.299999999999997</v>
      </c>
      <c r="L12" s="1254">
        <v>31.5</v>
      </c>
      <c r="M12" s="1249">
        <v>86.776859504132247</v>
      </c>
      <c r="N12" s="1252">
        <v>37.299999999999997</v>
      </c>
      <c r="O12" s="1254">
        <v>38.799999999999997</v>
      </c>
      <c r="P12" s="1250">
        <v>104.02144772117963</v>
      </c>
    </row>
    <row r="13" spans="1:16" ht="21" customHeight="1">
      <c r="A13" s="1255" t="s">
        <v>1135</v>
      </c>
      <c r="B13" s="1252">
        <v>836.8</v>
      </c>
      <c r="C13" s="1253">
        <v>525.79999999999995</v>
      </c>
      <c r="D13" s="1249">
        <v>62.834608030592733</v>
      </c>
      <c r="E13" s="1252">
        <v>259.3</v>
      </c>
      <c r="F13" s="1254">
        <v>273.10000000000002</v>
      </c>
      <c r="G13" s="1249">
        <v>105.32202082529889</v>
      </c>
      <c r="H13" s="1252">
        <v>231.3</v>
      </c>
      <c r="I13" s="1254">
        <v>238.6</v>
      </c>
      <c r="J13" s="1249">
        <v>103.15607436230003</v>
      </c>
      <c r="K13" s="1252">
        <v>258.3</v>
      </c>
      <c r="L13" s="1254">
        <v>271.39999999999998</v>
      </c>
      <c r="M13" s="1249">
        <v>105.07162214479287</v>
      </c>
      <c r="N13" s="1252">
        <v>266.5</v>
      </c>
      <c r="O13" s="1254">
        <v>263.8</v>
      </c>
      <c r="P13" s="1250">
        <v>98.986866791744845</v>
      </c>
    </row>
    <row r="14" spans="1:16" s="557" customFormat="1" ht="21" customHeight="1">
      <c r="A14" s="1256" t="s">
        <v>832</v>
      </c>
      <c r="B14" s="1257">
        <v>2478.6</v>
      </c>
      <c r="C14" s="1258">
        <v>2535.1</v>
      </c>
      <c r="D14" s="1259">
        <v>102.27951262809651</v>
      </c>
      <c r="E14" s="1257">
        <v>904.7</v>
      </c>
      <c r="F14" s="1260">
        <v>994.8</v>
      </c>
      <c r="G14" s="1259">
        <v>109.95910246490548</v>
      </c>
      <c r="H14" s="1257">
        <v>955.5</v>
      </c>
      <c r="I14" s="1260">
        <v>1018.8</v>
      </c>
      <c r="J14" s="1259">
        <v>106.62480376766091</v>
      </c>
      <c r="K14" s="1257">
        <v>1141.0999999999999</v>
      </c>
      <c r="L14" s="1260">
        <v>1055.2</v>
      </c>
      <c r="M14" s="1259">
        <v>92.472175970554744</v>
      </c>
      <c r="N14" s="1257">
        <v>1056.2</v>
      </c>
      <c r="O14" s="1260">
        <v>1084.2</v>
      </c>
      <c r="P14" s="1261">
        <v>102.65101306570725</v>
      </c>
    </row>
    <row r="15" spans="1:16" ht="21" customHeight="1">
      <c r="A15" s="1262" t="s">
        <v>833</v>
      </c>
      <c r="B15" s="1252">
        <v>70.2</v>
      </c>
      <c r="C15" s="1253">
        <v>43.2</v>
      </c>
      <c r="D15" s="1249">
        <v>61.53846153846154</v>
      </c>
      <c r="E15" s="1252">
        <v>47.1</v>
      </c>
      <c r="F15" s="1254">
        <v>57</v>
      </c>
      <c r="G15" s="1249">
        <v>121.01910828025477</v>
      </c>
      <c r="H15" s="1252">
        <v>25.8</v>
      </c>
      <c r="I15" s="1254">
        <v>48.3</v>
      </c>
      <c r="J15" s="1249">
        <v>187.20930232558138</v>
      </c>
      <c r="K15" s="1252">
        <v>106.8</v>
      </c>
      <c r="L15" s="1254">
        <v>87.8</v>
      </c>
      <c r="M15" s="1249">
        <v>82.209737827715358</v>
      </c>
      <c r="N15" s="1252">
        <v>51.6</v>
      </c>
      <c r="O15" s="1254">
        <v>61.4</v>
      </c>
      <c r="P15" s="1250">
        <v>118.99224806201549</v>
      </c>
    </row>
    <row r="16" spans="1:16" ht="21" customHeight="1">
      <c r="A16" s="1263" t="s">
        <v>834</v>
      </c>
      <c r="B16" s="1264">
        <v>76.785714285714292</v>
      </c>
      <c r="C16" s="1265">
        <v>74.152542372881356</v>
      </c>
      <c r="D16" s="1249">
        <v>96.570752857705941</v>
      </c>
      <c r="E16" s="1264">
        <v>81.481481481481481</v>
      </c>
      <c r="F16" s="1265">
        <v>87.022900763358777</v>
      </c>
      <c r="G16" s="1249">
        <v>106.80083275503122</v>
      </c>
      <c r="H16" s="1264">
        <v>86.182669789227162</v>
      </c>
      <c r="I16" s="1265">
        <v>90.617283950617292</v>
      </c>
      <c r="J16" s="1249">
        <v>105.14559849704779</v>
      </c>
      <c r="K16" s="1264">
        <v>88.235294117647058</v>
      </c>
      <c r="L16" s="1265">
        <v>97.916666666666657</v>
      </c>
      <c r="M16" s="1249">
        <v>110.9722222222222</v>
      </c>
      <c r="N16" s="1266">
        <v>81.968810916179336</v>
      </c>
      <c r="O16" s="1265">
        <v>85.909568874868555</v>
      </c>
      <c r="P16" s="1250">
        <v>104.80763099359707</v>
      </c>
    </row>
    <row r="17" spans="1:18" ht="21" customHeight="1">
      <c r="A17" s="1263" t="s">
        <v>835</v>
      </c>
      <c r="B17" s="1264">
        <v>23.214285714285715</v>
      </c>
      <c r="C17" s="1265">
        <v>25.847457627118644</v>
      </c>
      <c r="D17" s="1249">
        <v>111.34289439374186</v>
      </c>
      <c r="E17" s="1264">
        <v>18.518518518518519</v>
      </c>
      <c r="F17" s="1265">
        <v>12.977099236641221</v>
      </c>
      <c r="G17" s="1249">
        <v>70.07633587786259</v>
      </c>
      <c r="H17" s="1264">
        <v>13.817330210772832</v>
      </c>
      <c r="I17" s="1265">
        <v>9.3827160493827169</v>
      </c>
      <c r="J17" s="1249">
        <v>67.905419543837638</v>
      </c>
      <c r="K17" s="1264">
        <v>11.76470588235294</v>
      </c>
      <c r="L17" s="1265">
        <v>2.083333333333333</v>
      </c>
      <c r="M17" s="1249">
        <v>17.708333333333332</v>
      </c>
      <c r="N17" s="1266">
        <v>17.251461988304094</v>
      </c>
      <c r="O17" s="1265">
        <v>14.090431125131442</v>
      </c>
      <c r="P17" s="1250">
        <v>81.676736352456842</v>
      </c>
    </row>
    <row r="18" spans="1:18" ht="21" customHeight="1">
      <c r="A18" s="1263" t="s">
        <v>836</v>
      </c>
      <c r="B18" s="1252">
        <v>267.2</v>
      </c>
      <c r="C18" s="1253">
        <v>311.2</v>
      </c>
      <c r="D18" s="1249">
        <v>116.46706586826348</v>
      </c>
      <c r="E18" s="1252">
        <v>102.5</v>
      </c>
      <c r="F18" s="1254">
        <v>105.4</v>
      </c>
      <c r="G18" s="1249">
        <v>102.82926829268293</v>
      </c>
      <c r="H18" s="1267">
        <v>36.6</v>
      </c>
      <c r="I18" s="1254">
        <v>38</v>
      </c>
      <c r="J18" s="1249">
        <v>103.82513661202186</v>
      </c>
      <c r="K18" s="1267">
        <v>9.4</v>
      </c>
      <c r="L18" s="1254">
        <v>7.7</v>
      </c>
      <c r="M18" s="1249">
        <v>81.914893617021278</v>
      </c>
      <c r="N18" s="1268">
        <v>48.6</v>
      </c>
      <c r="O18" s="1254">
        <v>47.2</v>
      </c>
      <c r="P18" s="1250">
        <v>97.119341563786008</v>
      </c>
    </row>
    <row r="19" spans="1:18" ht="21" customHeight="1">
      <c r="A19" s="1255" t="s">
        <v>837</v>
      </c>
      <c r="B19" s="1252">
        <v>-197</v>
      </c>
      <c r="C19" s="1269">
        <v>-268</v>
      </c>
      <c r="D19" s="1249">
        <v>136.04060913705584</v>
      </c>
      <c r="E19" s="1252">
        <v>-55.4</v>
      </c>
      <c r="F19" s="1270">
        <v>-48.4</v>
      </c>
      <c r="G19" s="1249">
        <v>87.36462093862815</v>
      </c>
      <c r="H19" s="1267">
        <v>-10.8</v>
      </c>
      <c r="I19" s="1270">
        <v>10.4</v>
      </c>
      <c r="J19" s="1249">
        <v>-96.296296296296291</v>
      </c>
      <c r="K19" s="1267">
        <v>97.4</v>
      </c>
      <c r="L19" s="1270">
        <v>80.099999999999994</v>
      </c>
      <c r="M19" s="1249">
        <v>82.238193018480487</v>
      </c>
      <c r="N19" s="1268">
        <v>2.9</v>
      </c>
      <c r="O19" s="1270">
        <v>14.2</v>
      </c>
      <c r="P19" s="1250">
        <v>489.65517241379308</v>
      </c>
    </row>
    <row r="20" spans="1:18" s="557" customFormat="1" ht="21" customHeight="1">
      <c r="A20" s="1256" t="s">
        <v>838</v>
      </c>
      <c r="B20" s="1271">
        <v>97.2</v>
      </c>
      <c r="C20" s="1272">
        <v>98.3</v>
      </c>
      <c r="D20" s="1259">
        <v>101.13168724279835</v>
      </c>
      <c r="E20" s="1271">
        <v>95.1</v>
      </c>
      <c r="F20" s="1272">
        <v>94.6</v>
      </c>
      <c r="G20" s="1259">
        <v>99.474237644584647</v>
      </c>
      <c r="H20" s="1271">
        <v>97.4</v>
      </c>
      <c r="I20" s="1272">
        <v>95.5</v>
      </c>
      <c r="J20" s="1259">
        <v>98.049281314168368</v>
      </c>
      <c r="K20" s="1271">
        <v>91.4</v>
      </c>
      <c r="L20" s="1272">
        <v>92.3</v>
      </c>
      <c r="M20" s="1259">
        <v>100.98468271334791</v>
      </c>
      <c r="N20" s="1273">
        <v>95.3</v>
      </c>
      <c r="O20" s="1272">
        <v>94.6</v>
      </c>
      <c r="P20" s="1261">
        <v>99.265477439664224</v>
      </c>
    </row>
    <row r="21" spans="1:18" ht="21" customHeight="1" thickBot="1">
      <c r="A21" s="1274" t="s">
        <v>839</v>
      </c>
      <c r="B21" s="1275">
        <v>224</v>
      </c>
      <c r="C21" s="1276">
        <v>236</v>
      </c>
      <c r="D21" s="1249">
        <v>105.35714285714286</v>
      </c>
      <c r="E21" s="1275">
        <v>324</v>
      </c>
      <c r="F21" s="1276">
        <v>262</v>
      </c>
      <c r="G21" s="1277">
        <v>80.864197530864203</v>
      </c>
      <c r="H21" s="1275">
        <v>427</v>
      </c>
      <c r="I21" s="1276">
        <v>405</v>
      </c>
      <c r="J21" s="1277">
        <v>94.847775175644031</v>
      </c>
      <c r="K21" s="1275">
        <v>51</v>
      </c>
      <c r="L21" s="1276">
        <v>48</v>
      </c>
      <c r="M21" s="1277">
        <v>94.117647058823522</v>
      </c>
      <c r="N21" s="1278">
        <v>1026</v>
      </c>
      <c r="O21" s="1279">
        <v>951</v>
      </c>
      <c r="P21" s="1280">
        <v>92.690058479532169</v>
      </c>
      <c r="Q21" s="1588"/>
    </row>
    <row r="22" spans="1:18" s="558" customFormat="1">
      <c r="A22" s="1799" t="s">
        <v>1275</v>
      </c>
      <c r="B22" s="1800"/>
      <c r="C22" s="1800"/>
      <c r="D22" s="1800"/>
      <c r="E22" s="1801" t="s">
        <v>1276</v>
      </c>
      <c r="F22" s="1802"/>
      <c r="G22" s="1802"/>
      <c r="H22" s="1802"/>
      <c r="I22" s="1802"/>
      <c r="J22" s="1802"/>
      <c r="K22" s="1802"/>
      <c r="L22" s="1802"/>
      <c r="M22" s="1802"/>
      <c r="N22" s="1802"/>
      <c r="O22" s="1802"/>
      <c r="P22" s="1802"/>
      <c r="Q22" s="1557"/>
      <c r="R22" s="1557"/>
    </row>
    <row r="23" spans="1:18" s="558" customFormat="1">
      <c r="A23" s="1787" t="s">
        <v>1080</v>
      </c>
      <c r="B23" s="1788"/>
      <c r="C23" s="1788"/>
      <c r="D23" s="1788"/>
      <c r="E23" s="1788"/>
      <c r="F23" s="1788"/>
      <c r="G23" s="1788"/>
      <c r="H23" s="1789" t="s">
        <v>840</v>
      </c>
      <c r="I23" s="1790"/>
      <c r="J23" s="1790"/>
      <c r="K23" s="1790"/>
      <c r="L23" s="1790"/>
      <c r="M23" s="1790"/>
      <c r="N23" s="1790"/>
      <c r="O23" s="1790"/>
      <c r="P23" s="1790"/>
      <c r="Q23" s="1557"/>
      <c r="R23" s="1557"/>
    </row>
    <row r="24" spans="1:18"/>
    <row r="25" spans="1:18" ht="15" hidden="1" customHeight="1"/>
    <row r="26" spans="1:18" hidden="1">
      <c r="B26" s="560"/>
    </row>
  </sheetData>
  <mergeCells count="8">
    <mergeCell ref="A23:G23"/>
    <mergeCell ref="H23:P23"/>
    <mergeCell ref="A1:P1"/>
    <mergeCell ref="A2:G2"/>
    <mergeCell ref="H2:P2"/>
    <mergeCell ref="A3:A4"/>
    <mergeCell ref="A22:D22"/>
    <mergeCell ref="E22:P22"/>
  </mergeCells>
  <pageMargins left="0.31496062992125984" right="0.31496062992125984" top="0.74803149606299213" bottom="0.74803149606299213" header="0.31496062992125984" footer="0.31496062992125984"/>
  <pageSetup paperSize="9" scale="9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0"/>
  <sheetViews>
    <sheetView workbookViewId="0">
      <selection activeCell="D27" sqref="D27"/>
    </sheetView>
  </sheetViews>
  <sheetFormatPr defaultColWidth="0" defaultRowHeight="0" customHeight="1" zeroHeight="1"/>
  <cols>
    <col min="1" max="1" width="31" style="561" customWidth="1"/>
    <col min="2" max="3" width="8.28515625" style="561" customWidth="1"/>
    <col min="4" max="4" width="10" style="564" customWidth="1"/>
    <col min="5" max="5" width="8.140625" style="561" customWidth="1"/>
    <col min="6" max="6" width="7.7109375" style="561" customWidth="1"/>
    <col min="7" max="7" width="10" style="564" customWidth="1"/>
    <col min="8" max="9" width="8.140625" style="561" customWidth="1"/>
    <col min="10" max="10" width="10" style="564" customWidth="1"/>
    <col min="11" max="11" width="8.28515625" style="561" customWidth="1"/>
    <col min="12" max="17" width="0" style="561" hidden="1" customWidth="1"/>
    <col min="18" max="16384" width="10.28515625" style="561" hidden="1"/>
  </cols>
  <sheetData>
    <row r="1" spans="1:11" s="1208" customFormat="1" ht="16.5" customHeight="1">
      <c r="A1" s="1806" t="s">
        <v>1136</v>
      </c>
      <c r="B1" s="1807"/>
      <c r="C1" s="1807"/>
      <c r="D1" s="1807"/>
      <c r="E1" s="1807"/>
      <c r="F1" s="1807"/>
      <c r="G1" s="1807"/>
      <c r="H1" s="1807"/>
      <c r="I1" s="1807"/>
      <c r="J1" s="1807"/>
      <c r="K1" s="1807"/>
    </row>
    <row r="2" spans="1:11" ht="20.100000000000001" customHeight="1" thickBot="1">
      <c r="A2" s="1808" t="s">
        <v>841</v>
      </c>
      <c r="B2" s="1794"/>
      <c r="C2" s="1794"/>
      <c r="D2" s="1794"/>
      <c r="E2" s="1794"/>
      <c r="F2" s="1794"/>
      <c r="G2" s="1794"/>
      <c r="H2" s="1809" t="s">
        <v>1137</v>
      </c>
      <c r="I2" s="1796"/>
      <c r="J2" s="1796"/>
      <c r="K2" s="1796"/>
    </row>
    <row r="3" spans="1:11" ht="35.1" customHeight="1">
      <c r="A3" s="1810" t="s">
        <v>192</v>
      </c>
      <c r="B3" s="1812" t="s">
        <v>822</v>
      </c>
      <c r="C3" s="1813"/>
      <c r="D3" s="1814"/>
      <c r="E3" s="1812" t="s">
        <v>823</v>
      </c>
      <c r="F3" s="1813"/>
      <c r="G3" s="1814"/>
      <c r="H3" s="1812" t="s">
        <v>824</v>
      </c>
      <c r="I3" s="1813"/>
      <c r="J3" s="1814"/>
      <c r="K3" s="1558" t="s">
        <v>825</v>
      </c>
    </row>
    <row r="4" spans="1:11" ht="35.1" customHeight="1" thickBot="1">
      <c r="A4" s="1811"/>
      <c r="B4" s="562">
        <v>2013</v>
      </c>
      <c r="C4" s="562">
        <v>2014</v>
      </c>
      <c r="D4" s="1281" t="s">
        <v>1274</v>
      </c>
      <c r="E4" s="562">
        <v>2013</v>
      </c>
      <c r="F4" s="562">
        <v>2014</v>
      </c>
      <c r="G4" s="1281" t="s">
        <v>1274</v>
      </c>
      <c r="H4" s="562">
        <v>2013</v>
      </c>
      <c r="I4" s="562">
        <v>2014</v>
      </c>
      <c r="J4" s="1281" t="s">
        <v>1274</v>
      </c>
      <c r="K4" s="562">
        <v>2013</v>
      </c>
    </row>
    <row r="5" spans="1:11" ht="21" customHeight="1" thickTop="1">
      <c r="A5" s="1282" t="s">
        <v>842</v>
      </c>
      <c r="B5" s="1283">
        <v>66.3</v>
      </c>
      <c r="C5" s="915">
        <v>56.6</v>
      </c>
      <c r="D5" s="1284">
        <v>85.369532428355967</v>
      </c>
      <c r="E5" s="1283">
        <v>26.1</v>
      </c>
      <c r="F5" s="915">
        <v>65</v>
      </c>
      <c r="G5" s="1284">
        <v>249.04214559386969</v>
      </c>
      <c r="H5" s="1283">
        <v>14.3</v>
      </c>
      <c r="I5" s="915">
        <v>48.5</v>
      </c>
      <c r="J5" s="1284">
        <v>339.16083916083915</v>
      </c>
      <c r="K5" s="1283">
        <v>48.1</v>
      </c>
    </row>
    <row r="6" spans="1:11" ht="21" customHeight="1">
      <c r="A6" s="1285" t="s">
        <v>843</v>
      </c>
      <c r="B6" s="1286">
        <v>1979.2</v>
      </c>
      <c r="C6" s="916">
        <v>1428.9</v>
      </c>
      <c r="D6" s="1284">
        <v>72.195836701697658</v>
      </c>
      <c r="E6" s="1286">
        <v>688.7</v>
      </c>
      <c r="F6" s="916">
        <v>597.1</v>
      </c>
      <c r="G6" s="1284">
        <v>86.699578916799766</v>
      </c>
      <c r="H6" s="1286">
        <v>778.2</v>
      </c>
      <c r="I6" s="916">
        <v>782.8</v>
      </c>
      <c r="J6" s="1284">
        <v>100.5911076843999</v>
      </c>
      <c r="K6" s="1286">
        <v>846.4</v>
      </c>
    </row>
    <row r="7" spans="1:11" ht="21" customHeight="1">
      <c r="A7" s="1285" t="s">
        <v>844</v>
      </c>
      <c r="B7" s="1286">
        <v>1.6</v>
      </c>
      <c r="C7" s="916">
        <v>5.3</v>
      </c>
      <c r="D7" s="1284">
        <v>331.24999999999994</v>
      </c>
      <c r="E7" s="1286">
        <v>0</v>
      </c>
      <c r="F7" s="916">
        <v>3.5</v>
      </c>
      <c r="G7" s="1284">
        <v>0</v>
      </c>
      <c r="H7" s="1286">
        <v>0.4</v>
      </c>
      <c r="I7" s="916">
        <v>0.3</v>
      </c>
      <c r="J7" s="1284">
        <v>74.999999999999986</v>
      </c>
      <c r="K7" s="1286">
        <v>0</v>
      </c>
    </row>
    <row r="8" spans="1:11" ht="21" customHeight="1">
      <c r="A8" s="1285" t="s">
        <v>845</v>
      </c>
      <c r="B8" s="1286">
        <v>665.5</v>
      </c>
      <c r="C8" s="916">
        <v>369.1</v>
      </c>
      <c r="D8" s="1284">
        <v>55.462058602554478</v>
      </c>
      <c r="E8" s="1286">
        <v>149.69999999999999</v>
      </c>
      <c r="F8" s="916">
        <v>141.30000000000001</v>
      </c>
      <c r="G8" s="1284">
        <v>94.388777555110238</v>
      </c>
      <c r="H8" s="1286">
        <v>203.6</v>
      </c>
      <c r="I8" s="916">
        <v>207.3</v>
      </c>
      <c r="J8" s="1284">
        <v>101.81728880157172</v>
      </c>
      <c r="K8" s="1286">
        <v>352.7</v>
      </c>
    </row>
    <row r="9" spans="1:11" ht="21" customHeight="1">
      <c r="A9" s="1285" t="s">
        <v>846</v>
      </c>
      <c r="B9" s="1286">
        <v>81.8</v>
      </c>
      <c r="C9" s="916">
        <v>69.599999999999994</v>
      </c>
      <c r="D9" s="1284">
        <v>85.085574572127129</v>
      </c>
      <c r="E9" s="1286">
        <v>28.2</v>
      </c>
      <c r="F9" s="916">
        <v>31.3</v>
      </c>
      <c r="G9" s="1284">
        <v>110.99290780141844</v>
      </c>
      <c r="H9" s="1286">
        <v>19.7</v>
      </c>
      <c r="I9" s="916">
        <v>18.8</v>
      </c>
      <c r="J9" s="1284">
        <v>95.431472081218288</v>
      </c>
      <c r="K9" s="1286">
        <v>61.7</v>
      </c>
    </row>
    <row r="10" spans="1:11" ht="21" customHeight="1">
      <c r="A10" s="1285" t="s">
        <v>847</v>
      </c>
      <c r="B10" s="1286">
        <v>133.19999999999999</v>
      </c>
      <c r="C10" s="916">
        <v>132.5</v>
      </c>
      <c r="D10" s="1284">
        <v>99.474474474474476</v>
      </c>
      <c r="E10" s="1286">
        <v>27.5</v>
      </c>
      <c r="F10" s="916">
        <v>13.4</v>
      </c>
      <c r="G10" s="1284">
        <v>48.727272727272734</v>
      </c>
      <c r="H10" s="1286">
        <v>27.2</v>
      </c>
      <c r="I10" s="916">
        <v>22.8</v>
      </c>
      <c r="J10" s="1284">
        <v>83.82352941176471</v>
      </c>
      <c r="K10" s="1286">
        <v>23.4</v>
      </c>
    </row>
    <row r="11" spans="1:11" ht="21" customHeight="1">
      <c r="A11" s="1285" t="s">
        <v>848</v>
      </c>
      <c r="B11" s="1286">
        <v>450.5</v>
      </c>
      <c r="C11" s="916">
        <v>167</v>
      </c>
      <c r="D11" s="1284">
        <v>37.069922308546062</v>
      </c>
      <c r="E11" s="1286">
        <v>94.1</v>
      </c>
      <c r="F11" s="916">
        <v>96.6</v>
      </c>
      <c r="G11" s="1284">
        <v>102.65674814027631</v>
      </c>
      <c r="H11" s="1286">
        <v>156.69999999999999</v>
      </c>
      <c r="I11" s="916">
        <v>165.7</v>
      </c>
      <c r="J11" s="1284">
        <v>105.743458838545</v>
      </c>
      <c r="K11" s="1286">
        <v>267.60000000000002</v>
      </c>
    </row>
    <row r="12" spans="1:11" ht="21" customHeight="1">
      <c r="A12" s="1572" t="s">
        <v>849</v>
      </c>
      <c r="B12" s="1286">
        <v>242.2</v>
      </c>
      <c r="C12" s="916">
        <v>480.7</v>
      </c>
      <c r="D12" s="1284">
        <v>198.47233691164328</v>
      </c>
      <c r="E12" s="1286">
        <v>137.4</v>
      </c>
      <c r="F12" s="916">
        <v>192.3</v>
      </c>
      <c r="G12" s="1284">
        <v>139.95633187772927</v>
      </c>
      <c r="H12" s="1286">
        <v>160.5</v>
      </c>
      <c r="I12" s="916">
        <v>196.2</v>
      </c>
      <c r="J12" s="1284">
        <v>122.24299065420561</v>
      </c>
      <c r="K12" s="1286">
        <v>307.2</v>
      </c>
    </row>
    <row r="13" spans="1:11" ht="21" customHeight="1">
      <c r="A13" s="1573" t="s">
        <v>850</v>
      </c>
      <c r="B13" s="1286">
        <v>380.3</v>
      </c>
      <c r="C13" s="916">
        <v>419.1</v>
      </c>
      <c r="D13" s="1284">
        <v>110.2024717328425</v>
      </c>
      <c r="E13" s="1286">
        <v>219.4</v>
      </c>
      <c r="F13" s="916">
        <v>240.8</v>
      </c>
      <c r="G13" s="1284">
        <v>109.7538742023701</v>
      </c>
      <c r="H13" s="1286">
        <v>141.6</v>
      </c>
      <c r="I13" s="916">
        <v>154</v>
      </c>
      <c r="J13" s="1284">
        <v>108.75706214689266</v>
      </c>
      <c r="K13" s="1286">
        <v>95.5</v>
      </c>
    </row>
    <row r="14" spans="1:11" ht="21" customHeight="1">
      <c r="A14" s="1573" t="s">
        <v>851</v>
      </c>
      <c r="B14" s="1286">
        <v>108.8</v>
      </c>
      <c r="C14" s="916">
        <v>132.6</v>
      </c>
      <c r="D14" s="1284">
        <v>121.875</v>
      </c>
      <c r="E14" s="1286">
        <v>48.3</v>
      </c>
      <c r="F14" s="916">
        <v>48.3</v>
      </c>
      <c r="G14" s="1284">
        <v>100</v>
      </c>
      <c r="H14" s="1286">
        <v>30.1</v>
      </c>
      <c r="I14" s="916">
        <v>33.4</v>
      </c>
      <c r="J14" s="1284">
        <v>110.96345514950166</v>
      </c>
      <c r="K14" s="1286">
        <v>19.899999999999999</v>
      </c>
    </row>
    <row r="15" spans="1:11" ht="21" customHeight="1">
      <c r="A15" s="1573" t="s">
        <v>852</v>
      </c>
      <c r="B15" s="1286">
        <v>271.3</v>
      </c>
      <c r="C15" s="916">
        <v>284.10000000000002</v>
      </c>
      <c r="D15" s="1284">
        <v>104.71802432731295</v>
      </c>
      <c r="E15" s="1286">
        <v>170</v>
      </c>
      <c r="F15" s="916">
        <v>191.8</v>
      </c>
      <c r="G15" s="1284">
        <v>112.82352941176472</v>
      </c>
      <c r="H15" s="1286">
        <v>111</v>
      </c>
      <c r="I15" s="916">
        <v>119.6</v>
      </c>
      <c r="J15" s="1284">
        <v>107.74774774774774</v>
      </c>
      <c r="K15" s="1286">
        <v>75.5</v>
      </c>
    </row>
    <row r="16" spans="1:11" ht="21" customHeight="1">
      <c r="A16" s="1573" t="s">
        <v>853</v>
      </c>
      <c r="B16" s="1286">
        <v>0.2</v>
      </c>
      <c r="C16" s="916">
        <v>2.2999999999999998</v>
      </c>
      <c r="D16" s="1284">
        <v>1149.9999999999998</v>
      </c>
      <c r="E16" s="1286">
        <v>1.2</v>
      </c>
      <c r="F16" s="916">
        <v>0.8</v>
      </c>
      <c r="G16" s="1284">
        <v>66.666666666666671</v>
      </c>
      <c r="H16" s="1286">
        <v>0.5</v>
      </c>
      <c r="I16" s="916">
        <v>1</v>
      </c>
      <c r="J16" s="1284">
        <v>200</v>
      </c>
      <c r="K16" s="1286">
        <v>0</v>
      </c>
    </row>
    <row r="17" spans="1:11" ht="21" customHeight="1">
      <c r="A17" s="1574" t="s">
        <v>854</v>
      </c>
      <c r="B17" s="1286">
        <v>2.6</v>
      </c>
      <c r="C17" s="916">
        <v>6.5</v>
      </c>
      <c r="D17" s="1284">
        <v>250</v>
      </c>
      <c r="E17" s="1286">
        <v>0.1</v>
      </c>
      <c r="F17" s="916">
        <v>-0.7</v>
      </c>
      <c r="G17" s="1284">
        <v>-699.99999999999989</v>
      </c>
      <c r="H17" s="1286">
        <v>1.2</v>
      </c>
      <c r="I17" s="916">
        <v>0.1</v>
      </c>
      <c r="J17" s="1284">
        <v>8.3333333333333339</v>
      </c>
      <c r="K17" s="1286">
        <v>0</v>
      </c>
    </row>
    <row r="18" spans="1:11" ht="21" customHeight="1">
      <c r="A18" s="1285" t="s">
        <v>855</v>
      </c>
      <c r="B18" s="1286">
        <v>0.9</v>
      </c>
      <c r="C18" s="916">
        <v>0.9</v>
      </c>
      <c r="D18" s="1284">
        <v>100</v>
      </c>
      <c r="E18" s="1286">
        <v>0</v>
      </c>
      <c r="F18" s="916">
        <v>6.5</v>
      </c>
      <c r="G18" s="1284">
        <v>0</v>
      </c>
      <c r="H18" s="1286">
        <v>0</v>
      </c>
      <c r="I18" s="916">
        <v>0.3</v>
      </c>
      <c r="J18" s="1284">
        <v>0</v>
      </c>
      <c r="K18" s="1286">
        <v>0</v>
      </c>
    </row>
    <row r="19" spans="1:11" ht="21" customHeight="1">
      <c r="A19" s="1285" t="s">
        <v>787</v>
      </c>
      <c r="B19" s="1286">
        <v>3338.5</v>
      </c>
      <c r="C19" s="916">
        <v>2767.1</v>
      </c>
      <c r="D19" s="1284">
        <v>82.884528980080873</v>
      </c>
      <c r="E19" s="1286">
        <v>1221.4000000000001</v>
      </c>
      <c r="F19" s="916">
        <v>1245.8</v>
      </c>
      <c r="G19" s="1284">
        <v>101.99770754871457</v>
      </c>
      <c r="H19" s="1286">
        <v>1299.7</v>
      </c>
      <c r="I19" s="916">
        <v>1389.5</v>
      </c>
      <c r="J19" s="1284">
        <v>106.90928675848272</v>
      </c>
      <c r="K19" s="1286">
        <v>1649.9</v>
      </c>
    </row>
    <row r="20" spans="1:11" ht="21" customHeight="1">
      <c r="A20" s="1285" t="s">
        <v>856</v>
      </c>
      <c r="B20" s="1286">
        <v>0.3</v>
      </c>
      <c r="C20" s="916">
        <v>0.2</v>
      </c>
      <c r="D20" s="1284">
        <v>66.666666666666671</v>
      </c>
      <c r="E20" s="1286">
        <v>0.2</v>
      </c>
      <c r="F20" s="916">
        <v>0</v>
      </c>
      <c r="G20" s="1284">
        <v>0</v>
      </c>
      <c r="H20" s="1286">
        <v>0.2</v>
      </c>
      <c r="I20" s="916">
        <v>0</v>
      </c>
      <c r="J20" s="1284">
        <v>0</v>
      </c>
      <c r="K20" s="1286">
        <v>0</v>
      </c>
    </row>
    <row r="21" spans="1:11" ht="21" customHeight="1">
      <c r="A21" s="1285" t="s">
        <v>805</v>
      </c>
      <c r="B21" s="1286">
        <v>484.2</v>
      </c>
      <c r="C21" s="916">
        <v>450.1</v>
      </c>
      <c r="D21" s="1284">
        <v>92.957455596860811</v>
      </c>
      <c r="E21" s="1286">
        <v>185.3</v>
      </c>
      <c r="F21" s="916">
        <v>230.1</v>
      </c>
      <c r="G21" s="1284">
        <v>124.17701025364273</v>
      </c>
      <c r="H21" s="1286">
        <v>191.8</v>
      </c>
      <c r="I21" s="916">
        <v>218.1</v>
      </c>
      <c r="J21" s="1284">
        <v>113.71220020855057</v>
      </c>
      <c r="K21" s="1286">
        <v>361.4</v>
      </c>
    </row>
    <row r="22" spans="1:11" ht="21" customHeight="1">
      <c r="A22" s="1285" t="s">
        <v>857</v>
      </c>
      <c r="B22" s="1286">
        <v>279.5</v>
      </c>
      <c r="C22" s="916">
        <v>189</v>
      </c>
      <c r="D22" s="1284">
        <v>67.620751341681569</v>
      </c>
      <c r="E22" s="1286">
        <v>81.5</v>
      </c>
      <c r="F22" s="916">
        <v>91.1</v>
      </c>
      <c r="G22" s="1284">
        <v>111.77914110429448</v>
      </c>
      <c r="H22" s="1286">
        <v>129.30000000000001</v>
      </c>
      <c r="I22" s="916">
        <v>139.19999999999999</v>
      </c>
      <c r="J22" s="1284">
        <v>107.65661252900229</v>
      </c>
      <c r="K22" s="1286">
        <v>227</v>
      </c>
    </row>
    <row r="23" spans="1:11" ht="21" customHeight="1">
      <c r="A23" s="1285" t="s">
        <v>855</v>
      </c>
      <c r="B23" s="1286">
        <v>0</v>
      </c>
      <c r="C23" s="916">
        <v>0.4</v>
      </c>
      <c r="D23" s="1284">
        <v>0</v>
      </c>
      <c r="E23" s="1286">
        <v>0</v>
      </c>
      <c r="F23" s="916">
        <v>1.4</v>
      </c>
      <c r="G23" s="1284">
        <v>0</v>
      </c>
      <c r="H23" s="1286">
        <v>0.4</v>
      </c>
      <c r="I23" s="916">
        <v>0.2</v>
      </c>
      <c r="J23" s="1284">
        <v>50</v>
      </c>
      <c r="K23" s="1286">
        <v>0</v>
      </c>
    </row>
    <row r="24" spans="1:11" ht="21" customHeight="1" thickBot="1">
      <c r="A24" s="1287" t="s">
        <v>858</v>
      </c>
      <c r="B24" s="1288">
        <v>763.9</v>
      </c>
      <c r="C24" s="917">
        <v>639.70000000000005</v>
      </c>
      <c r="D24" s="1284">
        <v>83.741327398874205</v>
      </c>
      <c r="E24" s="1288">
        <v>267</v>
      </c>
      <c r="F24" s="917">
        <v>322.60000000000002</v>
      </c>
      <c r="G24" s="1284">
        <v>120.82397003745319</v>
      </c>
      <c r="H24" s="1288">
        <v>321.7</v>
      </c>
      <c r="I24" s="917">
        <v>357.5</v>
      </c>
      <c r="J24" s="1284">
        <v>111.12838047870687</v>
      </c>
      <c r="K24" s="1288">
        <v>588.4</v>
      </c>
    </row>
    <row r="25" spans="1:11" ht="15.75" customHeight="1">
      <c r="A25" s="1803" t="s">
        <v>1279</v>
      </c>
      <c r="B25" s="1800"/>
      <c r="C25" s="1800"/>
      <c r="D25" s="1800"/>
      <c r="E25" s="1800"/>
      <c r="F25" s="1800"/>
      <c r="G25" s="1800"/>
      <c r="H25" s="1800"/>
      <c r="I25" s="1804" t="s">
        <v>859</v>
      </c>
      <c r="J25" s="1802"/>
      <c r="K25" s="1802"/>
    </row>
    <row r="26" spans="1:11" ht="15" customHeight="1">
      <c r="A26" s="1805" t="s">
        <v>1080</v>
      </c>
      <c r="B26" s="1788"/>
      <c r="C26" s="1788"/>
      <c r="D26" s="1788"/>
      <c r="E26" s="1788"/>
      <c r="F26" s="1788"/>
      <c r="G26" s="1788"/>
      <c r="H26" s="1788"/>
      <c r="I26" s="1790"/>
      <c r="J26" s="1790"/>
      <c r="K26" s="1790"/>
    </row>
    <row r="27" spans="1:11" ht="15.75">
      <c r="A27" s="563"/>
      <c r="B27" s="563"/>
    </row>
    <row r="28" spans="1:11" ht="15.75" hidden="1">
      <c r="A28" s="563"/>
      <c r="B28" s="565"/>
    </row>
    <row r="29" spans="1:11" ht="15.75" hidden="1">
      <c r="A29" s="1209"/>
    </row>
    <row r="30" spans="1:11" ht="15.75" hidden="1">
      <c r="A30" s="563"/>
    </row>
  </sheetData>
  <mergeCells count="10">
    <mergeCell ref="A25:H25"/>
    <mergeCell ref="I25:K26"/>
    <mergeCell ref="A26:H26"/>
    <mergeCell ref="A1:K1"/>
    <mergeCell ref="A2:G2"/>
    <mergeCell ref="H2:K2"/>
    <mergeCell ref="A3:A4"/>
    <mergeCell ref="B3:D3"/>
    <mergeCell ref="E3:G3"/>
    <mergeCell ref="H3:J3"/>
  </mergeCells>
  <pageMargins left="0.51181102362204722" right="0.51181102362204722" top="0.74803149606299213" bottom="0.74803149606299213" header="0.31496062992125984" footer="0.31496062992125984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activeCell="J10" sqref="J10"/>
    </sheetView>
  </sheetViews>
  <sheetFormatPr defaultRowHeight="15"/>
  <cols>
    <col min="1" max="1" width="42.140625" style="632" customWidth="1"/>
    <col min="2" max="3" width="12.28515625" style="632" customWidth="1"/>
    <col min="4" max="4" width="16.85546875" style="632" customWidth="1"/>
    <col min="5" max="16384" width="9.140625" style="632"/>
  </cols>
  <sheetData>
    <row r="1" spans="1:4" ht="20.25" customHeight="1">
      <c r="A1" s="631" t="s">
        <v>1293</v>
      </c>
    </row>
    <row r="2" spans="1:4" ht="16.5" customHeight="1">
      <c r="A2" s="633" t="s">
        <v>897</v>
      </c>
    </row>
    <row r="3" spans="1:4" ht="14.25" customHeight="1" thickBot="1">
      <c r="A3" s="632" t="s">
        <v>880</v>
      </c>
      <c r="D3" s="634" t="s">
        <v>1103</v>
      </c>
    </row>
    <row r="4" spans="1:4" s="635" customFormat="1" ht="18" customHeight="1" thickBot="1">
      <c r="A4" s="964" t="s">
        <v>192</v>
      </c>
      <c r="B4" s="1176">
        <v>2013</v>
      </c>
      <c r="C4" s="1176">
        <v>2014</v>
      </c>
      <c r="D4" s="1177" t="s">
        <v>1270</v>
      </c>
    </row>
    <row r="5" spans="1:4" s="497" customFormat="1" ht="20.25" customHeight="1">
      <c r="A5" s="961" t="s">
        <v>898</v>
      </c>
      <c r="B5" s="636">
        <v>4300.5221579999998</v>
      </c>
      <c r="C5" s="636">
        <v>4105.1315370000002</v>
      </c>
      <c r="D5" s="637">
        <v>95.45658378630776</v>
      </c>
    </row>
    <row r="6" spans="1:4" s="497" customFormat="1" ht="20.25" customHeight="1">
      <c r="A6" s="961" t="s">
        <v>899</v>
      </c>
      <c r="B6" s="636">
        <v>3205.5924070000001</v>
      </c>
      <c r="C6" s="636">
        <v>3043.6527310000001</v>
      </c>
      <c r="D6" s="637">
        <v>94.948213763971523</v>
      </c>
    </row>
    <row r="7" spans="1:4" s="497" customFormat="1" ht="20.25" customHeight="1">
      <c r="A7" s="961" t="s">
        <v>900</v>
      </c>
      <c r="B7" s="636">
        <v>4076.6407250000002</v>
      </c>
      <c r="C7" s="636">
        <v>3842.81837</v>
      </c>
      <c r="D7" s="637">
        <v>94.264337458876753</v>
      </c>
    </row>
    <row r="8" spans="1:4" s="497" customFormat="1" ht="20.25" customHeight="1">
      <c r="A8" s="961" t="s">
        <v>901</v>
      </c>
      <c r="B8" s="636">
        <v>934.29112399999997</v>
      </c>
      <c r="C8" s="636">
        <v>848.20186899999999</v>
      </c>
      <c r="D8" s="637">
        <v>90.785607099484764</v>
      </c>
    </row>
    <row r="9" spans="1:4" s="497" customFormat="1" ht="20.25" customHeight="1">
      <c r="A9" s="961" t="s">
        <v>902</v>
      </c>
      <c r="B9" s="636">
        <v>3142.3637319999998</v>
      </c>
      <c r="C9" s="636">
        <v>2994.616501</v>
      </c>
      <c r="D9" s="637">
        <v>95.29821358694322</v>
      </c>
    </row>
    <row r="10" spans="1:4" s="497" customFormat="1" ht="20.25" customHeight="1">
      <c r="A10" s="961" t="s">
        <v>677</v>
      </c>
      <c r="B10" s="636">
        <v>4126.8338160000003</v>
      </c>
      <c r="C10" s="636">
        <v>3939.6905160000001</v>
      </c>
      <c r="D10" s="637">
        <v>95.465208720679911</v>
      </c>
    </row>
    <row r="11" spans="1:4" s="497" customFormat="1" ht="20.25" customHeight="1">
      <c r="A11" s="961" t="s">
        <v>903</v>
      </c>
      <c r="B11" s="636">
        <v>2660.7154</v>
      </c>
      <c r="C11" s="636">
        <v>2513.6969989999998</v>
      </c>
      <c r="D11" s="637">
        <v>94.47447851807074</v>
      </c>
    </row>
    <row r="12" spans="1:4" s="497" customFormat="1" ht="20.25" customHeight="1">
      <c r="A12" s="961" t="s">
        <v>904</v>
      </c>
      <c r="B12" s="636">
        <v>2167.0833189999998</v>
      </c>
      <c r="C12" s="636">
        <v>2017.299121</v>
      </c>
      <c r="D12" s="637">
        <v>93.088212313446363</v>
      </c>
    </row>
    <row r="13" spans="1:4" s="497" customFormat="1" ht="20.25" customHeight="1">
      <c r="A13" s="961" t="s">
        <v>905</v>
      </c>
      <c r="B13" s="636">
        <v>492.773978</v>
      </c>
      <c r="C13" s="636">
        <v>496.22245900000001</v>
      </c>
      <c r="D13" s="637">
        <v>100.69980988322401</v>
      </c>
    </row>
    <row r="14" spans="1:4" s="497" customFormat="1" ht="20.25" customHeight="1">
      <c r="A14" s="961" t="s">
        <v>906</v>
      </c>
      <c r="B14" s="636">
        <v>751.21011599999997</v>
      </c>
      <c r="C14" s="636">
        <v>666.14387399999998</v>
      </c>
      <c r="D14" s="637">
        <v>88.67610536810183</v>
      </c>
    </row>
    <row r="15" spans="1:4" s="497" customFormat="1" ht="20.25" customHeight="1">
      <c r="A15" s="961" t="s">
        <v>907</v>
      </c>
      <c r="B15" s="636">
        <v>152.36855399999999</v>
      </c>
      <c r="C15" s="636">
        <v>152.32423600000001</v>
      </c>
      <c r="D15" s="637">
        <v>99.9709139459314</v>
      </c>
    </row>
    <row r="16" spans="1:4" s="640" customFormat="1" ht="20.25" customHeight="1">
      <c r="A16" s="962" t="s">
        <v>687</v>
      </c>
      <c r="B16" s="638">
        <v>173.68834100000001</v>
      </c>
      <c r="C16" s="638">
        <v>165.44101900000001</v>
      </c>
      <c r="D16" s="639">
        <v>95.251654801631162</v>
      </c>
    </row>
    <row r="17" spans="1:10" s="497" customFormat="1" ht="20.25" customHeight="1">
      <c r="A17" s="961" t="s">
        <v>669</v>
      </c>
      <c r="B17" s="636">
        <v>722.32757600000002</v>
      </c>
      <c r="C17" s="636">
        <v>734.42094699999996</v>
      </c>
      <c r="D17" s="637">
        <v>101.67422252753644</v>
      </c>
    </row>
    <row r="18" spans="1:10" s="497" customFormat="1" ht="20.25" customHeight="1">
      <c r="A18" s="961" t="s">
        <v>908</v>
      </c>
      <c r="B18" s="636">
        <v>2832.750403</v>
      </c>
      <c r="C18" s="636">
        <v>2893.8079487499999</v>
      </c>
      <c r="D18" s="637">
        <v>102.15541565841231</v>
      </c>
    </row>
    <row r="19" spans="1:10" s="497" customFormat="1" ht="20.25" customHeight="1">
      <c r="A19" s="961" t="s">
        <v>909</v>
      </c>
      <c r="B19" s="636">
        <v>416.03344850000002</v>
      </c>
      <c r="C19" s="636">
        <v>413.625608</v>
      </c>
      <c r="D19" s="637">
        <v>99.421238722828306</v>
      </c>
    </row>
    <row r="20" spans="1:10" s="497" customFormat="1" ht="20.25" customHeight="1">
      <c r="A20" s="961" t="s">
        <v>910</v>
      </c>
      <c r="B20" s="636">
        <v>172.06639250000001</v>
      </c>
      <c r="C20" s="636">
        <v>175.75221500000001</v>
      </c>
      <c r="D20" s="637">
        <v>102.14209320393579</v>
      </c>
    </row>
    <row r="21" spans="1:10" s="497" customFormat="1" ht="20.25" customHeight="1">
      <c r="A21" s="961" t="s">
        <v>911</v>
      </c>
      <c r="B21" s="636">
        <v>59.583746750000003</v>
      </c>
      <c r="C21" s="636">
        <v>62.283332000000001</v>
      </c>
      <c r="D21" s="637">
        <v>104.53074101118021</v>
      </c>
    </row>
    <row r="22" spans="1:10" s="497" customFormat="1" ht="20.25" customHeight="1">
      <c r="A22" s="961" t="s">
        <v>912</v>
      </c>
      <c r="B22" s="636">
        <v>129.92415875</v>
      </c>
      <c r="C22" s="636">
        <v>128.67503024999999</v>
      </c>
      <c r="D22" s="637">
        <v>99.038571030963084</v>
      </c>
    </row>
    <row r="23" spans="1:10" s="497" customFormat="1" ht="20.25" customHeight="1">
      <c r="A23" s="961" t="s">
        <v>913</v>
      </c>
      <c r="B23" s="636">
        <v>54.4591505</v>
      </c>
      <c r="C23" s="636">
        <v>46.915030250000001</v>
      </c>
      <c r="D23" s="637">
        <v>86.147194400323968</v>
      </c>
    </row>
    <row r="24" spans="1:10" s="497" customFormat="1" ht="20.25" customHeight="1">
      <c r="A24" s="961" t="s">
        <v>914</v>
      </c>
      <c r="B24" s="636">
        <v>164.46261849999999</v>
      </c>
      <c r="C24" s="636">
        <v>185.16155800000001</v>
      </c>
      <c r="D24" s="637">
        <v>112.58580198271622</v>
      </c>
    </row>
    <row r="25" spans="1:10" s="497" customFormat="1" ht="20.25" customHeight="1">
      <c r="A25" s="961" t="s">
        <v>915</v>
      </c>
      <c r="B25" s="636">
        <v>10.20893875</v>
      </c>
      <c r="C25" s="636">
        <v>11.0306845</v>
      </c>
      <c r="D25" s="637">
        <v>108.04927691431199</v>
      </c>
    </row>
    <row r="26" spans="1:10" s="497" customFormat="1" ht="20.25" customHeight="1">
      <c r="A26" s="961" t="s">
        <v>916</v>
      </c>
      <c r="B26" s="636">
        <v>150.09255725</v>
      </c>
      <c r="C26" s="636">
        <v>169.63365775</v>
      </c>
      <c r="D26" s="637">
        <v>113.01936675477624</v>
      </c>
    </row>
    <row r="27" spans="1:10" s="497" customFormat="1" ht="20.25" customHeight="1">
      <c r="A27" s="961" t="s">
        <v>849</v>
      </c>
      <c r="B27" s="636">
        <v>737.03210899999999</v>
      </c>
      <c r="C27" s="636">
        <v>676.54921750000005</v>
      </c>
      <c r="D27" s="637">
        <v>91.79372367072817</v>
      </c>
    </row>
    <row r="28" spans="1:10" s="497" customFormat="1" ht="20.25" customHeight="1" thickBot="1">
      <c r="A28" s="963" t="s">
        <v>805</v>
      </c>
      <c r="B28" s="641">
        <v>793.64071750000005</v>
      </c>
      <c r="C28" s="641">
        <v>752.30208100000004</v>
      </c>
      <c r="D28" s="642">
        <v>94.791265671169398</v>
      </c>
    </row>
    <row r="29" spans="1:10" s="626" customFormat="1" ht="12.75">
      <c r="A29" s="643" t="s">
        <v>1101</v>
      </c>
      <c r="B29" s="643"/>
      <c r="C29" s="643"/>
      <c r="D29" s="643"/>
      <c r="E29" s="644"/>
      <c r="F29" s="643"/>
      <c r="G29" s="643"/>
      <c r="H29" s="643"/>
      <c r="I29" s="643"/>
      <c r="J29" s="643"/>
    </row>
    <row r="30" spans="1:10" s="626" customFormat="1" ht="81.75" customHeight="1">
      <c r="A30" s="1815" t="s">
        <v>1280</v>
      </c>
      <c r="B30" s="1815"/>
      <c r="C30" s="1815"/>
      <c r="D30" s="1815"/>
      <c r="E30" s="1302"/>
      <c r="F30" s="1302"/>
      <c r="G30" s="1302"/>
      <c r="H30" s="1302"/>
      <c r="I30" s="1302"/>
      <c r="J30" s="1302"/>
    </row>
    <row r="31" spans="1:10" s="626" customFormat="1" ht="12.75">
      <c r="A31" s="643" t="s">
        <v>917</v>
      </c>
      <c r="B31" s="643"/>
      <c r="C31" s="643"/>
      <c r="D31" s="643"/>
      <c r="E31" s="644"/>
      <c r="F31" s="643"/>
      <c r="G31" s="643"/>
      <c r="H31" s="643"/>
      <c r="I31" s="643"/>
      <c r="J31" s="643"/>
    </row>
    <row r="32" spans="1:10" s="626" customFormat="1" ht="12.75">
      <c r="A32" s="645" t="s">
        <v>1102</v>
      </c>
      <c r="B32" s="643"/>
      <c r="C32" s="643"/>
      <c r="D32" s="643"/>
      <c r="E32" s="644"/>
      <c r="F32" s="643"/>
      <c r="G32" s="643"/>
      <c r="H32" s="643"/>
      <c r="I32" s="643"/>
      <c r="J32" s="643"/>
    </row>
  </sheetData>
  <mergeCells count="1">
    <mergeCell ref="A30:D30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6"/>
  <sheetViews>
    <sheetView zoomScale="78" zoomScaleNormal="78" workbookViewId="0">
      <selection sqref="A1:XFD1048576"/>
    </sheetView>
  </sheetViews>
  <sheetFormatPr defaultColWidth="11.42578125" defaultRowHeight="15.75"/>
  <cols>
    <col min="1" max="1" width="64.42578125" style="652" customWidth="1"/>
    <col min="2" max="3" width="7.42578125" style="652" customWidth="1"/>
    <col min="4" max="4" width="9.28515625" style="647" customWidth="1"/>
    <col min="5" max="6" width="8" style="647" customWidth="1"/>
    <col min="7" max="7" width="9.42578125" style="651" customWidth="1"/>
    <col min="8" max="9" width="10" style="647" customWidth="1"/>
    <col min="10" max="10" width="8.42578125" style="647" customWidth="1"/>
    <col min="11" max="11" width="10.42578125" style="652" customWidth="1"/>
    <col min="12" max="16384" width="11.42578125" style="648"/>
  </cols>
  <sheetData>
    <row r="1" spans="1:14">
      <c r="A1" s="631" t="s">
        <v>1292</v>
      </c>
    </row>
    <row r="2" spans="1:14">
      <c r="A2" s="631" t="s">
        <v>918</v>
      </c>
    </row>
    <row r="3" spans="1:14">
      <c r="A3" s="631"/>
    </row>
    <row r="4" spans="1:14" ht="16.5" thickBot="1">
      <c r="A4" s="647" t="s">
        <v>880</v>
      </c>
      <c r="N4" s="648" t="s">
        <v>1294</v>
      </c>
    </row>
    <row r="5" spans="1:14" s="649" customFormat="1" ht="29.25" customHeight="1">
      <c r="A5" s="1818" t="s">
        <v>920</v>
      </c>
      <c r="B5" s="1820" t="s">
        <v>924</v>
      </c>
      <c r="C5" s="1820"/>
      <c r="D5" s="1820"/>
      <c r="E5" s="1821" t="s">
        <v>925</v>
      </c>
      <c r="F5" s="1821"/>
      <c r="G5" s="1821"/>
      <c r="H5" s="1821" t="s">
        <v>926</v>
      </c>
      <c r="I5" s="1821"/>
      <c r="J5" s="1821"/>
      <c r="K5" s="1816" t="s">
        <v>927</v>
      </c>
      <c r="L5" s="1822"/>
      <c r="M5" s="1816" t="s">
        <v>1289</v>
      </c>
      <c r="N5" s="1817"/>
    </row>
    <row r="6" spans="1:14" s="650" customFormat="1" ht="51.75" customHeight="1">
      <c r="A6" s="1819"/>
      <c r="B6" s="970">
        <v>2013</v>
      </c>
      <c r="C6" s="971">
        <v>2014</v>
      </c>
      <c r="D6" s="972" t="s">
        <v>1281</v>
      </c>
      <c r="E6" s="972">
        <v>2013</v>
      </c>
      <c r="F6" s="972">
        <v>2014</v>
      </c>
      <c r="G6" s="972" t="s">
        <v>1270</v>
      </c>
      <c r="H6" s="972">
        <v>2013</v>
      </c>
      <c r="I6" s="972">
        <v>2014</v>
      </c>
      <c r="J6" s="973" t="s">
        <v>1270</v>
      </c>
      <c r="K6" s="971">
        <v>2013</v>
      </c>
      <c r="L6" s="971">
        <v>2014</v>
      </c>
      <c r="M6" s="971">
        <v>2013</v>
      </c>
      <c r="N6" s="1636">
        <v>2014</v>
      </c>
    </row>
    <row r="7" spans="1:14" s="658" customFormat="1">
      <c r="A7" s="967" t="s">
        <v>882</v>
      </c>
      <c r="B7" s="965">
        <v>5.951722223</v>
      </c>
      <c r="C7" s="653">
        <v>9.02008571</v>
      </c>
      <c r="D7" s="654">
        <f>C7-B7</f>
        <v>3.0683634870000001</v>
      </c>
      <c r="E7" s="533">
        <v>700.93961049099994</v>
      </c>
      <c r="F7" s="533">
        <v>695.93060836999996</v>
      </c>
      <c r="G7" s="654">
        <f>F7/E7*100</f>
        <v>99.285387493297577</v>
      </c>
      <c r="H7" s="655">
        <v>694.98788826800001</v>
      </c>
      <c r="I7" s="655">
        <v>686.91052265999997</v>
      </c>
      <c r="J7" s="656">
        <f>I7/H7*100</f>
        <v>98.8377688670043</v>
      </c>
      <c r="K7" s="657">
        <v>0.99150893724092604</v>
      </c>
      <c r="L7" s="657">
        <v>98.70388145003038</v>
      </c>
      <c r="M7" s="657">
        <f>B7/E7*100</f>
        <v>0.84910627590740506</v>
      </c>
      <c r="N7" s="1637">
        <f>C7/F7*100</f>
        <v>1.2961185499696204</v>
      </c>
    </row>
    <row r="8" spans="1:14" s="658" customFormat="1">
      <c r="A8" s="967" t="s">
        <v>883</v>
      </c>
      <c r="B8" s="965">
        <v>0.68965699999999996</v>
      </c>
      <c r="C8" s="653">
        <v>1.357977</v>
      </c>
      <c r="D8" s="654">
        <f t="shared" ref="D8:D20" si="0">C8-B8</f>
        <v>0.66832000000000003</v>
      </c>
      <c r="E8" s="533">
        <v>80.065072000000001</v>
      </c>
      <c r="F8" s="533">
        <v>90.172122999999999</v>
      </c>
      <c r="G8" s="654">
        <f t="shared" ref="G8:G20" si="1">F8/E8*100</f>
        <v>112.62354575788054</v>
      </c>
      <c r="H8" s="655">
        <v>79.375415000000004</v>
      </c>
      <c r="I8" s="655">
        <v>88.814145999999994</v>
      </c>
      <c r="J8" s="656">
        <f t="shared" ref="J8:J20" si="2">I8/H8*100</f>
        <v>111.89125247408154</v>
      </c>
      <c r="K8" s="657">
        <v>0.99138629388855104</v>
      </c>
      <c r="L8" s="657">
        <v>98.494016826020598</v>
      </c>
      <c r="M8" s="657">
        <f t="shared" ref="M8:N20" si="3">B8/E8*100</f>
        <v>0.86137061114489466</v>
      </c>
      <c r="N8" s="1637">
        <f t="shared" si="3"/>
        <v>1.5059831739793905</v>
      </c>
    </row>
    <row r="9" spans="1:14" s="658" customFormat="1">
      <c r="A9" s="967" t="s">
        <v>884</v>
      </c>
      <c r="B9" s="965">
        <v>1.418866</v>
      </c>
      <c r="C9" s="653">
        <v>2.7381099999999998</v>
      </c>
      <c r="D9" s="654">
        <f t="shared" si="0"/>
        <v>1.3192439999999999</v>
      </c>
      <c r="E9" s="533">
        <v>155.81809699999999</v>
      </c>
      <c r="F9" s="533">
        <v>160.93005199999999</v>
      </c>
      <c r="G9" s="654">
        <f t="shared" si="1"/>
        <v>103.28071969714789</v>
      </c>
      <c r="H9" s="655">
        <v>154.39923099999999</v>
      </c>
      <c r="I9" s="655">
        <v>158.19194200000001</v>
      </c>
      <c r="J9" s="656">
        <f t="shared" si="2"/>
        <v>102.45643127587857</v>
      </c>
      <c r="K9" s="657">
        <v>0.99089408722531114</v>
      </c>
      <c r="L9" s="657">
        <v>98.298571356952039</v>
      </c>
      <c r="M9" s="657">
        <f t="shared" si="3"/>
        <v>0.91059127746888091</v>
      </c>
      <c r="N9" s="1637">
        <f t="shared" si="3"/>
        <v>1.7014286430479746</v>
      </c>
    </row>
    <row r="10" spans="1:14" s="659" customFormat="1">
      <c r="A10" s="967" t="s">
        <v>1271</v>
      </c>
      <c r="B10" s="965">
        <v>0.37276599999999999</v>
      </c>
      <c r="C10" s="653">
        <v>5.8975359999999997</v>
      </c>
      <c r="D10" s="654">
        <f t="shared" si="0"/>
        <v>5.5247699999999993</v>
      </c>
      <c r="E10" s="533">
        <v>227.52590699999999</v>
      </c>
      <c r="F10" s="533">
        <v>166.772198</v>
      </c>
      <c r="G10" s="654">
        <f t="shared" si="1"/>
        <v>73.298113695685657</v>
      </c>
      <c r="H10" s="655">
        <v>227.15314100000001</v>
      </c>
      <c r="I10" s="655">
        <v>160.874662</v>
      </c>
      <c r="J10" s="656">
        <f t="shared" si="2"/>
        <v>70.822116432895811</v>
      </c>
      <c r="K10" s="657">
        <v>0.99836165470158977</v>
      </c>
      <c r="L10" s="657">
        <v>96.463717531623587</v>
      </c>
      <c r="M10" s="657">
        <f t="shared" si="3"/>
        <v>0.16383452984103478</v>
      </c>
      <c r="N10" s="1637">
        <f t="shared" si="3"/>
        <v>3.5362824683764136</v>
      </c>
    </row>
    <row r="11" spans="1:14">
      <c r="A11" s="967" t="s">
        <v>885</v>
      </c>
      <c r="B11" s="965">
        <v>7.081959361</v>
      </c>
      <c r="C11" s="653">
        <v>0.63673199999999996</v>
      </c>
      <c r="D11" s="654">
        <f t="shared" si="0"/>
        <v>-6.4452273609999997</v>
      </c>
      <c r="E11" s="533">
        <v>674.077833403</v>
      </c>
      <c r="F11" s="533">
        <v>658.67361200000005</v>
      </c>
      <c r="G11" s="654">
        <f t="shared" si="1"/>
        <v>97.714771108073137</v>
      </c>
      <c r="H11" s="655">
        <v>666.99587404200008</v>
      </c>
      <c r="I11" s="655">
        <v>658.03688</v>
      </c>
      <c r="J11" s="656">
        <f t="shared" si="2"/>
        <v>98.656814173720662</v>
      </c>
      <c r="K11" s="657">
        <v>0.98949385514541033</v>
      </c>
      <c r="L11" s="657">
        <v>99.903331181271</v>
      </c>
      <c r="M11" s="657">
        <f t="shared" si="3"/>
        <v>1.0506144854589847</v>
      </c>
      <c r="N11" s="1637">
        <f t="shared" si="3"/>
        <v>9.6668818728994396E-2</v>
      </c>
    </row>
    <row r="12" spans="1:14" s="658" customFormat="1">
      <c r="A12" s="967" t="s">
        <v>921</v>
      </c>
      <c r="B12" s="965">
        <v>24.479296000000001</v>
      </c>
      <c r="C12" s="653">
        <v>17.980404</v>
      </c>
      <c r="D12" s="654">
        <f t="shared" si="0"/>
        <v>-6.4988920000000014</v>
      </c>
      <c r="E12" s="533">
        <v>354.852889</v>
      </c>
      <c r="F12" s="533">
        <v>337.92568399999999</v>
      </c>
      <c r="G12" s="654">
        <f t="shared" si="1"/>
        <v>95.229796480535342</v>
      </c>
      <c r="H12" s="655">
        <v>330.37359300000003</v>
      </c>
      <c r="I12" s="655">
        <v>319.94528000000003</v>
      </c>
      <c r="J12" s="656">
        <f t="shared" si="2"/>
        <v>96.843478649336234</v>
      </c>
      <c r="K12" s="657">
        <v>0.93101564969927586</v>
      </c>
      <c r="L12" s="657">
        <v>94.679183959275505</v>
      </c>
      <c r="M12" s="657">
        <f t="shared" si="3"/>
        <v>6.8984350300724193</v>
      </c>
      <c r="N12" s="1637">
        <f t="shared" si="3"/>
        <v>5.3208160407245044</v>
      </c>
    </row>
    <row r="13" spans="1:14" s="658" customFormat="1">
      <c r="A13" s="967" t="s">
        <v>886</v>
      </c>
      <c r="B13" s="965">
        <v>12.696283640000001</v>
      </c>
      <c r="C13" s="653">
        <v>17.250680030000002</v>
      </c>
      <c r="D13" s="654">
        <f t="shared" si="0"/>
        <v>4.5543963900000008</v>
      </c>
      <c r="E13" s="533">
        <v>462.86306012800003</v>
      </c>
      <c r="F13" s="533">
        <v>449.03568007000001</v>
      </c>
      <c r="G13" s="654">
        <f t="shared" si="1"/>
        <v>97.012641264961559</v>
      </c>
      <c r="H13" s="655">
        <v>450.16677648800004</v>
      </c>
      <c r="I13" s="655">
        <v>431.78500002999999</v>
      </c>
      <c r="J13" s="656">
        <f t="shared" si="2"/>
        <v>95.91667412655228</v>
      </c>
      <c r="K13" s="657">
        <v>0.97257010823786849</v>
      </c>
      <c r="L13" s="657">
        <v>96.158283003855999</v>
      </c>
      <c r="M13" s="657">
        <f t="shared" si="3"/>
        <v>2.7429891762131491</v>
      </c>
      <c r="N13" s="1637">
        <f t="shared" si="3"/>
        <v>3.841716993917009</v>
      </c>
    </row>
    <row r="14" spans="1:14">
      <c r="A14" s="967" t="s">
        <v>887</v>
      </c>
      <c r="B14" s="965">
        <v>14.511424999999999</v>
      </c>
      <c r="C14" s="653">
        <v>13.974159999999999</v>
      </c>
      <c r="D14" s="654">
        <f t="shared" si="0"/>
        <v>-0.53726499999999966</v>
      </c>
      <c r="E14" s="533">
        <v>160.97750199999999</v>
      </c>
      <c r="F14" s="533">
        <v>155.70400100000001</v>
      </c>
      <c r="G14" s="654">
        <f t="shared" si="1"/>
        <v>96.724075765568799</v>
      </c>
      <c r="H14" s="655">
        <v>146.46607700000001</v>
      </c>
      <c r="I14" s="655">
        <v>141.72984099999999</v>
      </c>
      <c r="J14" s="656">
        <f t="shared" si="2"/>
        <v>96.766325625011433</v>
      </c>
      <c r="K14" s="657">
        <v>0.90985432858810311</v>
      </c>
      <c r="L14" s="657">
        <v>91.025176032567074</v>
      </c>
      <c r="M14" s="657">
        <f t="shared" si="3"/>
        <v>9.0145671411897048</v>
      </c>
      <c r="N14" s="1637">
        <f t="shared" si="3"/>
        <v>8.9748239674329238</v>
      </c>
    </row>
    <row r="15" spans="1:14" s="658" customFormat="1">
      <c r="A15" s="967" t="s">
        <v>888</v>
      </c>
      <c r="B15" s="965">
        <v>1.5460499999999999</v>
      </c>
      <c r="C15" s="653">
        <v>3.1445509999999999</v>
      </c>
      <c r="D15" s="654">
        <f t="shared" si="0"/>
        <v>1.5985009999999999</v>
      </c>
      <c r="E15" s="533">
        <v>144.818905</v>
      </c>
      <c r="F15" s="533">
        <v>136.808053</v>
      </c>
      <c r="G15" s="654">
        <f t="shared" si="1"/>
        <v>94.468365853201277</v>
      </c>
      <c r="H15" s="655">
        <v>143.27285499999999</v>
      </c>
      <c r="I15" s="655">
        <v>133.66350199999999</v>
      </c>
      <c r="J15" s="656">
        <f t="shared" si="2"/>
        <v>93.29297025594974</v>
      </c>
      <c r="K15" s="657">
        <v>0.98932425293507087</v>
      </c>
      <c r="L15" s="657">
        <v>97.701486914662823</v>
      </c>
      <c r="M15" s="657">
        <f t="shared" si="3"/>
        <v>1.0675747064929126</v>
      </c>
      <c r="N15" s="1637">
        <f t="shared" si="3"/>
        <v>2.298513085337162</v>
      </c>
    </row>
    <row r="16" spans="1:14" s="658" customFormat="1">
      <c r="A16" s="967" t="s">
        <v>889</v>
      </c>
      <c r="B16" s="965">
        <v>3.2066479999999999</v>
      </c>
      <c r="C16" s="653">
        <v>5.4041689999999996</v>
      </c>
      <c r="D16" s="654">
        <f t="shared" si="0"/>
        <v>2.1975209999999996</v>
      </c>
      <c r="E16" s="533">
        <v>70.819524999999999</v>
      </c>
      <c r="F16" s="533">
        <v>60.335987000000003</v>
      </c>
      <c r="G16" s="654">
        <f t="shared" si="1"/>
        <v>85.196825310534081</v>
      </c>
      <c r="H16" s="655">
        <v>67.612876999999997</v>
      </c>
      <c r="I16" s="655">
        <v>54.931818</v>
      </c>
      <c r="J16" s="656">
        <f t="shared" si="2"/>
        <v>81.244609662150609</v>
      </c>
      <c r="K16" s="657">
        <v>0.95472084852305916</v>
      </c>
      <c r="L16" s="657">
        <v>91.043207762558026</v>
      </c>
      <c r="M16" s="657">
        <f t="shared" si="3"/>
        <v>4.5279151476940855</v>
      </c>
      <c r="N16" s="1637">
        <f t="shared" si="3"/>
        <v>8.9567922374419755</v>
      </c>
    </row>
    <row r="17" spans="1:14" s="658" customFormat="1">
      <c r="A17" s="968" t="s">
        <v>890</v>
      </c>
      <c r="B17" s="965">
        <v>6.0707084</v>
      </c>
      <c r="C17" s="653">
        <v>7.4679137899999999</v>
      </c>
      <c r="D17" s="654">
        <f t="shared" si="0"/>
        <v>1.3972053899999999</v>
      </c>
      <c r="E17" s="533">
        <v>97.6644206</v>
      </c>
      <c r="F17" s="533">
        <v>106.87185643000001</v>
      </c>
      <c r="G17" s="654">
        <f t="shared" si="1"/>
        <v>109.42762550930448</v>
      </c>
      <c r="H17" s="655">
        <v>91.593712199999985</v>
      </c>
      <c r="I17" s="655">
        <v>99.403942629999989</v>
      </c>
      <c r="J17" s="656">
        <f t="shared" si="2"/>
        <v>108.52703776537184</v>
      </c>
      <c r="K17" s="657">
        <v>0.93784114662530427</v>
      </c>
      <c r="L17" s="657">
        <v>93.012272782131916</v>
      </c>
      <c r="M17" s="657">
        <f t="shared" si="3"/>
        <v>6.2158853374695591</v>
      </c>
      <c r="N17" s="1637">
        <f t="shared" si="3"/>
        <v>6.9877272085110711</v>
      </c>
    </row>
    <row r="18" spans="1:14">
      <c r="A18" s="967" t="s">
        <v>891</v>
      </c>
      <c r="B18" s="965">
        <v>29.379356999999999</v>
      </c>
      <c r="C18" s="653">
        <v>31.620833000000001</v>
      </c>
      <c r="D18" s="654">
        <f t="shared" si="0"/>
        <v>2.2414760000000022</v>
      </c>
      <c r="E18" s="533">
        <v>322.44101000000001</v>
      </c>
      <c r="F18" s="533">
        <v>317.994551</v>
      </c>
      <c r="G18" s="654">
        <f t="shared" si="1"/>
        <v>98.621000783988364</v>
      </c>
      <c r="H18" s="655">
        <v>293.06165299999998</v>
      </c>
      <c r="I18" s="655">
        <v>286.373718</v>
      </c>
      <c r="J18" s="656">
        <f t="shared" si="2"/>
        <v>97.717908524865933</v>
      </c>
      <c r="K18" s="657">
        <v>0.90888455224724662</v>
      </c>
      <c r="L18" s="657">
        <v>90.056171434207997</v>
      </c>
      <c r="M18" s="657">
        <f t="shared" si="3"/>
        <v>9.1115447752753287</v>
      </c>
      <c r="N18" s="1637">
        <f t="shared" si="3"/>
        <v>9.9438285657919963</v>
      </c>
    </row>
    <row r="19" spans="1:14">
      <c r="A19" s="967" t="s">
        <v>922</v>
      </c>
      <c r="B19" s="965">
        <v>13.509634999999999</v>
      </c>
      <c r="C19" s="653">
        <v>17.299976999999998</v>
      </c>
      <c r="D19" s="654">
        <f t="shared" si="0"/>
        <v>3.790341999999999</v>
      </c>
      <c r="E19" s="533">
        <v>245.26486700000001</v>
      </c>
      <c r="F19" s="533">
        <v>230.712817</v>
      </c>
      <c r="G19" s="654">
        <f t="shared" si="1"/>
        <v>94.066802074836104</v>
      </c>
      <c r="H19" s="655">
        <v>231.75523200000001</v>
      </c>
      <c r="I19" s="655">
        <v>213.41283999999999</v>
      </c>
      <c r="J19" s="656">
        <f t="shared" si="2"/>
        <v>92.085446424786639</v>
      </c>
      <c r="K19" s="657">
        <v>0.94491818104547354</v>
      </c>
      <c r="L19" s="657">
        <v>92.501510221688292</v>
      </c>
      <c r="M19" s="657">
        <f t="shared" si="3"/>
        <v>5.5081818954526405</v>
      </c>
      <c r="N19" s="1637">
        <f t="shared" si="3"/>
        <v>7.4984897783117095</v>
      </c>
    </row>
    <row r="20" spans="1:14" ht="16.5" thickBot="1">
      <c r="A20" s="969" t="s">
        <v>893</v>
      </c>
      <c r="B20" s="966">
        <v>173.688341624</v>
      </c>
      <c r="C20" s="660">
        <v>165.44101950697498</v>
      </c>
      <c r="D20" s="661">
        <f t="shared" si="0"/>
        <v>-8.2473221170250213</v>
      </c>
      <c r="E20" s="662">
        <v>4300.5221576220001</v>
      </c>
      <c r="F20" s="662">
        <v>4105.1315362221294</v>
      </c>
      <c r="G20" s="661">
        <f t="shared" si="1"/>
        <v>95.456583776610202</v>
      </c>
      <c r="H20" s="662">
        <v>4126.8338159979994</v>
      </c>
      <c r="I20" s="662">
        <v>3939.6905167151549</v>
      </c>
      <c r="J20" s="663">
        <f t="shared" si="2"/>
        <v>95.46520873805558</v>
      </c>
      <c r="K20" s="664">
        <v>0.95961226677645051</v>
      </c>
      <c r="L20" s="664">
        <v>95.969897236003632</v>
      </c>
      <c r="M20" s="664">
        <f t="shared" si="3"/>
        <v>4.0387733223549303</v>
      </c>
      <c r="N20" s="1638">
        <f t="shared" si="3"/>
        <v>4.0301027639963776</v>
      </c>
    </row>
    <row r="21" spans="1:14">
      <c r="A21" s="643" t="s">
        <v>1101</v>
      </c>
    </row>
    <row r="22" spans="1:14" ht="48" customHeight="1">
      <c r="A22" s="1815" t="s">
        <v>1280</v>
      </c>
      <c r="B22" s="1815"/>
      <c r="C22" s="1815"/>
      <c r="D22" s="1815"/>
      <c r="E22" s="1815"/>
      <c r="F22" s="1815"/>
      <c r="G22" s="1815"/>
      <c r="H22" s="1815"/>
      <c r="I22" s="1815"/>
      <c r="J22" s="1815"/>
      <c r="K22" s="1815"/>
    </row>
    <row r="23" spans="1:14">
      <c r="A23" s="1302" t="s">
        <v>923</v>
      </c>
    </row>
    <row r="24" spans="1:14">
      <c r="A24" s="1302" t="s">
        <v>1102</v>
      </c>
    </row>
    <row r="25" spans="1:14">
      <c r="A25" s="1302"/>
    </row>
    <row r="26" spans="1:14">
      <c r="A26" s="648"/>
    </row>
  </sheetData>
  <mergeCells count="7">
    <mergeCell ref="M5:N5"/>
    <mergeCell ref="A22:K22"/>
    <mergeCell ref="A5:A6"/>
    <mergeCell ref="B5:D5"/>
    <mergeCell ref="E5:G5"/>
    <mergeCell ref="H5:J5"/>
    <mergeCell ref="K5:L5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D25" sqref="D25"/>
    </sheetView>
  </sheetViews>
  <sheetFormatPr defaultColWidth="11.42578125" defaultRowHeight="15.75"/>
  <cols>
    <col min="1" max="1" width="65" style="652" customWidth="1"/>
    <col min="2" max="3" width="9.28515625" style="647" customWidth="1"/>
    <col min="4" max="4" width="11.140625" style="647" customWidth="1"/>
    <col min="5" max="6" width="9" style="647" customWidth="1"/>
    <col min="7" max="7" width="8.7109375" style="647" customWidth="1"/>
    <col min="8" max="8" width="10.5703125" style="647" customWidth="1"/>
    <col min="9" max="9" width="9.42578125" style="647" customWidth="1"/>
    <col min="10" max="16384" width="11.42578125" style="648"/>
  </cols>
  <sheetData>
    <row r="1" spans="1:9">
      <c r="A1" s="646" t="s">
        <v>1291</v>
      </c>
    </row>
    <row r="2" spans="1:9">
      <c r="A2" s="631" t="s">
        <v>918</v>
      </c>
    </row>
    <row r="3" spans="1:9" ht="16.5" thickBot="1">
      <c r="A3" s="647" t="s">
        <v>880</v>
      </c>
      <c r="I3" s="111" t="s">
        <v>1284</v>
      </c>
    </row>
    <row r="4" spans="1:9" s="649" customFormat="1" ht="35.25" customHeight="1">
      <c r="A4" s="1818" t="s">
        <v>920</v>
      </c>
      <c r="B4" s="1823" t="s">
        <v>919</v>
      </c>
      <c r="C4" s="1824"/>
      <c r="D4" s="1825"/>
      <c r="E4" s="1823" t="s">
        <v>669</v>
      </c>
      <c r="F4" s="1824"/>
      <c r="G4" s="1825"/>
      <c r="H4" s="1826" t="s">
        <v>1338</v>
      </c>
      <c r="I4" s="1827"/>
    </row>
    <row r="5" spans="1:9" s="650" customFormat="1" ht="31.5">
      <c r="A5" s="1819"/>
      <c r="B5" s="970">
        <v>2013</v>
      </c>
      <c r="C5" s="971">
        <v>2014</v>
      </c>
      <c r="D5" s="974" t="s">
        <v>1270</v>
      </c>
      <c r="E5" s="970">
        <v>2013</v>
      </c>
      <c r="F5" s="971">
        <v>2014</v>
      </c>
      <c r="G5" s="1553" t="s">
        <v>1270</v>
      </c>
      <c r="H5" s="971">
        <v>2013</v>
      </c>
      <c r="I5" s="1554">
        <v>2014</v>
      </c>
    </row>
    <row r="6" spans="1:9">
      <c r="A6" s="2004" t="s">
        <v>882</v>
      </c>
      <c r="B6" s="2005">
        <v>657.86421660799999</v>
      </c>
      <c r="C6" s="2005">
        <v>659.5553635</v>
      </c>
      <c r="D6" s="2006">
        <f>C6/B6*100</f>
        <v>100.25706625308177</v>
      </c>
      <c r="E6" s="2005">
        <v>87.988809864999993</v>
      </c>
      <c r="F6" s="2005">
        <v>98.738306040000012</v>
      </c>
      <c r="G6" s="2007">
        <v>112.21689006987685</v>
      </c>
      <c r="H6" s="2008">
        <v>38</v>
      </c>
      <c r="I6" s="2009">
        <v>40</v>
      </c>
    </row>
    <row r="7" spans="1:9">
      <c r="A7" s="2004" t="s">
        <v>883</v>
      </c>
      <c r="B7" s="2005">
        <v>69.160615000000007</v>
      </c>
      <c r="C7" s="2005">
        <v>78.341335999999998</v>
      </c>
      <c r="D7" s="2006">
        <f t="shared" ref="D7:D19" si="0">C7/B7*100</f>
        <v>113.27449300443611</v>
      </c>
      <c r="E7" s="2005">
        <v>10.213233000000001</v>
      </c>
      <c r="F7" s="2005">
        <v>11.208024</v>
      </c>
      <c r="G7" s="2007">
        <v>109.7402164427268</v>
      </c>
      <c r="H7" s="2008">
        <v>5</v>
      </c>
      <c r="I7" s="2009">
        <v>3</v>
      </c>
    </row>
    <row r="8" spans="1:9">
      <c r="A8" s="2004" t="s">
        <v>884</v>
      </c>
      <c r="B8" s="2005">
        <v>148.75046800000001</v>
      </c>
      <c r="C8" s="2005">
        <v>147.25560300000001</v>
      </c>
      <c r="D8" s="2006">
        <f t="shared" si="0"/>
        <v>98.995051901282082</v>
      </c>
      <c r="E8" s="2005">
        <v>16.697188000000001</v>
      </c>
      <c r="F8" s="2005">
        <v>22.971852999999999</v>
      </c>
      <c r="G8" s="2007">
        <v>137.57917201387443</v>
      </c>
      <c r="H8" s="2008">
        <v>13.25</v>
      </c>
      <c r="I8" s="2009">
        <v>13</v>
      </c>
    </row>
    <row r="9" spans="1:9">
      <c r="A9" s="2004" t="s">
        <v>1271</v>
      </c>
      <c r="B9" s="2005">
        <v>213.885594</v>
      </c>
      <c r="C9" s="2005">
        <v>144.39484200000001</v>
      </c>
      <c r="D9" s="2006">
        <f t="shared" si="0"/>
        <v>67.510316753731445</v>
      </c>
      <c r="E9" s="2005">
        <v>8.5442479999999996</v>
      </c>
      <c r="F9" s="2005">
        <v>12.862826999999999</v>
      </c>
      <c r="G9" s="2007">
        <v>150.54369910611209</v>
      </c>
      <c r="H9" s="2008">
        <v>3.75</v>
      </c>
      <c r="I9" s="2009">
        <v>4</v>
      </c>
    </row>
    <row r="10" spans="1:9">
      <c r="A10" s="2004" t="s">
        <v>885</v>
      </c>
      <c r="B10" s="2005">
        <v>643.05199805500001</v>
      </c>
      <c r="C10" s="2005">
        <v>625.90754600000002</v>
      </c>
      <c r="D10" s="2006">
        <f t="shared" si="0"/>
        <v>97.333893354370133</v>
      </c>
      <c r="E10" s="2005">
        <v>67.467422346999996</v>
      </c>
      <c r="F10" s="2005">
        <v>64.727540000000005</v>
      </c>
      <c r="G10" s="2007">
        <v>95.938955051657132</v>
      </c>
      <c r="H10" s="2008">
        <v>20</v>
      </c>
      <c r="I10" s="2009">
        <v>19</v>
      </c>
    </row>
    <row r="11" spans="1:9">
      <c r="A11" s="2004" t="s">
        <v>921</v>
      </c>
      <c r="B11" s="2005">
        <v>338.65895999999998</v>
      </c>
      <c r="C11" s="2005">
        <v>320.50303700000001</v>
      </c>
      <c r="D11" s="2006">
        <f t="shared" si="0"/>
        <v>94.638877116967464</v>
      </c>
      <c r="E11" s="2005">
        <v>50.822232999999997</v>
      </c>
      <c r="F11" s="2005">
        <v>54.475876</v>
      </c>
      <c r="G11" s="2010">
        <v>107.18906428216171</v>
      </c>
      <c r="H11" s="2008">
        <v>10</v>
      </c>
      <c r="I11" s="2009">
        <v>11</v>
      </c>
    </row>
    <row r="12" spans="1:9">
      <c r="A12" s="2004" t="s">
        <v>886</v>
      </c>
      <c r="B12" s="2005">
        <v>435.88974837000001</v>
      </c>
      <c r="C12" s="2005">
        <v>425.37693454000004</v>
      </c>
      <c r="D12" s="2006">
        <f t="shared" si="0"/>
        <v>97.58819429240711</v>
      </c>
      <c r="E12" s="2005">
        <v>140.840014607</v>
      </c>
      <c r="F12" s="2005">
        <v>142.56062127000001</v>
      </c>
      <c r="G12" s="2007">
        <v>101.22167458431554</v>
      </c>
      <c r="H12" s="2008">
        <v>94</v>
      </c>
      <c r="I12" s="2009">
        <v>98</v>
      </c>
    </row>
    <row r="13" spans="1:9">
      <c r="A13" s="2004" t="s">
        <v>887</v>
      </c>
      <c r="B13" s="2005">
        <v>151.48576800000001</v>
      </c>
      <c r="C13" s="2005">
        <v>120.647209</v>
      </c>
      <c r="D13" s="2006">
        <f t="shared" si="0"/>
        <v>79.642603125595272</v>
      </c>
      <c r="E13" s="2005">
        <v>43.282919999999997</v>
      </c>
      <c r="F13" s="2005">
        <v>40.374099000000001</v>
      </c>
      <c r="G13" s="2007">
        <v>93.279517648069969</v>
      </c>
      <c r="H13" s="2008">
        <v>5</v>
      </c>
      <c r="I13" s="2009">
        <v>5</v>
      </c>
    </row>
    <row r="14" spans="1:9">
      <c r="A14" s="2004" t="s">
        <v>888</v>
      </c>
      <c r="B14" s="2005">
        <v>134.28017399999999</v>
      </c>
      <c r="C14" s="2005">
        <v>127.973215</v>
      </c>
      <c r="D14" s="2006">
        <f t="shared" si="0"/>
        <v>95.303134623581883</v>
      </c>
      <c r="E14" s="2005">
        <v>12.022325</v>
      </c>
      <c r="F14" s="2005">
        <v>14.383759</v>
      </c>
      <c r="G14" s="2007">
        <v>119.64207422441166</v>
      </c>
      <c r="H14" s="2008">
        <v>11</v>
      </c>
      <c r="I14" s="2009">
        <v>11</v>
      </c>
    </row>
    <row r="15" spans="1:9">
      <c r="A15" s="2004" t="s">
        <v>889</v>
      </c>
      <c r="B15" s="2005">
        <v>66.186604000000003</v>
      </c>
      <c r="C15" s="2005">
        <v>57.308587000000003</v>
      </c>
      <c r="D15" s="2006">
        <f t="shared" si="0"/>
        <v>86.586383854956523</v>
      </c>
      <c r="E15" s="2005">
        <v>11.706564999999999</v>
      </c>
      <c r="F15" s="2005">
        <v>13.205648999999999</v>
      </c>
      <c r="G15" s="2007">
        <v>112.80549845321833</v>
      </c>
      <c r="H15" s="2008">
        <v>5.75</v>
      </c>
      <c r="I15" s="2009">
        <v>4</v>
      </c>
    </row>
    <row r="16" spans="1:9">
      <c r="A16" s="2011" t="s">
        <v>890</v>
      </c>
      <c r="B16" s="2005">
        <v>92.266888399999999</v>
      </c>
      <c r="C16" s="2005">
        <v>87.679531699999998</v>
      </c>
      <c r="D16" s="2006">
        <f t="shared" si="0"/>
        <v>95.028165813815392</v>
      </c>
      <c r="E16" s="2005">
        <v>23.503627999999999</v>
      </c>
      <c r="F16" s="2005">
        <v>24.154881360000001</v>
      </c>
      <c r="G16" s="2007">
        <v>102.770863119515</v>
      </c>
      <c r="H16" s="2008">
        <v>14</v>
      </c>
      <c r="I16" s="2009">
        <v>13</v>
      </c>
    </row>
    <row r="17" spans="1:10">
      <c r="A17" s="2004" t="s">
        <v>891</v>
      </c>
      <c r="B17" s="2005">
        <v>303.35000300000002</v>
      </c>
      <c r="C17" s="2005">
        <v>297.46783499999998</v>
      </c>
      <c r="D17" s="2006">
        <f t="shared" si="0"/>
        <v>98.060930297732668</v>
      </c>
      <c r="E17" s="2005">
        <v>86.362989999999996</v>
      </c>
      <c r="F17" s="2005">
        <v>87.885277000000002</v>
      </c>
      <c r="G17" s="2007">
        <v>101.7626612973914</v>
      </c>
      <c r="H17" s="2008">
        <v>8</v>
      </c>
      <c r="I17" s="2009">
        <v>10</v>
      </c>
    </row>
    <row r="18" spans="1:10">
      <c r="A18" s="2004" t="s">
        <v>922</v>
      </c>
      <c r="B18" s="2005">
        <v>232.048599</v>
      </c>
      <c r="C18" s="2005">
        <v>219.47694799999999</v>
      </c>
      <c r="D18" s="2006">
        <f t="shared" si="0"/>
        <v>94.58231980103443</v>
      </c>
      <c r="E18" s="2005">
        <v>52.646250000000002</v>
      </c>
      <c r="F18" s="2005">
        <v>56.610143999999998</v>
      </c>
      <c r="G18" s="2007">
        <v>107.52929980767861</v>
      </c>
      <c r="H18" s="2008">
        <v>11</v>
      </c>
      <c r="I18" s="2009">
        <v>11</v>
      </c>
    </row>
    <row r="19" spans="1:10" ht="16.5" thickBot="1">
      <c r="A19" s="2012" t="s">
        <v>893</v>
      </c>
      <c r="B19" s="2013">
        <v>4076.6407244329998</v>
      </c>
      <c r="C19" s="2013">
        <v>3842.8183701143471</v>
      </c>
      <c r="D19" s="2014">
        <f t="shared" si="0"/>
        <v>94.264337474792455</v>
      </c>
      <c r="E19" s="2013">
        <v>722.32757481900001</v>
      </c>
      <c r="F19" s="2013">
        <v>734.42094754592517</v>
      </c>
      <c r="G19" s="2015">
        <v>101.67422276935163</v>
      </c>
      <c r="H19" s="2016">
        <v>262</v>
      </c>
      <c r="I19" s="2017">
        <v>268</v>
      </c>
    </row>
    <row r="20" spans="1:10">
      <c r="A20" s="643" t="s">
        <v>1101</v>
      </c>
      <c r="D20" s="651"/>
      <c r="J20" s="652"/>
    </row>
    <row r="21" spans="1:10" s="649" customFormat="1" ht="57" customHeight="1">
      <c r="A21" s="1815" t="s">
        <v>1280</v>
      </c>
      <c r="B21" s="1815"/>
      <c r="C21" s="1815"/>
      <c r="D21" s="1815"/>
      <c r="E21" s="1815"/>
      <c r="F21" s="1815"/>
      <c r="G21" s="1815"/>
      <c r="H21" s="1815"/>
      <c r="I21" s="1815"/>
      <c r="J21" s="1302"/>
    </row>
    <row r="22" spans="1:10">
      <c r="A22" s="1302" t="s">
        <v>923</v>
      </c>
      <c r="D22" s="651"/>
      <c r="J22" s="652"/>
    </row>
    <row r="23" spans="1:10">
      <c r="A23" s="1302" t="s">
        <v>1102</v>
      </c>
      <c r="D23" s="651"/>
      <c r="E23" s="651"/>
      <c r="F23" s="651"/>
      <c r="J23" s="652"/>
    </row>
  </sheetData>
  <mergeCells count="5">
    <mergeCell ref="B4:D4"/>
    <mergeCell ref="E4:G4"/>
    <mergeCell ref="A21:I21"/>
    <mergeCell ref="H4:I4"/>
    <mergeCell ref="A4:A5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I27" sqref="I27"/>
    </sheetView>
  </sheetViews>
  <sheetFormatPr defaultRowHeight="15"/>
  <cols>
    <col min="1" max="1" width="35" style="99" customWidth="1"/>
    <col min="2" max="2" width="16" style="99" customWidth="1"/>
    <col min="3" max="3" width="16.28515625" style="99" customWidth="1"/>
    <col min="4" max="4" width="16.85546875" style="99" customWidth="1"/>
    <col min="5" max="5" width="9.140625" style="99"/>
    <col min="6" max="6" width="17" style="99" customWidth="1"/>
    <col min="7" max="16384" width="9.140625" style="99"/>
  </cols>
  <sheetData>
    <row r="1" spans="1:8" ht="15.75">
      <c r="A1" s="98" t="s">
        <v>144</v>
      </c>
    </row>
    <row r="2" spans="1:8" ht="15.75">
      <c r="A2" s="110" t="s">
        <v>143</v>
      </c>
      <c r="B2" s="100"/>
      <c r="C2" s="100"/>
      <c r="D2" s="111" t="s">
        <v>1047</v>
      </c>
    </row>
    <row r="3" spans="1:8" ht="15.75">
      <c r="A3" s="117"/>
      <c r="B3" s="118">
        <v>2013</v>
      </c>
      <c r="C3" s="118" t="s">
        <v>1172</v>
      </c>
      <c r="D3" s="118" t="s">
        <v>1173</v>
      </c>
    </row>
    <row r="4" spans="1:8">
      <c r="A4" s="116" t="s">
        <v>124</v>
      </c>
      <c r="B4" s="101">
        <v>1244.1675455083373</v>
      </c>
      <c r="C4" s="101">
        <v>1203.0463616940851</v>
      </c>
      <c r="D4" s="113">
        <v>96.69488374273169</v>
      </c>
      <c r="H4" s="102"/>
    </row>
    <row r="5" spans="1:8">
      <c r="A5" s="114" t="s">
        <v>125</v>
      </c>
      <c r="B5" s="103">
        <v>597.88575279209158</v>
      </c>
      <c r="C5" s="103">
        <v>634.75907837171508</v>
      </c>
      <c r="D5" s="115">
        <v>106.1672862093514</v>
      </c>
    </row>
    <row r="6" spans="1:8">
      <c r="A6" s="114" t="s">
        <v>126</v>
      </c>
      <c r="B6" s="103">
        <v>279.79614275820882</v>
      </c>
      <c r="C6" s="103">
        <v>235.68924320453473</v>
      </c>
      <c r="D6" s="115">
        <v>84.236058753751337</v>
      </c>
    </row>
    <row r="7" spans="1:8">
      <c r="A7" s="114" t="s">
        <v>127</v>
      </c>
      <c r="B7" s="103">
        <v>69.846172868867598</v>
      </c>
      <c r="C7" s="103">
        <v>84.658023449000481</v>
      </c>
      <c r="D7" s="115">
        <v>121.20638822679852</v>
      </c>
    </row>
    <row r="8" spans="1:8">
      <c r="A8" s="114" t="s">
        <v>128</v>
      </c>
      <c r="B8" s="103">
        <v>195.57748074834694</v>
      </c>
      <c r="C8" s="103">
        <v>145.20025848943115</v>
      </c>
      <c r="D8" s="115">
        <v>74.241808378881274</v>
      </c>
    </row>
    <row r="9" spans="1:8">
      <c r="A9" s="114" t="s">
        <v>129</v>
      </c>
      <c r="B9" s="103">
        <v>23.792894999999998</v>
      </c>
      <c r="C9" s="103">
        <v>34.264242348514102</v>
      </c>
      <c r="D9" s="115">
        <v>144.01039616454452</v>
      </c>
    </row>
    <row r="10" spans="1:8">
      <c r="A10" s="114" t="s">
        <v>130</v>
      </c>
      <c r="B10" s="103">
        <v>23.560895743</v>
      </c>
      <c r="C10" s="103">
        <v>18.451329141206795</v>
      </c>
      <c r="D10" s="115">
        <v>78.313360164537599</v>
      </c>
    </row>
    <row r="11" spans="1:8">
      <c r="A11" s="114" t="s">
        <v>131</v>
      </c>
      <c r="B11" s="103">
        <v>22.141545000000001</v>
      </c>
      <c r="C11" s="103">
        <v>23.6603982971221</v>
      </c>
      <c r="D11" s="115">
        <v>106.8597439660245</v>
      </c>
    </row>
    <row r="12" spans="1:8">
      <c r="A12" s="87" t="s">
        <v>132</v>
      </c>
      <c r="B12" s="103">
        <v>31.566660597822356</v>
      </c>
      <c r="C12" s="103">
        <v>26.363788392560707</v>
      </c>
      <c r="D12" s="115">
        <v>83.517825114448215</v>
      </c>
      <c r="E12" s="104"/>
      <c r="F12" s="104"/>
    </row>
    <row r="13" spans="1:8">
      <c r="A13" s="1570" t="s">
        <v>133</v>
      </c>
      <c r="B13" s="105">
        <v>979.2539521053385</v>
      </c>
      <c r="C13" s="105">
        <v>852.63083222857836</v>
      </c>
      <c r="D13" s="113">
        <v>87.069429783303107</v>
      </c>
    </row>
    <row r="14" spans="1:8">
      <c r="A14" s="1571" t="s">
        <v>134</v>
      </c>
      <c r="B14" s="103">
        <v>152.765664321564</v>
      </c>
      <c r="C14" s="103">
        <v>116.10845185288498</v>
      </c>
      <c r="D14" s="115">
        <v>76.004285628269557</v>
      </c>
    </row>
    <row r="15" spans="1:8">
      <c r="A15" s="1571" t="s">
        <v>135</v>
      </c>
      <c r="B15" s="103">
        <v>155.445165387505</v>
      </c>
      <c r="C15" s="103">
        <v>133.01294612507598</v>
      </c>
      <c r="D15" s="115">
        <v>85.569046675392997</v>
      </c>
    </row>
    <row r="16" spans="1:8">
      <c r="A16" s="1571" t="s">
        <v>136</v>
      </c>
      <c r="B16" s="103">
        <v>10.237672971385303</v>
      </c>
      <c r="C16" s="103">
        <v>7.8573255685150691</v>
      </c>
      <c r="D16" s="115">
        <v>76.749136160889321</v>
      </c>
    </row>
    <row r="17" spans="1:8">
      <c r="A17" s="88" t="s">
        <v>137</v>
      </c>
      <c r="B17" s="103">
        <v>123.41911989010599</v>
      </c>
      <c r="C17" s="103">
        <v>110.72782222583601</v>
      </c>
      <c r="D17" s="115">
        <v>89.716911224476021</v>
      </c>
      <c r="H17" s="102"/>
    </row>
    <row r="18" spans="1:8">
      <c r="A18" s="114" t="s">
        <v>138</v>
      </c>
      <c r="B18" s="103">
        <v>336.63346682710704</v>
      </c>
      <c r="C18" s="103">
        <v>344.74614847693505</v>
      </c>
      <c r="D18" s="115">
        <v>102.40994507358194</v>
      </c>
    </row>
    <row r="19" spans="1:8">
      <c r="A19" s="114" t="s">
        <v>139</v>
      </c>
      <c r="B19" s="103">
        <v>127.66662210284902</v>
      </c>
      <c r="C19" s="103">
        <v>68.384712508626109</v>
      </c>
      <c r="D19" s="115">
        <v>53.565067659998846</v>
      </c>
    </row>
    <row r="20" spans="1:8">
      <c r="A20" s="114" t="s">
        <v>140</v>
      </c>
      <c r="B20" s="106">
        <v>73.086240604822095</v>
      </c>
      <c r="C20" s="106">
        <v>71.793425470705216</v>
      </c>
      <c r="D20" s="115">
        <v>98.231110092107301</v>
      </c>
      <c r="E20" s="104"/>
    </row>
    <row r="21" spans="1:8">
      <c r="A21" s="112" t="s">
        <v>141</v>
      </c>
      <c r="B21" s="105">
        <v>2223.4214976136759</v>
      </c>
      <c r="C21" s="105">
        <v>2055.6771939226637</v>
      </c>
      <c r="D21" s="105">
        <v>92.455577861820331</v>
      </c>
    </row>
    <row r="22" spans="1:8">
      <c r="A22" s="100" t="s">
        <v>142</v>
      </c>
      <c r="B22" s="100"/>
      <c r="C22" s="100"/>
      <c r="D22" s="100"/>
    </row>
    <row r="23" spans="1:8">
      <c r="A23" s="107" t="s">
        <v>1174</v>
      </c>
      <c r="B23" s="100"/>
      <c r="C23" s="100"/>
      <c r="D23" s="100"/>
    </row>
    <row r="24" spans="1:8">
      <c r="A24" s="536" t="s">
        <v>1102</v>
      </c>
      <c r="B24" s="108"/>
      <c r="C24" s="108"/>
      <c r="D24" s="100"/>
    </row>
    <row r="25" spans="1:8">
      <c r="A25" s="100"/>
      <c r="B25" s="108"/>
      <c r="C25" s="108"/>
      <c r="D25" s="100"/>
    </row>
    <row r="26" spans="1:8">
      <c r="A26" s="100"/>
      <c r="B26" s="108"/>
      <c r="C26" s="108"/>
      <c r="D26" s="100"/>
    </row>
    <row r="27" spans="1:8">
      <c r="B27" s="109"/>
      <c r="C27" s="109"/>
    </row>
    <row r="28" spans="1:8">
      <c r="B28" s="109"/>
      <c r="C28" s="109"/>
    </row>
    <row r="29" spans="1:8">
      <c r="B29" s="109"/>
      <c r="C29" s="109"/>
    </row>
    <row r="30" spans="1:8">
      <c r="B30" s="109"/>
      <c r="C30" s="109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4"/>
  <sheetViews>
    <sheetView workbookViewId="0">
      <selection activeCell="I27" sqref="I27"/>
    </sheetView>
  </sheetViews>
  <sheetFormatPr defaultRowHeight="12.75"/>
  <cols>
    <col min="1" max="1" width="24.42578125" style="387" customWidth="1"/>
    <col min="2" max="2" width="6.5703125" style="387" bestFit="1" customWidth="1"/>
    <col min="3" max="6" width="8.140625" style="387" bestFit="1" customWidth="1"/>
    <col min="7" max="7" width="9" style="387" bestFit="1" customWidth="1"/>
    <col min="8" max="8" width="10" style="387" customWidth="1"/>
    <col min="9" max="9" width="16.5703125" style="387" customWidth="1"/>
    <col min="10" max="10" width="17.28515625" style="387" customWidth="1"/>
    <col min="11" max="16384" width="9.140625" style="387"/>
  </cols>
  <sheetData>
    <row r="1" spans="1:8" ht="14.25">
      <c r="A1" s="371" t="s">
        <v>994</v>
      </c>
      <c r="B1" s="371"/>
      <c r="C1" s="371"/>
      <c r="D1" s="371"/>
      <c r="E1" s="371"/>
      <c r="F1" s="722"/>
      <c r="G1" s="722"/>
      <c r="H1" s="371"/>
    </row>
    <row r="2" spans="1:8" ht="16.5" thickBot="1">
      <c r="A2" s="371" t="s">
        <v>995</v>
      </c>
      <c r="B2" s="371"/>
      <c r="C2" s="371"/>
      <c r="D2" s="371"/>
      <c r="E2" s="371"/>
      <c r="F2" s="371"/>
      <c r="G2" s="1828" t="s">
        <v>1099</v>
      </c>
      <c r="H2" s="1828"/>
    </row>
    <row r="3" spans="1:8" ht="15">
      <c r="A3" s="1829" t="s">
        <v>192</v>
      </c>
      <c r="B3" s="723" t="s">
        <v>154</v>
      </c>
      <c r="C3" s="1831" t="s">
        <v>862</v>
      </c>
      <c r="D3" s="1832"/>
      <c r="E3" s="1832"/>
      <c r="F3" s="1832"/>
      <c r="G3" s="724"/>
      <c r="H3" s="725" t="s">
        <v>157</v>
      </c>
    </row>
    <row r="4" spans="1:8" ht="15.75" thickBot="1">
      <c r="A4" s="1830"/>
      <c r="B4" s="981" t="s">
        <v>996</v>
      </c>
      <c r="C4" s="1001">
        <v>2010</v>
      </c>
      <c r="D4" s="1002">
        <v>2011</v>
      </c>
      <c r="E4" s="1002">
        <v>2012</v>
      </c>
      <c r="F4" s="1003">
        <v>2013</v>
      </c>
      <c r="G4" s="1003">
        <v>2014</v>
      </c>
      <c r="H4" s="1004" t="s">
        <v>1098</v>
      </c>
    </row>
    <row r="5" spans="1:8" ht="15">
      <c r="A5" s="975" t="s">
        <v>997</v>
      </c>
      <c r="B5" s="726"/>
      <c r="C5" s="726"/>
      <c r="D5" s="726"/>
      <c r="E5" s="726"/>
      <c r="F5" s="1833"/>
      <c r="G5" s="1833"/>
      <c r="H5" s="1834"/>
    </row>
    <row r="6" spans="1:8" ht="15">
      <c r="A6" s="976" t="s">
        <v>998</v>
      </c>
      <c r="B6" s="684" t="s">
        <v>999</v>
      </c>
      <c r="C6" s="727">
        <v>683.32360000000006</v>
      </c>
      <c r="D6" s="727">
        <v>741.53896999999995</v>
      </c>
      <c r="E6" s="727">
        <v>792.81799999999998</v>
      </c>
      <c r="F6" s="727">
        <v>759.83816999999999</v>
      </c>
      <c r="G6" s="727">
        <v>779.03180999999995</v>
      </c>
      <c r="H6" s="728">
        <f>G6/F6*100</f>
        <v>102.52601682276634</v>
      </c>
    </row>
    <row r="7" spans="1:8" ht="15">
      <c r="A7" s="393" t="s">
        <v>1000</v>
      </c>
      <c r="B7" s="729" t="s">
        <v>999</v>
      </c>
      <c r="C7" s="727">
        <v>342.11500999999998</v>
      </c>
      <c r="D7" s="727">
        <v>362.84545000000003</v>
      </c>
      <c r="E7" s="727">
        <v>388.14699999999999</v>
      </c>
      <c r="F7" s="727">
        <v>367.68212</v>
      </c>
      <c r="G7" s="727">
        <v>379.28293000000002</v>
      </c>
      <c r="H7" s="728">
        <f t="shared" ref="H7:H15" si="0">G7/F7*100</f>
        <v>103.15511942761862</v>
      </c>
    </row>
    <row r="8" spans="1:8" ht="15">
      <c r="A8" s="393" t="s">
        <v>1001</v>
      </c>
      <c r="B8" s="729" t="s">
        <v>999</v>
      </c>
      <c r="C8" s="727">
        <v>133.00842</v>
      </c>
      <c r="D8" s="727">
        <v>135.69999999999999</v>
      </c>
      <c r="E8" s="727">
        <v>147.994</v>
      </c>
      <c r="F8" s="727">
        <v>121.30382</v>
      </c>
      <c r="G8" s="727">
        <v>138.82577000000001</v>
      </c>
      <c r="H8" s="728">
        <f t="shared" si="0"/>
        <v>114.44468113205339</v>
      </c>
    </row>
    <row r="9" spans="1:8" ht="15">
      <c r="A9" s="393" t="s">
        <v>1002</v>
      </c>
      <c r="B9" s="729" t="s">
        <v>999</v>
      </c>
      <c r="C9" s="727">
        <v>15.89921</v>
      </c>
      <c r="D9" s="727">
        <v>12.980589999999999</v>
      </c>
      <c r="E9" s="727">
        <v>15.72</v>
      </c>
      <c r="F9" s="727">
        <v>22.38897</v>
      </c>
      <c r="G9" s="727">
        <v>14.591760000000001</v>
      </c>
      <c r="H9" s="728">
        <f t="shared" si="0"/>
        <v>65.173878030119297</v>
      </c>
    </row>
    <row r="10" spans="1:8" ht="15">
      <c r="A10" s="393" t="s">
        <v>1003</v>
      </c>
      <c r="B10" s="729" t="s">
        <v>999</v>
      </c>
      <c r="C10" s="727">
        <v>14.77594</v>
      </c>
      <c r="D10" s="727">
        <v>15.18652</v>
      </c>
      <c r="E10" s="727">
        <v>15.773</v>
      </c>
      <c r="F10" s="727">
        <v>13.90091</v>
      </c>
      <c r="G10" s="727">
        <v>15.36748</v>
      </c>
      <c r="H10" s="728">
        <f t="shared" si="0"/>
        <v>110.55017261459864</v>
      </c>
    </row>
    <row r="11" spans="1:8" ht="15">
      <c r="A11" s="393" t="s">
        <v>1004</v>
      </c>
      <c r="B11" s="729" t="s">
        <v>999</v>
      </c>
      <c r="C11" s="727">
        <v>166.58506</v>
      </c>
      <c r="D11" s="727">
        <v>202.03827000000001</v>
      </c>
      <c r="E11" s="727">
        <v>212.33600000000001</v>
      </c>
      <c r="F11" s="727">
        <v>221.54338999999999</v>
      </c>
      <c r="G11" s="727">
        <v>216.18633</v>
      </c>
      <c r="H11" s="728">
        <f t="shared" si="0"/>
        <v>97.581936432407218</v>
      </c>
    </row>
    <row r="12" spans="1:8" ht="15">
      <c r="A12" s="977" t="s">
        <v>1005</v>
      </c>
      <c r="B12" s="730" t="s">
        <v>999</v>
      </c>
      <c r="C12" s="731">
        <v>17.932300000000001</v>
      </c>
      <c r="D12" s="731">
        <v>18.100000000000001</v>
      </c>
      <c r="E12" s="731">
        <v>19.741</v>
      </c>
      <c r="F12" s="731">
        <v>20.332529999999998</v>
      </c>
      <c r="G12" s="731">
        <v>22.211600000000001</v>
      </c>
      <c r="H12" s="732">
        <f t="shared" si="0"/>
        <v>109.24169299147721</v>
      </c>
    </row>
    <row r="13" spans="1:8" ht="15">
      <c r="A13" s="977" t="s">
        <v>21</v>
      </c>
      <c r="B13" s="730" t="s">
        <v>999</v>
      </c>
      <c r="C13" s="731">
        <v>10.99329</v>
      </c>
      <c r="D13" s="731">
        <v>10.374000000000001</v>
      </c>
      <c r="E13" s="731">
        <v>8.9339999999999993</v>
      </c>
      <c r="F13" s="731">
        <v>8.9765300000000003</v>
      </c>
      <c r="G13" s="731">
        <v>9.1051099999999998</v>
      </c>
      <c r="H13" s="732">
        <f t="shared" si="0"/>
        <v>101.43240205290908</v>
      </c>
    </row>
    <row r="14" spans="1:8" ht="15">
      <c r="A14" s="977" t="s">
        <v>1006</v>
      </c>
      <c r="B14" s="730" t="s">
        <v>999</v>
      </c>
      <c r="C14" s="733">
        <v>267.02999999999997</v>
      </c>
      <c r="D14" s="733">
        <v>257.39999999999998</v>
      </c>
      <c r="E14" s="733">
        <v>223.066</v>
      </c>
      <c r="F14" s="733">
        <v>253.34187</v>
      </c>
      <c r="G14" s="733">
        <v>241.65858</v>
      </c>
      <c r="H14" s="732">
        <f t="shared" si="0"/>
        <v>95.388330401129508</v>
      </c>
    </row>
    <row r="15" spans="1:8" ht="15">
      <c r="A15" s="977" t="s">
        <v>1031</v>
      </c>
      <c r="B15" s="730" t="s">
        <v>999</v>
      </c>
      <c r="C15" s="731">
        <v>8.1523500000000002</v>
      </c>
      <c r="D15" s="731">
        <v>9.9</v>
      </c>
      <c r="E15" s="731">
        <v>10.492000000000001</v>
      </c>
      <c r="F15" s="731">
        <v>10.03923</v>
      </c>
      <c r="G15" s="731">
        <v>8.9386700000000001</v>
      </c>
      <c r="H15" s="732">
        <f t="shared" si="0"/>
        <v>89.037406255260606</v>
      </c>
    </row>
    <row r="16" spans="1:8" ht="15">
      <c r="A16" s="1569" t="s">
        <v>1007</v>
      </c>
      <c r="B16" s="734"/>
      <c r="C16" s="735"/>
      <c r="D16" s="736"/>
      <c r="E16" s="736"/>
      <c r="F16" s="737"/>
      <c r="G16" s="737"/>
      <c r="H16" s="738"/>
    </row>
    <row r="17" spans="1:10" ht="15">
      <c r="A17" s="393" t="s">
        <v>998</v>
      </c>
      <c r="B17" s="729" t="s">
        <v>1008</v>
      </c>
      <c r="C17" s="739">
        <v>3.74</v>
      </c>
      <c r="D17" s="739">
        <v>5.01</v>
      </c>
      <c r="E17" s="739">
        <v>3.83</v>
      </c>
      <c r="F17" s="739">
        <v>4.49</v>
      </c>
      <c r="G17" s="739">
        <v>6.04</v>
      </c>
      <c r="H17" s="728">
        <f>G17/F17*100</f>
        <v>134.52115812917594</v>
      </c>
    </row>
    <row r="18" spans="1:10" ht="15">
      <c r="A18" s="393" t="s">
        <v>1000</v>
      </c>
      <c r="B18" s="729" t="s">
        <v>1008</v>
      </c>
      <c r="C18" s="739">
        <v>3.46</v>
      </c>
      <c r="D18" s="739">
        <v>4.5</v>
      </c>
      <c r="E18" s="739">
        <v>3.29</v>
      </c>
      <c r="F18" s="739">
        <v>4.58</v>
      </c>
      <c r="G18" s="739">
        <v>5.46</v>
      </c>
      <c r="H18" s="728">
        <f t="shared" ref="H18:H26" si="1">G18/F18*100</f>
        <v>119.21397379912663</v>
      </c>
    </row>
    <row r="19" spans="1:10" ht="15">
      <c r="A19" s="393" t="s">
        <v>1001</v>
      </c>
      <c r="B19" s="729" t="s">
        <v>1008</v>
      </c>
      <c r="C19" s="739">
        <v>2.72</v>
      </c>
      <c r="D19" s="739">
        <v>3.87</v>
      </c>
      <c r="E19" s="739">
        <v>3.18</v>
      </c>
      <c r="F19" s="739">
        <v>3.68</v>
      </c>
      <c r="G19" s="739">
        <v>4.87</v>
      </c>
      <c r="H19" s="728">
        <f t="shared" si="1"/>
        <v>132.33695652173913</v>
      </c>
    </row>
    <row r="20" spans="1:10" ht="15">
      <c r="A20" s="393" t="s">
        <v>1002</v>
      </c>
      <c r="B20" s="729" t="s">
        <v>1008</v>
      </c>
      <c r="C20" s="739">
        <v>2.23</v>
      </c>
      <c r="D20" s="739">
        <v>3.18</v>
      </c>
      <c r="E20" s="739">
        <v>3.14</v>
      </c>
      <c r="F20" s="739">
        <v>3.86</v>
      </c>
      <c r="G20" s="739">
        <v>3.67</v>
      </c>
      <c r="H20" s="728">
        <f t="shared" si="1"/>
        <v>95.07772020725389</v>
      </c>
    </row>
    <row r="21" spans="1:10" ht="15">
      <c r="A21" s="393" t="s">
        <v>1003</v>
      </c>
      <c r="B21" s="729" t="s">
        <v>1008</v>
      </c>
      <c r="C21" s="739">
        <v>1.67</v>
      </c>
      <c r="D21" s="739">
        <v>2.37</v>
      </c>
      <c r="E21" s="739">
        <v>2.14</v>
      </c>
      <c r="F21" s="739">
        <v>2.2000000000000002</v>
      </c>
      <c r="G21" s="739">
        <v>2.52</v>
      </c>
      <c r="H21" s="728">
        <f t="shared" si="1"/>
        <v>114.54545454545453</v>
      </c>
    </row>
    <row r="22" spans="1:10" ht="15">
      <c r="A22" s="393" t="s">
        <v>1004</v>
      </c>
      <c r="B22" s="729" t="s">
        <v>1008</v>
      </c>
      <c r="C22" s="739">
        <v>5.53</v>
      </c>
      <c r="D22" s="739">
        <v>7.15</v>
      </c>
      <c r="E22" s="739">
        <v>5.51</v>
      </c>
      <c r="F22" s="739">
        <v>5.07</v>
      </c>
      <c r="G22" s="739">
        <v>8.39</v>
      </c>
      <c r="H22" s="728">
        <f t="shared" si="1"/>
        <v>165.48323471400394</v>
      </c>
      <c r="J22" s="740"/>
    </row>
    <row r="23" spans="1:10" ht="15">
      <c r="A23" s="977" t="s">
        <v>1005</v>
      </c>
      <c r="B23" s="730" t="s">
        <v>1008</v>
      </c>
      <c r="C23" s="741">
        <v>54.52</v>
      </c>
      <c r="D23" s="741">
        <v>64.14</v>
      </c>
      <c r="E23" s="741">
        <v>45.31</v>
      </c>
      <c r="F23" s="741">
        <v>56.29</v>
      </c>
      <c r="G23" s="741">
        <v>69.790000000000006</v>
      </c>
      <c r="H23" s="732">
        <f t="shared" si="1"/>
        <v>123.98294546100553</v>
      </c>
    </row>
    <row r="24" spans="1:10" ht="15">
      <c r="A24" s="977" t="s">
        <v>21</v>
      </c>
      <c r="B24" s="730" t="s">
        <v>1008</v>
      </c>
      <c r="C24" s="741">
        <v>11.45</v>
      </c>
      <c r="D24" s="741">
        <v>20.94</v>
      </c>
      <c r="E24" s="741">
        <v>18.54</v>
      </c>
      <c r="F24" s="741">
        <v>18.32</v>
      </c>
      <c r="G24" s="741">
        <v>19.64</v>
      </c>
      <c r="H24" s="732">
        <f t="shared" si="1"/>
        <v>107.2052401746725</v>
      </c>
    </row>
    <row r="25" spans="1:10" ht="15">
      <c r="A25" s="977" t="s">
        <v>1006</v>
      </c>
      <c r="B25" s="730" t="s">
        <v>1008</v>
      </c>
      <c r="C25" s="742">
        <v>1.88</v>
      </c>
      <c r="D25" s="742">
        <v>2.23</v>
      </c>
      <c r="E25" s="742">
        <v>2.04</v>
      </c>
      <c r="F25" s="742">
        <v>2.42</v>
      </c>
      <c r="G25" s="742">
        <v>3.06</v>
      </c>
      <c r="H25" s="732">
        <f t="shared" si="1"/>
        <v>126.44628099173553</v>
      </c>
    </row>
    <row r="26" spans="1:10" ht="15">
      <c r="A26" s="978" t="s">
        <v>1032</v>
      </c>
      <c r="B26" s="730" t="s">
        <v>1008</v>
      </c>
      <c r="C26" s="741">
        <v>2.61</v>
      </c>
      <c r="D26" s="741">
        <v>4.96</v>
      </c>
      <c r="E26" s="741">
        <v>4.99</v>
      </c>
      <c r="F26" s="741">
        <v>5.32</v>
      </c>
      <c r="G26" s="741">
        <v>4.42</v>
      </c>
      <c r="H26" s="732">
        <f t="shared" si="1"/>
        <v>83.082706766917298</v>
      </c>
    </row>
    <row r="27" spans="1:10" ht="19.5" customHeight="1">
      <c r="A27" s="979" t="s">
        <v>1009</v>
      </c>
      <c r="B27" s="743"/>
      <c r="C27" s="744"/>
      <c r="D27" s="736"/>
      <c r="E27" s="736"/>
      <c r="F27" s="737"/>
      <c r="G27" s="737"/>
      <c r="H27" s="745"/>
    </row>
    <row r="28" spans="1:10" ht="15">
      <c r="A28" s="976" t="s">
        <v>998</v>
      </c>
      <c r="B28" s="729" t="s">
        <v>864</v>
      </c>
      <c r="C28" s="727">
        <v>2554.2392</v>
      </c>
      <c r="D28" s="727">
        <v>3714.1210000000001</v>
      </c>
      <c r="E28" s="727">
        <v>3035.81</v>
      </c>
      <c r="F28" s="727">
        <v>3411.9607999999998</v>
      </c>
      <c r="G28" s="727">
        <v>4708.3377</v>
      </c>
      <c r="H28" s="728">
        <f>G28/F28*100</f>
        <v>137.99507016610508</v>
      </c>
    </row>
    <row r="29" spans="1:10" ht="15">
      <c r="A29" s="393" t="s">
        <v>1000</v>
      </c>
      <c r="B29" s="729" t="s">
        <v>864</v>
      </c>
      <c r="C29" s="727">
        <v>1185.2861</v>
      </c>
      <c r="D29" s="727">
        <v>1631.1120000000001</v>
      </c>
      <c r="E29" s="727">
        <v>1275.3019999999999</v>
      </c>
      <c r="F29" s="727">
        <v>1684.2739999999999</v>
      </c>
      <c r="G29" s="727">
        <v>2072.4052999999999</v>
      </c>
      <c r="H29" s="728">
        <f t="shared" ref="H29:H40" si="2">G29/F29*100</f>
        <v>123.04442745064046</v>
      </c>
    </row>
    <row r="30" spans="1:10" ht="15">
      <c r="A30" s="393" t="s">
        <v>1001</v>
      </c>
      <c r="B30" s="729" t="s">
        <v>864</v>
      </c>
      <c r="C30" s="727">
        <v>361.3904</v>
      </c>
      <c r="D30" s="727">
        <v>525.00109999999995</v>
      </c>
      <c r="E30" s="727">
        <v>470.48200000000003</v>
      </c>
      <c r="F30" s="727">
        <v>446.04919999999998</v>
      </c>
      <c r="G30" s="727">
        <v>675.85249999999996</v>
      </c>
      <c r="H30" s="728">
        <f t="shared" si="2"/>
        <v>151.51972024610737</v>
      </c>
    </row>
    <row r="31" spans="1:10" ht="15">
      <c r="A31" s="393" t="s">
        <v>1002</v>
      </c>
      <c r="B31" s="729" t="s">
        <v>864</v>
      </c>
      <c r="C31" s="727">
        <v>35.4696</v>
      </c>
      <c r="D31" s="727">
        <v>41.238999999999997</v>
      </c>
      <c r="E31" s="727">
        <v>49.404000000000003</v>
      </c>
      <c r="F31" s="727">
        <v>86.468800000000002</v>
      </c>
      <c r="G31" s="727">
        <v>53.508499999999998</v>
      </c>
      <c r="H31" s="728">
        <f t="shared" si="2"/>
        <v>61.881857964953838</v>
      </c>
    </row>
    <row r="32" spans="1:10" ht="15">
      <c r="A32" s="393" t="s">
        <v>1003</v>
      </c>
      <c r="B32" s="729" t="s">
        <v>864</v>
      </c>
      <c r="C32" s="727">
        <v>24.6341</v>
      </c>
      <c r="D32" s="727">
        <v>35.954000000000001</v>
      </c>
      <c r="E32" s="727">
        <v>33.723999999999997</v>
      </c>
      <c r="F32" s="727">
        <v>30.626799999999999</v>
      </c>
      <c r="G32" s="727">
        <v>38.726799999999997</v>
      </c>
      <c r="H32" s="728">
        <f t="shared" si="2"/>
        <v>126.44742513093108</v>
      </c>
    </row>
    <row r="33" spans="1:8" ht="15">
      <c r="A33" s="393" t="s">
        <v>1004</v>
      </c>
      <c r="B33" s="729" t="s">
        <v>864</v>
      </c>
      <c r="C33" s="727">
        <v>921.31330000000003</v>
      </c>
      <c r="D33" s="727">
        <v>1444.3581999999999</v>
      </c>
      <c r="E33" s="727">
        <v>1170.354</v>
      </c>
      <c r="F33" s="727">
        <v>1123.3133</v>
      </c>
      <c r="G33" s="727">
        <v>1814.1131</v>
      </c>
      <c r="H33" s="728">
        <f t="shared" si="2"/>
        <v>161.49662787754761</v>
      </c>
    </row>
    <row r="34" spans="1:8" ht="15">
      <c r="A34" s="977" t="s">
        <v>1005</v>
      </c>
      <c r="B34" s="730" t="s">
        <v>864</v>
      </c>
      <c r="C34" s="731">
        <v>977.69389999999999</v>
      </c>
      <c r="D34" s="731">
        <v>1160.7</v>
      </c>
      <c r="E34" s="731">
        <v>894.45500000000004</v>
      </c>
      <c r="F34" s="731">
        <v>1144.605</v>
      </c>
      <c r="G34" s="731">
        <v>1550.2183</v>
      </c>
      <c r="H34" s="732">
        <f t="shared" si="2"/>
        <v>135.43696733807732</v>
      </c>
    </row>
    <row r="35" spans="1:8" ht="15">
      <c r="A35" s="977" t="s">
        <v>21</v>
      </c>
      <c r="B35" s="730" t="s">
        <v>864</v>
      </c>
      <c r="C35" s="731">
        <v>125.9208</v>
      </c>
      <c r="D35" s="731">
        <v>217.25200000000001</v>
      </c>
      <c r="E35" s="731">
        <v>165.666</v>
      </c>
      <c r="F35" s="731">
        <v>164.45820000000001</v>
      </c>
      <c r="G35" s="731">
        <v>178.81700000000001</v>
      </c>
      <c r="H35" s="732">
        <f t="shared" si="2"/>
        <v>108.73097236866268</v>
      </c>
    </row>
    <row r="36" spans="1:8" ht="15">
      <c r="A36" s="977" t="s">
        <v>1006</v>
      </c>
      <c r="B36" s="730" t="s">
        <v>864</v>
      </c>
      <c r="C36" s="733">
        <v>500.6884</v>
      </c>
      <c r="D36" s="733">
        <v>574.6</v>
      </c>
      <c r="E36" s="733">
        <v>454.28800000000001</v>
      </c>
      <c r="F36" s="733">
        <v>612.3836</v>
      </c>
      <c r="G36" s="733">
        <v>738.66690000000006</v>
      </c>
      <c r="H36" s="732">
        <f t="shared" si="2"/>
        <v>120.62160057846097</v>
      </c>
    </row>
    <row r="37" spans="1:8" ht="15">
      <c r="A37" s="977" t="s">
        <v>1032</v>
      </c>
      <c r="B37" s="730" t="s">
        <v>864</v>
      </c>
      <c r="C37" s="731">
        <v>20.974</v>
      </c>
      <c r="D37" s="731">
        <v>48.6</v>
      </c>
      <c r="E37" s="731">
        <v>51.630499999999998</v>
      </c>
      <c r="F37" s="731">
        <v>52.843499999999999</v>
      </c>
      <c r="G37" s="731">
        <v>38.186999999999998</v>
      </c>
      <c r="H37" s="732">
        <f t="shared" si="2"/>
        <v>72.264327684578049</v>
      </c>
    </row>
    <row r="38" spans="1:8" ht="15">
      <c r="A38" s="977" t="s">
        <v>1010</v>
      </c>
      <c r="B38" s="730" t="s">
        <v>864</v>
      </c>
      <c r="C38" s="746">
        <v>40.5</v>
      </c>
      <c r="D38" s="746">
        <v>40.1</v>
      </c>
      <c r="E38" s="747">
        <v>50.3</v>
      </c>
      <c r="F38" s="747">
        <v>53.628</v>
      </c>
      <c r="G38" s="747">
        <v>55.8</v>
      </c>
      <c r="H38" s="732">
        <f t="shared" si="2"/>
        <v>104.05012307003803</v>
      </c>
    </row>
    <row r="39" spans="1:8" ht="15">
      <c r="A39" s="977" t="s">
        <v>1011</v>
      </c>
      <c r="B39" s="730" t="s">
        <v>1012</v>
      </c>
      <c r="C39" s="746">
        <v>58.7</v>
      </c>
      <c r="D39" s="746">
        <v>59.8</v>
      </c>
      <c r="E39" s="747">
        <v>63</v>
      </c>
      <c r="F39" s="747">
        <v>63</v>
      </c>
      <c r="G39" s="747">
        <v>67</v>
      </c>
      <c r="H39" s="732">
        <f t="shared" si="2"/>
        <v>106.34920634920636</v>
      </c>
    </row>
    <row r="40" spans="1:8" ht="15.75" thickBot="1">
      <c r="A40" s="980" t="s">
        <v>1013</v>
      </c>
      <c r="B40" s="748" t="s">
        <v>864</v>
      </c>
      <c r="C40" s="749">
        <v>284.39999999999998</v>
      </c>
      <c r="D40" s="749">
        <v>314.89999999999998</v>
      </c>
      <c r="E40" s="749">
        <v>325</v>
      </c>
      <c r="F40" s="749">
        <v>326</v>
      </c>
      <c r="G40" s="749">
        <v>108.33150000000001</v>
      </c>
      <c r="H40" s="750">
        <f t="shared" si="2"/>
        <v>33.230521472392638</v>
      </c>
    </row>
    <row r="41" spans="1:8">
      <c r="A41" s="387" t="s">
        <v>1014</v>
      </c>
    </row>
    <row r="42" spans="1:8">
      <c r="A42" s="387" t="s">
        <v>190</v>
      </c>
    </row>
    <row r="43" spans="1:8">
      <c r="A43" s="387" t="s">
        <v>1015</v>
      </c>
    </row>
    <row r="44" spans="1:8">
      <c r="A44" s="536" t="s">
        <v>1102</v>
      </c>
    </row>
  </sheetData>
  <mergeCells count="4">
    <mergeCell ref="G2:H2"/>
    <mergeCell ref="A3:A4"/>
    <mergeCell ref="C3:F3"/>
    <mergeCell ref="F5:H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I27" sqref="I27"/>
    </sheetView>
  </sheetViews>
  <sheetFormatPr defaultRowHeight="12.75"/>
  <cols>
    <col min="1" max="1" width="25.140625" style="387" customWidth="1"/>
    <col min="2" max="2" width="11.5703125" style="387" bestFit="1" customWidth="1"/>
    <col min="3" max="3" width="11.28515625" style="387" bestFit="1" customWidth="1"/>
    <col min="4" max="4" width="7.28515625" style="387" bestFit="1" customWidth="1"/>
    <col min="5" max="5" width="11.5703125" style="387" bestFit="1" customWidth="1"/>
    <col min="6" max="6" width="11.28515625" style="387" bestFit="1" customWidth="1"/>
    <col min="7" max="7" width="7.28515625" style="387" bestFit="1" customWidth="1"/>
    <col min="8" max="8" width="11.5703125" style="387" bestFit="1" customWidth="1"/>
    <col min="9" max="9" width="7.28515625" style="387" bestFit="1" customWidth="1"/>
    <col min="10" max="10" width="12.85546875" style="387" bestFit="1" customWidth="1"/>
    <col min="11" max="16384" width="9.140625" style="387"/>
  </cols>
  <sheetData>
    <row r="1" spans="1:10" ht="16.5" thickBot="1">
      <c r="A1" s="371" t="s">
        <v>971</v>
      </c>
      <c r="B1" s="373"/>
      <c r="C1" s="373"/>
      <c r="D1" s="373"/>
      <c r="E1" s="373"/>
      <c r="F1" s="284"/>
      <c r="G1" s="284"/>
      <c r="H1" s="373"/>
      <c r="I1" s="373"/>
      <c r="J1" s="390" t="s">
        <v>1100</v>
      </c>
    </row>
    <row r="2" spans="1:10" ht="14.1" customHeight="1">
      <c r="A2" s="989" t="s">
        <v>972</v>
      </c>
      <c r="B2" s="1835">
        <v>2013</v>
      </c>
      <c r="C2" s="1835"/>
      <c r="D2" s="1835"/>
      <c r="E2" s="1835">
        <v>2014</v>
      </c>
      <c r="F2" s="1835"/>
      <c r="G2" s="1835"/>
      <c r="H2" s="1836" t="s">
        <v>1211</v>
      </c>
      <c r="I2" s="1835"/>
      <c r="J2" s="1837"/>
    </row>
    <row r="3" spans="1:10" ht="14.1" customHeight="1">
      <c r="A3" s="990"/>
      <c r="B3" s="684" t="s">
        <v>973</v>
      </c>
      <c r="C3" s="1838" t="s">
        <v>974</v>
      </c>
      <c r="D3" s="1839"/>
      <c r="E3" s="685" t="s">
        <v>973</v>
      </c>
      <c r="F3" s="1838" t="s">
        <v>974</v>
      </c>
      <c r="G3" s="1839"/>
      <c r="H3" s="684" t="s">
        <v>973</v>
      </c>
      <c r="I3" s="1838" t="s">
        <v>974</v>
      </c>
      <c r="J3" s="1840"/>
    </row>
    <row r="4" spans="1:10" ht="14.1" customHeight="1" thickBot="1">
      <c r="A4" s="994"/>
      <c r="B4" s="981" t="s">
        <v>975</v>
      </c>
      <c r="C4" s="995" t="s">
        <v>976</v>
      </c>
      <c r="D4" s="996" t="s">
        <v>977</v>
      </c>
      <c r="E4" s="982" t="s">
        <v>975</v>
      </c>
      <c r="F4" s="995" t="s">
        <v>976</v>
      </c>
      <c r="G4" s="995" t="s">
        <v>977</v>
      </c>
      <c r="H4" s="981" t="s">
        <v>975</v>
      </c>
      <c r="I4" s="995" t="s">
        <v>976</v>
      </c>
      <c r="J4" s="997" t="s">
        <v>977</v>
      </c>
    </row>
    <row r="5" spans="1:10" s="392" customFormat="1" ht="14.1" customHeight="1">
      <c r="A5" s="990" t="s">
        <v>978</v>
      </c>
      <c r="B5" s="983">
        <v>363.32</v>
      </c>
      <c r="C5" s="687">
        <v>9982.2999999999993</v>
      </c>
      <c r="D5" s="688">
        <v>27.48</v>
      </c>
      <c r="E5" s="686">
        <v>350.28</v>
      </c>
      <c r="F5" s="687">
        <v>10525.4</v>
      </c>
      <c r="G5" s="688">
        <v>30.05</v>
      </c>
      <c r="H5" s="689">
        <v>96.410877463393135</v>
      </c>
      <c r="I5" s="690">
        <v>105.44062991494947</v>
      </c>
      <c r="J5" s="691">
        <v>109.35225618631732</v>
      </c>
    </row>
    <row r="6" spans="1:10" ht="14.1" customHeight="1">
      <c r="A6" s="991" t="s">
        <v>979</v>
      </c>
      <c r="B6" s="984"/>
      <c r="C6" s="693"/>
      <c r="D6" s="694"/>
      <c r="E6" s="692"/>
      <c r="F6" s="693"/>
      <c r="G6" s="694"/>
      <c r="H6" s="695"/>
      <c r="I6" s="696"/>
      <c r="J6" s="697"/>
    </row>
    <row r="7" spans="1:10" s="392" customFormat="1" ht="14.1" customHeight="1">
      <c r="A7" s="990" t="s">
        <v>980</v>
      </c>
      <c r="B7" s="983">
        <v>341.14</v>
      </c>
      <c r="C7" s="698">
        <v>9653.1</v>
      </c>
      <c r="D7" s="688">
        <v>28.3</v>
      </c>
      <c r="E7" s="686">
        <v>306.89</v>
      </c>
      <c r="F7" s="698">
        <v>10169.5</v>
      </c>
      <c r="G7" s="688">
        <v>33.14</v>
      </c>
      <c r="H7" s="689">
        <v>89.960133669461214</v>
      </c>
      <c r="I7" s="690">
        <v>105.34957681988169</v>
      </c>
      <c r="J7" s="691">
        <v>117.10247349823322</v>
      </c>
    </row>
    <row r="8" spans="1:10" s="392" customFormat="1" ht="14.1" customHeight="1">
      <c r="A8" s="992" t="s">
        <v>981</v>
      </c>
      <c r="B8" s="985">
        <v>108317.03</v>
      </c>
      <c r="C8" s="700">
        <v>2456504.9</v>
      </c>
      <c r="D8" s="701">
        <v>22.68</v>
      </c>
      <c r="E8" s="699">
        <v>101657.78</v>
      </c>
      <c r="F8" s="700">
        <v>3015878.2</v>
      </c>
      <c r="G8" s="701">
        <v>29.67</v>
      </c>
      <c r="H8" s="702">
        <v>93.852074784546801</v>
      </c>
      <c r="I8" s="703">
        <v>122.77110458847447</v>
      </c>
      <c r="J8" s="704">
        <v>130.82010582010582</v>
      </c>
    </row>
    <row r="9" spans="1:10" ht="14.1" customHeight="1">
      <c r="A9" s="991" t="s">
        <v>979</v>
      </c>
      <c r="B9" s="984"/>
      <c r="C9" s="693"/>
      <c r="D9" s="694"/>
      <c r="E9" s="692"/>
      <c r="F9" s="693"/>
      <c r="G9" s="694"/>
      <c r="H9" s="695"/>
      <c r="I9" s="696"/>
      <c r="J9" s="697"/>
    </row>
    <row r="10" spans="1:10" s="392" customFormat="1" ht="14.1" customHeight="1">
      <c r="A10" s="993" t="s">
        <v>982</v>
      </c>
      <c r="B10" s="983">
        <v>93161.98</v>
      </c>
      <c r="C10" s="705">
        <v>2194238.2999999998</v>
      </c>
      <c r="D10" s="688">
        <v>23.55</v>
      </c>
      <c r="E10" s="686">
        <v>85785.67</v>
      </c>
      <c r="F10" s="705">
        <v>2661752.7999999998</v>
      </c>
      <c r="G10" s="688">
        <v>31.03</v>
      </c>
      <c r="H10" s="689">
        <v>92.082274335517553</v>
      </c>
      <c r="I10" s="690">
        <v>121.30645974049401</v>
      </c>
      <c r="J10" s="691">
        <v>131.76220806794055</v>
      </c>
    </row>
    <row r="11" spans="1:10" s="392" customFormat="1" ht="14.1" customHeight="1">
      <c r="A11" s="990" t="s">
        <v>983</v>
      </c>
      <c r="B11" s="986">
        <v>7720.42</v>
      </c>
      <c r="C11" s="707">
        <v>132719.1</v>
      </c>
      <c r="D11" s="688">
        <v>17.190000000000001</v>
      </c>
      <c r="E11" s="706">
        <v>7688.43</v>
      </c>
      <c r="F11" s="707">
        <v>159913.20000000001</v>
      </c>
      <c r="G11" s="688">
        <v>20.8</v>
      </c>
      <c r="H11" s="689">
        <v>99.585644304325413</v>
      </c>
      <c r="I11" s="690">
        <v>120.48996715619683</v>
      </c>
      <c r="J11" s="691">
        <v>121.00058173356602</v>
      </c>
    </row>
    <row r="12" spans="1:10" ht="14.1" customHeight="1">
      <c r="A12" s="990" t="s">
        <v>984</v>
      </c>
      <c r="B12" s="987">
        <v>7434.63</v>
      </c>
      <c r="C12" s="709">
        <v>129547.5</v>
      </c>
      <c r="D12" s="710">
        <v>17.420000000000002</v>
      </c>
      <c r="E12" s="708">
        <v>8183.68</v>
      </c>
      <c r="F12" s="709">
        <v>194212.2</v>
      </c>
      <c r="G12" s="710">
        <v>23.73</v>
      </c>
      <c r="H12" s="711">
        <v>110.075148326144</v>
      </c>
      <c r="I12" s="712">
        <v>149.91582238175187</v>
      </c>
      <c r="J12" s="713">
        <v>136.22273249138919</v>
      </c>
    </row>
    <row r="13" spans="1:10" s="392" customFormat="1" ht="14.1" customHeight="1">
      <c r="A13" s="990" t="s">
        <v>985</v>
      </c>
      <c r="B13" s="985">
        <v>162801.76999999999</v>
      </c>
      <c r="C13" s="700">
        <v>678118.40000000002</v>
      </c>
      <c r="D13" s="701">
        <v>4.17</v>
      </c>
      <c r="E13" s="699">
        <v>168138.06</v>
      </c>
      <c r="F13" s="700">
        <v>746292.6</v>
      </c>
      <c r="G13" s="701">
        <v>4.49</v>
      </c>
      <c r="H13" s="689">
        <v>103.27778377348109</v>
      </c>
      <c r="I13" s="690">
        <v>110.05343609611535</v>
      </c>
      <c r="J13" s="691">
        <v>107.67386091127098</v>
      </c>
    </row>
    <row r="14" spans="1:10" ht="12" customHeight="1">
      <c r="A14" s="991" t="s">
        <v>979</v>
      </c>
      <c r="B14" s="984"/>
      <c r="C14" s="693"/>
      <c r="D14" s="694"/>
      <c r="E14" s="692"/>
      <c r="F14" s="693"/>
      <c r="G14" s="694"/>
      <c r="H14" s="714"/>
      <c r="I14" s="715"/>
      <c r="J14" s="716"/>
    </row>
    <row r="15" spans="1:10" s="392" customFormat="1" ht="14.1" customHeight="1">
      <c r="A15" s="990" t="s">
        <v>986</v>
      </c>
      <c r="B15" s="983">
        <v>4587.34</v>
      </c>
      <c r="C15" s="698">
        <v>20914.5</v>
      </c>
      <c r="D15" s="688">
        <v>4.5599999999999996</v>
      </c>
      <c r="E15" s="686">
        <v>5310.43</v>
      </c>
      <c r="F15" s="698">
        <v>27861.1</v>
      </c>
      <c r="G15" s="688">
        <v>5.25</v>
      </c>
      <c r="H15" s="689">
        <v>115.76272959928848</v>
      </c>
      <c r="I15" s="690">
        <v>133.21427717612181</v>
      </c>
      <c r="J15" s="691">
        <v>115.13157894736842</v>
      </c>
    </row>
    <row r="16" spans="1:10" s="392" customFormat="1" ht="14.1" customHeight="1">
      <c r="A16" s="990" t="s">
        <v>987</v>
      </c>
      <c r="B16" s="983">
        <v>47353</v>
      </c>
      <c r="C16" s="698">
        <v>333938.2</v>
      </c>
      <c r="D16" s="688">
        <v>7.05</v>
      </c>
      <c r="E16" s="686">
        <v>48169.05</v>
      </c>
      <c r="F16" s="698">
        <v>355794.3</v>
      </c>
      <c r="G16" s="688">
        <v>7.39</v>
      </c>
      <c r="H16" s="689">
        <v>101.72333326294006</v>
      </c>
      <c r="I16" s="690">
        <v>106.54495352732931</v>
      </c>
      <c r="J16" s="691">
        <v>104.822695035461</v>
      </c>
    </row>
    <row r="17" spans="1:10" s="392" customFormat="1" ht="14.1" customHeight="1">
      <c r="A17" s="990" t="s">
        <v>988</v>
      </c>
      <c r="B17" s="983">
        <v>539.16999999999996</v>
      </c>
      <c r="C17" s="698">
        <v>3215.9</v>
      </c>
      <c r="D17" s="688">
        <v>5.96</v>
      </c>
      <c r="E17" s="686">
        <v>290.83</v>
      </c>
      <c r="F17" s="698">
        <v>1353.1</v>
      </c>
      <c r="G17" s="688">
        <v>4.6500000000000004</v>
      </c>
      <c r="H17" s="689">
        <v>53.940315670382255</v>
      </c>
      <c r="I17" s="690">
        <v>42.075313287104692</v>
      </c>
      <c r="J17" s="691">
        <v>78.020134228187914</v>
      </c>
    </row>
    <row r="18" spans="1:10" s="392" customFormat="1" ht="14.1" customHeight="1">
      <c r="A18" s="990" t="s">
        <v>989</v>
      </c>
      <c r="B18" s="983">
        <v>36011.75</v>
      </c>
      <c r="C18" s="698">
        <v>136644</v>
      </c>
      <c r="D18" s="688">
        <v>3.79</v>
      </c>
      <c r="E18" s="686">
        <v>36198.18</v>
      </c>
      <c r="F18" s="698">
        <v>158111.1</v>
      </c>
      <c r="G18" s="688">
        <v>4.37</v>
      </c>
      <c r="H18" s="689">
        <v>100.51769214214805</v>
      </c>
      <c r="I18" s="690">
        <v>115.71023974708001</v>
      </c>
      <c r="J18" s="691">
        <v>115.30343007915566</v>
      </c>
    </row>
    <row r="19" spans="1:10" s="392" customFormat="1" ht="14.1" customHeight="1">
      <c r="A19" s="990" t="s">
        <v>990</v>
      </c>
      <c r="B19" s="983">
        <v>2392.65</v>
      </c>
      <c r="C19" s="698">
        <v>7017.6</v>
      </c>
      <c r="D19" s="688">
        <v>2.93</v>
      </c>
      <c r="E19" s="686">
        <v>2442.9299999999998</v>
      </c>
      <c r="F19" s="698">
        <v>8037.8</v>
      </c>
      <c r="G19" s="688">
        <v>3.29</v>
      </c>
      <c r="H19" s="689">
        <v>102.10143564666791</v>
      </c>
      <c r="I19" s="690">
        <v>114.53773369813041</v>
      </c>
      <c r="J19" s="691">
        <v>112.28668941979522</v>
      </c>
    </row>
    <row r="20" spans="1:10" s="392" customFormat="1" ht="12" customHeight="1">
      <c r="A20" s="990" t="s">
        <v>991</v>
      </c>
      <c r="B20" s="983">
        <v>69782.45</v>
      </c>
      <c r="C20" s="698">
        <v>168922</v>
      </c>
      <c r="D20" s="688">
        <v>2.42</v>
      </c>
      <c r="E20" s="686">
        <v>70965.37</v>
      </c>
      <c r="F20" s="698">
        <v>178052.6</v>
      </c>
      <c r="G20" s="688">
        <v>2.5099999999999998</v>
      </c>
      <c r="H20" s="689">
        <v>101.69515401078637</v>
      </c>
      <c r="I20" s="690">
        <v>105.40521660884905</v>
      </c>
      <c r="J20" s="691">
        <v>103.71900826446281</v>
      </c>
    </row>
    <row r="21" spans="1:10" ht="14.1" customHeight="1" thickBot="1">
      <c r="A21" s="994" t="s">
        <v>992</v>
      </c>
      <c r="B21" s="988">
        <v>2392.65</v>
      </c>
      <c r="C21" s="718">
        <v>7017.6</v>
      </c>
      <c r="D21" s="719">
        <v>2.93</v>
      </c>
      <c r="E21" s="717">
        <v>2754.47</v>
      </c>
      <c r="F21" s="718">
        <v>17064.599999999999</v>
      </c>
      <c r="G21" s="719">
        <v>6.2</v>
      </c>
      <c r="H21" s="720">
        <v>115.12214490209598</v>
      </c>
      <c r="I21" s="720">
        <v>243.16860465116275</v>
      </c>
      <c r="J21" s="721">
        <v>211.60409556313994</v>
      </c>
    </row>
    <row r="22" spans="1:10" ht="14.45" customHeight="1">
      <c r="A22" s="387" t="s">
        <v>993</v>
      </c>
    </row>
    <row r="23" spans="1:10" ht="12" customHeight="1">
      <c r="A23" s="387" t="s">
        <v>1096</v>
      </c>
    </row>
  </sheetData>
  <mergeCells count="6">
    <mergeCell ref="B2:D2"/>
    <mergeCell ref="E2:G2"/>
    <mergeCell ref="H2:J2"/>
    <mergeCell ref="C3:D3"/>
    <mergeCell ref="F3:G3"/>
    <mergeCell ref="I3:J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="98" zoomScaleNormal="98" workbookViewId="0">
      <selection activeCell="I27" sqref="I27"/>
    </sheetView>
  </sheetViews>
  <sheetFormatPr defaultColWidth="20.5703125" defaultRowHeight="12.75"/>
  <cols>
    <col min="1" max="1" width="12" style="22" customWidth="1"/>
    <col min="2" max="3" width="8.7109375" style="22" customWidth="1"/>
    <col min="4" max="4" width="10.7109375" style="22" bestFit="1" customWidth="1"/>
    <col min="5" max="5" width="8" style="22" bestFit="1" customWidth="1"/>
    <col min="6" max="6" width="8.7109375" style="22" customWidth="1"/>
    <col min="7" max="7" width="10.7109375" style="22" bestFit="1" customWidth="1"/>
    <col min="8" max="9" width="9" style="22" bestFit="1" customWidth="1"/>
    <col min="10" max="10" width="10.7109375" style="22" bestFit="1" customWidth="1"/>
    <col min="11" max="11" width="9" style="22" bestFit="1" customWidth="1"/>
    <col min="12" max="16384" width="20.5703125" style="22"/>
  </cols>
  <sheetData>
    <row r="1" spans="1:11" s="21" customFormat="1" ht="15">
      <c r="A1" s="20" t="s">
        <v>1165</v>
      </c>
    </row>
    <row r="2" spans="1:11" s="21" customFormat="1" ht="15">
      <c r="A2" s="20"/>
    </row>
    <row r="3" spans="1:11" ht="12.75" customHeight="1">
      <c r="A3" s="1724" t="s">
        <v>45</v>
      </c>
      <c r="B3" s="1726" t="s">
        <v>46</v>
      </c>
      <c r="C3" s="1726"/>
      <c r="D3" s="1727"/>
      <c r="E3" s="1726" t="s">
        <v>47</v>
      </c>
      <c r="F3" s="1726"/>
      <c r="G3" s="1727"/>
      <c r="H3" s="1726" t="s">
        <v>48</v>
      </c>
      <c r="I3" s="1726"/>
      <c r="J3" s="1727"/>
      <c r="K3" s="1555" t="s">
        <v>49</v>
      </c>
    </row>
    <row r="4" spans="1:11">
      <c r="A4" s="1725"/>
      <c r="B4" s="796">
        <v>2012</v>
      </c>
      <c r="C4" s="796">
        <v>2013</v>
      </c>
      <c r="D4" s="797" t="s">
        <v>1166</v>
      </c>
      <c r="E4" s="796">
        <v>2012</v>
      </c>
      <c r="F4" s="796">
        <v>2013</v>
      </c>
      <c r="G4" s="796" t="s">
        <v>1166</v>
      </c>
      <c r="H4" s="23">
        <v>2012</v>
      </c>
      <c r="I4" s="23">
        <v>2013</v>
      </c>
      <c r="J4" s="798" t="s">
        <v>1166</v>
      </c>
      <c r="K4" s="23">
        <v>2012</v>
      </c>
    </row>
    <row r="5" spans="1:11">
      <c r="A5" s="802" t="s">
        <v>50</v>
      </c>
      <c r="B5" s="24">
        <v>2563.4</v>
      </c>
      <c r="C5" s="24">
        <v>2779.9</v>
      </c>
      <c r="D5" s="24">
        <v>108.44581415307795</v>
      </c>
      <c r="E5" s="799">
        <v>66845.3</v>
      </c>
      <c r="F5" s="24">
        <v>67706.3</v>
      </c>
      <c r="G5" s="24">
        <v>101.28804867357914</v>
      </c>
      <c r="H5" s="24">
        <v>111397.5</v>
      </c>
      <c r="I5" s="24">
        <v>113034.8</v>
      </c>
      <c r="J5" s="24">
        <v>101.46978163782849</v>
      </c>
      <c r="K5" s="24">
        <v>630183.9</v>
      </c>
    </row>
    <row r="6" spans="1:11">
      <c r="A6" s="803" t="s">
        <v>51</v>
      </c>
      <c r="B6" s="26">
        <v>286.60000000000002</v>
      </c>
      <c r="C6" s="26">
        <v>308.39999999999998</v>
      </c>
      <c r="D6" s="26">
        <v>107.60642009769713</v>
      </c>
      <c r="E6" s="25">
        <v>7719.3</v>
      </c>
      <c r="F6" s="26">
        <v>7400.9</v>
      </c>
      <c r="G6" s="26">
        <v>95.875273664710519</v>
      </c>
      <c r="H6" s="26">
        <v>22796.3</v>
      </c>
      <c r="I6" s="26">
        <v>22413.7</v>
      </c>
      <c r="J6" s="26">
        <v>98.321657461956548</v>
      </c>
      <c r="K6" s="26">
        <v>150658</v>
      </c>
    </row>
    <row r="7" spans="1:11">
      <c r="A7" s="804" t="s">
        <v>52</v>
      </c>
      <c r="B7" s="27">
        <v>43.4</v>
      </c>
      <c r="C7" s="27">
        <v>51.8</v>
      </c>
      <c r="D7" s="27">
        <v>119.35483870967742</v>
      </c>
      <c r="E7" s="27">
        <v>2954.3</v>
      </c>
      <c r="F7" s="27">
        <v>2822</v>
      </c>
      <c r="G7" s="27">
        <v>95.521781809565709</v>
      </c>
      <c r="H7" s="28">
        <v>331</v>
      </c>
      <c r="I7" s="28">
        <v>416</v>
      </c>
      <c r="J7" s="27">
        <v>125.67975830815709</v>
      </c>
      <c r="K7" s="28">
        <v>11238.9</v>
      </c>
    </row>
    <row r="8" spans="1:11">
      <c r="A8" s="804" t="s">
        <v>53</v>
      </c>
      <c r="B8" s="27">
        <v>43.371698000000002</v>
      </c>
      <c r="C8" s="27">
        <v>35.6</v>
      </c>
      <c r="D8" s="27">
        <v>82.081176531294673</v>
      </c>
      <c r="E8" s="27">
        <v>2128.9</v>
      </c>
      <c r="F8" s="27">
        <v>2317.8000000000002</v>
      </c>
      <c r="G8" s="27">
        <v>108.87312696697826</v>
      </c>
      <c r="H8" s="28">
        <v>348.9</v>
      </c>
      <c r="I8" s="28">
        <v>360.9</v>
      </c>
      <c r="J8" s="27">
        <v>119.23187159644597</v>
      </c>
      <c r="K8" s="28">
        <v>9480.1319999999996</v>
      </c>
    </row>
    <row r="9" spans="1:11">
      <c r="A9" s="804" t="s">
        <v>54</v>
      </c>
      <c r="B9" s="27">
        <v>89.908243999999996</v>
      </c>
      <c r="C9" s="27">
        <v>100.9</v>
      </c>
      <c r="D9" s="27">
        <v>112.22552628210603</v>
      </c>
      <c r="E9" s="27">
        <v>9307</v>
      </c>
      <c r="F9" s="27">
        <v>9675</v>
      </c>
      <c r="G9" s="27">
        <v>103.95401310841301</v>
      </c>
      <c r="H9" s="28">
        <v>3330</v>
      </c>
      <c r="I9" s="28">
        <v>3280</v>
      </c>
      <c r="J9" s="27">
        <v>98.498498498498492</v>
      </c>
      <c r="K9" s="28">
        <v>32304.420999999998</v>
      </c>
    </row>
    <row r="10" spans="1:11">
      <c r="A10" s="804" t="s">
        <v>55</v>
      </c>
      <c r="B10" s="27">
        <v>51.8</v>
      </c>
      <c r="C10" s="27">
        <v>66.400000000000006</v>
      </c>
      <c r="D10" s="27">
        <v>128.18532818532819</v>
      </c>
      <c r="E10" s="27">
        <v>1204.567</v>
      </c>
      <c r="F10" s="27">
        <v>1055.9000000000001</v>
      </c>
      <c r="G10" s="27">
        <v>87.658054720077843</v>
      </c>
      <c r="H10" s="28">
        <v>1998.43</v>
      </c>
      <c r="I10" s="28">
        <v>1977.1</v>
      </c>
      <c r="J10" s="27">
        <v>98.932662139779708</v>
      </c>
      <c r="K10" s="28">
        <v>8564</v>
      </c>
    </row>
    <row r="11" spans="1:11">
      <c r="A11" s="804" t="s">
        <v>56</v>
      </c>
      <c r="B11" s="27">
        <v>543.20000000000005</v>
      </c>
      <c r="C11" s="27">
        <v>554.6</v>
      </c>
      <c r="D11" s="27">
        <v>102.09867452135492</v>
      </c>
      <c r="E11" s="27">
        <v>6637.8</v>
      </c>
      <c r="F11" s="27">
        <v>6745.1</v>
      </c>
      <c r="G11" s="27">
        <v>101.61649944258639</v>
      </c>
      <c r="H11" s="28">
        <v>50003.627999999997</v>
      </c>
      <c r="I11" s="28"/>
      <c r="J11" s="27">
        <v>0</v>
      </c>
      <c r="K11" s="28">
        <v>37784.5</v>
      </c>
    </row>
    <row r="12" spans="1:11">
      <c r="A12" s="804" t="s">
        <v>57</v>
      </c>
      <c r="B12" s="27">
        <v>293.3</v>
      </c>
      <c r="C12" s="27">
        <v>293.89999999999998</v>
      </c>
      <c r="D12" s="27">
        <v>100.20456870098873</v>
      </c>
      <c r="E12" s="27">
        <v>2549</v>
      </c>
      <c r="F12" s="27">
        <v>2576.6</v>
      </c>
      <c r="G12" s="27">
        <v>101.08277755982738</v>
      </c>
      <c r="H12" s="28">
        <v>357</v>
      </c>
      <c r="I12" s="28">
        <v>353.5</v>
      </c>
      <c r="J12" s="27">
        <v>99.019607843137265</v>
      </c>
      <c r="K12" s="28">
        <v>59805.2</v>
      </c>
    </row>
    <row r="13" spans="1:11">
      <c r="A13" s="804" t="s">
        <v>58</v>
      </c>
      <c r="B13" s="27">
        <v>11.72946</v>
      </c>
      <c r="C13" s="27">
        <v>11.8</v>
      </c>
      <c r="D13" s="27">
        <v>100.60139170942226</v>
      </c>
      <c r="E13" s="27">
        <v>518.66399999999999</v>
      </c>
      <c r="F13" s="27">
        <v>508</v>
      </c>
      <c r="G13" s="27">
        <v>97.943948297934696</v>
      </c>
      <c r="H13" s="28">
        <v>1296.9359999999999</v>
      </c>
      <c r="I13" s="28">
        <v>1309.0999999999999</v>
      </c>
      <c r="J13" s="27">
        <v>100.93790287261668</v>
      </c>
      <c r="K13" s="28">
        <v>7630.4179999999997</v>
      </c>
    </row>
    <row r="14" spans="1:11">
      <c r="A14" s="804" t="s">
        <v>59</v>
      </c>
      <c r="B14" s="27">
        <v>33.610733000000003</v>
      </c>
      <c r="C14" s="27">
        <v>33.200000000000003</v>
      </c>
      <c r="D14" s="27">
        <v>98.777970715485438</v>
      </c>
      <c r="E14" s="27">
        <v>1820.547</v>
      </c>
      <c r="F14" s="27">
        <v>1806.8</v>
      </c>
      <c r="G14" s="27">
        <v>99.244897275379316</v>
      </c>
      <c r="H14" s="28">
        <v>1238.625</v>
      </c>
      <c r="I14" s="28">
        <v>1283.5999999999999</v>
      </c>
      <c r="J14" s="27">
        <v>103.63104248662832</v>
      </c>
      <c r="K14" s="28">
        <v>10880.87</v>
      </c>
    </row>
    <row r="15" spans="1:11">
      <c r="A15" s="804" t="s">
        <v>60</v>
      </c>
      <c r="B15" s="27">
        <v>1.168496</v>
      </c>
      <c r="C15" s="27">
        <v>1.1000000000000001</v>
      </c>
      <c r="D15" s="27">
        <v>94.138105735920377</v>
      </c>
      <c r="E15" s="27">
        <v>603.00699999999995</v>
      </c>
      <c r="F15" s="27">
        <v>563.79999999999995</v>
      </c>
      <c r="G15" s="27">
        <v>93.498085428527361</v>
      </c>
      <c r="H15" s="28">
        <v>49.786000000000001</v>
      </c>
      <c r="I15" s="28">
        <v>39.5</v>
      </c>
      <c r="J15" s="27">
        <v>79.339573374040896</v>
      </c>
      <c r="K15" s="28">
        <v>19129</v>
      </c>
    </row>
    <row r="16" spans="1:11">
      <c r="A16" s="804" t="s">
        <v>61</v>
      </c>
      <c r="B16" s="27">
        <v>1.0658000000000001</v>
      </c>
      <c r="C16" s="27">
        <v>0.9</v>
      </c>
      <c r="D16" s="27">
        <v>84.443610433477204</v>
      </c>
      <c r="E16" s="27">
        <v>77.981999999999999</v>
      </c>
      <c r="F16" s="27">
        <v>83.7</v>
      </c>
      <c r="G16" s="27">
        <v>107.33246133723166</v>
      </c>
      <c r="H16" s="28">
        <v>131.559</v>
      </c>
      <c r="I16" s="28">
        <v>127.5</v>
      </c>
      <c r="J16" s="27">
        <v>96.914692267347732</v>
      </c>
      <c r="K16" s="28">
        <v>1584.366</v>
      </c>
    </row>
    <row r="17" spans="1:11">
      <c r="A17" s="804" t="s">
        <v>62</v>
      </c>
      <c r="B17" s="27">
        <v>68.766551000000007</v>
      </c>
      <c r="C17" s="27">
        <v>90.4</v>
      </c>
      <c r="D17" s="27">
        <v>131.459261349315</v>
      </c>
      <c r="E17" s="27">
        <v>1641.519</v>
      </c>
      <c r="F17" s="27">
        <v>1633.2</v>
      </c>
      <c r="G17" s="27">
        <v>99.493213298170787</v>
      </c>
      <c r="H17" s="28">
        <v>2559.4769999999999</v>
      </c>
      <c r="I17" s="28">
        <v>2846.2</v>
      </c>
      <c r="J17" s="27">
        <v>111.20240580399823</v>
      </c>
      <c r="K17" s="28">
        <v>31500.9</v>
      </c>
    </row>
    <row r="18" spans="1:11">
      <c r="A18" s="804" t="s">
        <v>63</v>
      </c>
      <c r="B18" s="27">
        <v>14.26624</v>
      </c>
      <c r="C18" s="27">
        <v>14.9</v>
      </c>
      <c r="D18" s="27">
        <v>104.44237584675432</v>
      </c>
      <c r="E18" s="27">
        <v>843.899</v>
      </c>
      <c r="F18" s="27">
        <v>851</v>
      </c>
      <c r="G18" s="27">
        <v>100.8414514059147</v>
      </c>
      <c r="H18" s="28">
        <v>210.8</v>
      </c>
      <c r="I18" s="28">
        <v>216</v>
      </c>
      <c r="J18" s="27">
        <v>102.46679316888046</v>
      </c>
      <c r="K18" s="28">
        <v>3368.1610000000001</v>
      </c>
    </row>
    <row r="19" spans="1:11">
      <c r="A19" s="804" t="s">
        <v>64</v>
      </c>
      <c r="B19" s="27">
        <v>0.92417700000000003</v>
      </c>
      <c r="C19" s="27">
        <v>0.8</v>
      </c>
      <c r="D19" s="27">
        <v>86.563504610047644</v>
      </c>
      <c r="E19" s="27">
        <v>144.251</v>
      </c>
      <c r="F19" s="27">
        <v>142.9</v>
      </c>
      <c r="G19" s="27">
        <v>99.063438035091608</v>
      </c>
      <c r="H19" s="28">
        <v>242.684</v>
      </c>
      <c r="I19" s="28">
        <v>235.5</v>
      </c>
      <c r="J19" s="27">
        <v>97.039771884425846</v>
      </c>
      <c r="K19" s="28">
        <v>4083.6</v>
      </c>
    </row>
    <row r="20" spans="1:11">
      <c r="A20" s="804" t="s">
        <v>65</v>
      </c>
      <c r="B20" s="27">
        <v>33.371844000000003</v>
      </c>
      <c r="C20" s="27">
        <v>37.5</v>
      </c>
      <c r="D20" s="27">
        <v>112.37017648770022</v>
      </c>
      <c r="E20" s="27">
        <v>801.1</v>
      </c>
      <c r="F20" s="27">
        <v>869.7</v>
      </c>
      <c r="G20" s="27">
        <v>108.56322556484834</v>
      </c>
      <c r="H20" s="28" t="s">
        <v>81</v>
      </c>
      <c r="I20" s="28" t="s">
        <v>81</v>
      </c>
      <c r="J20" s="27" t="s">
        <v>81</v>
      </c>
      <c r="K20" s="28">
        <v>15977.837</v>
      </c>
    </row>
    <row r="21" spans="1:11">
      <c r="A21" s="805" t="s">
        <v>66</v>
      </c>
      <c r="B21" s="30">
        <v>356.9</v>
      </c>
      <c r="C21" s="30">
        <v>436.5</v>
      </c>
      <c r="D21" s="30">
        <v>122.30316615298405</v>
      </c>
      <c r="E21" s="30">
        <v>11791.5</v>
      </c>
      <c r="F21" s="30">
        <v>11698.5</v>
      </c>
      <c r="G21" s="30">
        <v>99.211296272738835</v>
      </c>
      <c r="H21" s="800">
        <v>10555.203</v>
      </c>
      <c r="I21" s="800">
        <v>10509.7</v>
      </c>
      <c r="J21" s="30">
        <v>99.568904548780353</v>
      </c>
      <c r="K21" s="800">
        <v>90865</v>
      </c>
    </row>
    <row r="22" spans="1:11">
      <c r="A22" s="1721" t="s">
        <v>67</v>
      </c>
      <c r="B22" s="1722"/>
      <c r="C22" s="1722"/>
      <c r="D22" s="1722"/>
      <c r="E22" s="1723"/>
      <c r="F22" s="1723"/>
      <c r="G22" s="1722"/>
      <c r="H22" s="1723"/>
      <c r="I22" s="1723"/>
      <c r="J22" s="1722"/>
      <c r="K22" s="1723"/>
    </row>
    <row r="23" spans="1:11">
      <c r="A23" s="806" t="s">
        <v>51</v>
      </c>
      <c r="B23" s="807">
        <v>11.180463446984474</v>
      </c>
      <c r="C23" s="807">
        <v>11.093924241879204</v>
      </c>
      <c r="D23" s="31">
        <v>-8.6539205105269801E-2</v>
      </c>
      <c r="E23" s="808">
        <v>11.54800711493553</v>
      </c>
      <c r="F23" s="807">
        <v>10.930888262982911</v>
      </c>
      <c r="G23" s="807">
        <v>-0.61711885195261829</v>
      </c>
      <c r="H23" s="807">
        <v>20.463924235283557</v>
      </c>
      <c r="I23" s="807">
        <v>19.829026105234849</v>
      </c>
      <c r="J23" s="807">
        <v>-0.63489813004870754</v>
      </c>
      <c r="K23" s="807">
        <v>23.906989689834983</v>
      </c>
    </row>
    <row r="24" spans="1:11">
      <c r="A24" s="804" t="s">
        <v>52</v>
      </c>
      <c r="B24" s="809">
        <v>1.693063899508465</v>
      </c>
      <c r="C24" s="809">
        <v>1.8633763804453398</v>
      </c>
      <c r="D24" s="15">
        <v>0.17031248093687479</v>
      </c>
      <c r="E24" s="14">
        <v>4.4196076612716224</v>
      </c>
      <c r="F24" s="809">
        <v>4.1680020913858824</v>
      </c>
      <c r="G24" s="809">
        <v>-0.25160556988574001</v>
      </c>
      <c r="H24" s="809">
        <v>0.29713413676249467</v>
      </c>
      <c r="I24" s="809">
        <v>0.292830172654793</v>
      </c>
      <c r="J24" s="809">
        <v>-4.3039641077016744E-3</v>
      </c>
      <c r="K24" s="809">
        <v>1.7834317887207209</v>
      </c>
    </row>
    <row r="25" spans="1:11">
      <c r="A25" s="804" t="s">
        <v>53</v>
      </c>
      <c r="B25" s="809">
        <v>1.6919598189904035</v>
      </c>
      <c r="C25" s="809">
        <v>1.2806216050937085</v>
      </c>
      <c r="D25" s="15">
        <v>-0.411338213896695</v>
      </c>
      <c r="E25" s="14">
        <v>3.1848162847649721</v>
      </c>
      <c r="F25" s="809">
        <v>3.4233151124784547</v>
      </c>
      <c r="G25" s="809">
        <v>0.23849882771348252</v>
      </c>
      <c r="H25" s="809">
        <v>0.31320271998922777</v>
      </c>
      <c r="I25" s="809">
        <v>0.36802825324590305</v>
      </c>
      <c r="J25" s="809">
        <v>5.4825533256675274E-2</v>
      </c>
      <c r="K25" s="809">
        <v>1.5043437320439319</v>
      </c>
    </row>
    <row r="26" spans="1:11">
      <c r="A26" s="804" t="s">
        <v>54</v>
      </c>
      <c r="B26" s="809">
        <v>3.507382538815635</v>
      </c>
      <c r="C26" s="809">
        <v>3.6296269649987409</v>
      </c>
      <c r="D26" s="15">
        <v>0.12224442618310594</v>
      </c>
      <c r="E26" s="14">
        <v>13.923192804879324</v>
      </c>
      <c r="F26" s="809">
        <v>14.289659898709573</v>
      </c>
      <c r="G26" s="809">
        <v>0.36646709383024856</v>
      </c>
      <c r="H26" s="809">
        <v>2.989295091900626</v>
      </c>
      <c r="I26" s="809">
        <v>2.9017612275157738</v>
      </c>
      <c r="J26" s="809">
        <v>-8.7533864384852222E-2</v>
      </c>
      <c r="K26" s="809">
        <v>5.1261895138863434</v>
      </c>
    </row>
    <row r="27" spans="1:11">
      <c r="A27" s="804" t="s">
        <v>55</v>
      </c>
      <c r="B27" s="809">
        <v>2.0207536865101039</v>
      </c>
      <c r="C27" s="809">
        <v>2.3885751286017483</v>
      </c>
      <c r="D27" s="15">
        <v>0.36782144209164436</v>
      </c>
      <c r="E27" s="14">
        <v>1.8020219820989658</v>
      </c>
      <c r="F27" s="809">
        <v>1.5595299108059368</v>
      </c>
      <c r="G27" s="809">
        <v>-0.24249207129302897</v>
      </c>
      <c r="H27" s="809">
        <v>1.7939630602123029</v>
      </c>
      <c r="I27" s="809">
        <v>1.7491073545492182</v>
      </c>
      <c r="J27" s="809">
        <v>-4.4855705663084722E-2</v>
      </c>
      <c r="K27" s="809">
        <v>1.3589683900207543</v>
      </c>
    </row>
    <row r="28" spans="1:11">
      <c r="A28" s="804" t="s">
        <v>56</v>
      </c>
      <c r="B28" s="809">
        <v>21.190606226105952</v>
      </c>
      <c r="C28" s="809">
        <v>19.950357926544122</v>
      </c>
      <c r="D28" s="15">
        <v>-1.2402482995618307</v>
      </c>
      <c r="E28" s="14">
        <v>9.9300923176348981</v>
      </c>
      <c r="F28" s="809">
        <v>9.962293021476583</v>
      </c>
      <c r="G28" s="809">
        <v>3.2200703841684941E-2</v>
      </c>
      <c r="H28" s="809">
        <v>44.887567494782196</v>
      </c>
      <c r="I28" s="809">
        <v>0</v>
      </c>
      <c r="J28" s="809">
        <v>-44.887567494782196</v>
      </c>
      <c r="K28" s="809">
        <v>5.9957894830382052</v>
      </c>
    </row>
    <row r="29" spans="1:11">
      <c r="A29" s="804" t="s">
        <v>57</v>
      </c>
      <c r="B29" s="809">
        <v>11.441835062807209</v>
      </c>
      <c r="C29" s="809">
        <v>10.572322745422497</v>
      </c>
      <c r="D29" s="15">
        <v>-0.86951231738471257</v>
      </c>
      <c r="E29" s="14">
        <v>3.8132823100502202</v>
      </c>
      <c r="F29" s="809">
        <v>3.8055542837224889</v>
      </c>
      <c r="G29" s="809">
        <v>-7.7280263277312855E-3</v>
      </c>
      <c r="H29" s="809">
        <v>0.32047397832087793</v>
      </c>
      <c r="I29" s="809">
        <v>0.31273554692891037</v>
      </c>
      <c r="J29" s="809">
        <v>-7.7384313919675596E-3</v>
      </c>
      <c r="K29" s="809">
        <v>9.4901186780557225</v>
      </c>
    </row>
    <row r="30" spans="1:11">
      <c r="A30" s="804" t="s">
        <v>58</v>
      </c>
      <c r="B30" s="809">
        <v>0.45757431536240928</v>
      </c>
      <c r="C30" s="809">
        <v>0.42447570056476858</v>
      </c>
      <c r="D30" s="15">
        <v>-3.3098614797640702E-2</v>
      </c>
      <c r="E30" s="14">
        <v>0.77591693058449884</v>
      </c>
      <c r="F30" s="809">
        <v>0.75029945514671448</v>
      </c>
      <c r="G30" s="809">
        <v>-2.5617475437784365E-2</v>
      </c>
      <c r="H30" s="809">
        <v>1.1642415673601292</v>
      </c>
      <c r="I30" s="809">
        <v>1.1581389094332011</v>
      </c>
      <c r="J30" s="809">
        <v>-6.1026579269281012E-3</v>
      </c>
      <c r="K30" s="809">
        <v>1.2108240150216467</v>
      </c>
    </row>
    <row r="31" spans="1:11">
      <c r="A31" s="804" t="s">
        <v>59</v>
      </c>
      <c r="B31" s="809">
        <v>1.3111778497308264</v>
      </c>
      <c r="C31" s="809">
        <v>1.1942875643008741</v>
      </c>
      <c r="D31" s="15">
        <v>-0.11689028542995228</v>
      </c>
      <c r="E31" s="14">
        <v>2.7235228206021964</v>
      </c>
      <c r="F31" s="809">
        <v>2.6685847550375663</v>
      </c>
      <c r="G31" s="809">
        <v>-5.4938065564630101E-2</v>
      </c>
      <c r="H31" s="809">
        <v>1.111896586548172</v>
      </c>
      <c r="I31" s="809">
        <v>1.135579485255868</v>
      </c>
      <c r="J31" s="809">
        <v>2.3682898707696021E-2</v>
      </c>
      <c r="K31" s="809">
        <v>1.7266182141435222</v>
      </c>
    </row>
    <row r="32" spans="1:11">
      <c r="A32" s="804" t="s">
        <v>60</v>
      </c>
      <c r="B32" s="809">
        <v>4.5583833970507921E-2</v>
      </c>
      <c r="C32" s="809">
        <v>3.9569768696715711E-2</v>
      </c>
      <c r="D32" s="15">
        <v>-6.0140652737922101E-3</v>
      </c>
      <c r="E32" s="14">
        <v>0.90209334089307691</v>
      </c>
      <c r="F32" s="809">
        <v>0.83271423781834175</v>
      </c>
      <c r="G32" s="809">
        <v>-6.937910307473516E-2</v>
      </c>
      <c r="H32" s="809">
        <v>4.4692205839448822E-2</v>
      </c>
      <c r="I32" s="809">
        <v>3.4944990392339351E-2</v>
      </c>
      <c r="J32" s="809">
        <v>-9.747215447109471E-3</v>
      </c>
      <c r="K32" s="809">
        <v>3.0354631402039942</v>
      </c>
    </row>
    <row r="33" spans="1:11">
      <c r="A33" s="804" t="s">
        <v>61</v>
      </c>
      <c r="B33" s="809">
        <v>4.1577592260279315E-2</v>
      </c>
      <c r="C33" s="809">
        <v>3.2375265297312855E-2</v>
      </c>
      <c r="D33" s="15">
        <v>-9.2023269629664603E-3</v>
      </c>
      <c r="E33" s="14">
        <v>0.1166604084355968</v>
      </c>
      <c r="F33" s="809">
        <v>0.12362217400744095</v>
      </c>
      <c r="G33" s="809">
        <v>6.9617655718441501E-3</v>
      </c>
      <c r="H33" s="809">
        <v>0.11809870059920555</v>
      </c>
      <c r="I33" s="809">
        <v>0.11279712088666499</v>
      </c>
      <c r="J33" s="809">
        <v>-5.301579712540555E-3</v>
      </c>
      <c r="K33" s="809">
        <v>0.25141327793363172</v>
      </c>
    </row>
    <row r="34" spans="1:11">
      <c r="A34" s="804" t="s">
        <v>62</v>
      </c>
      <c r="B34" s="809">
        <v>2.6826305297651558</v>
      </c>
      <c r="C34" s="809">
        <v>3.2519155365300909</v>
      </c>
      <c r="D34" s="15">
        <v>0.5692850067649351</v>
      </c>
      <c r="E34" s="14">
        <v>2.4556984559871822</v>
      </c>
      <c r="F34" s="809">
        <v>2.4121832089480595</v>
      </c>
      <c r="G34" s="809">
        <v>-4.3515247039122684E-2</v>
      </c>
      <c r="H34" s="809">
        <v>2.2976072173971587</v>
      </c>
      <c r="I34" s="809">
        <v>2.5179856115107908</v>
      </c>
      <c r="J34" s="809">
        <v>0.22037839411363214</v>
      </c>
      <c r="K34" s="809">
        <v>4.9986837175624448</v>
      </c>
    </row>
    <row r="35" spans="1:11">
      <c r="A35" s="804" t="s">
        <v>63</v>
      </c>
      <c r="B35" s="809">
        <v>0.55653585082312551</v>
      </c>
      <c r="C35" s="809">
        <v>0.53599050325551278</v>
      </c>
      <c r="D35" s="15">
        <v>-2.0545347567612726E-2</v>
      </c>
      <c r="E35" s="14">
        <v>1.262465723094967</v>
      </c>
      <c r="F35" s="809">
        <v>1.256899284113886</v>
      </c>
      <c r="G35" s="809">
        <v>-5.5664389810810011E-3</v>
      </c>
      <c r="H35" s="809">
        <v>0.18923225386566128</v>
      </c>
      <c r="I35" s="809">
        <v>0.19109159303152656</v>
      </c>
      <c r="J35" s="809">
        <v>1.8593391658652814E-3</v>
      </c>
      <c r="K35" s="809">
        <v>0.53447271502810534</v>
      </c>
    </row>
    <row r="36" spans="1:11">
      <c r="A36" s="804" t="s">
        <v>64</v>
      </c>
      <c r="B36" s="809">
        <v>3.6052781462120619E-2</v>
      </c>
      <c r="C36" s="809">
        <v>2.8778013597611427E-2</v>
      </c>
      <c r="D36" s="15">
        <v>-7.2747678645091914E-3</v>
      </c>
      <c r="E36" s="14">
        <v>0.21579826853944856</v>
      </c>
      <c r="F36" s="809">
        <v>0.21105864594579823</v>
      </c>
      <c r="G36" s="809">
        <v>-4.7396225936503222E-3</v>
      </c>
      <c r="H36" s="809">
        <v>0.21785408110594939</v>
      </c>
      <c r="I36" s="809">
        <v>0.20834291740242827</v>
      </c>
      <c r="J36" s="809">
        <v>-9.5111637035211194E-3</v>
      </c>
      <c r="K36" s="809">
        <v>0.64800132151900414</v>
      </c>
    </row>
    <row r="37" spans="1:11">
      <c r="A37" s="804" t="s">
        <v>65</v>
      </c>
      <c r="B37" s="809">
        <v>1.3018586252633222</v>
      </c>
      <c r="C37" s="809">
        <v>1.3489693873880355</v>
      </c>
      <c r="D37" s="15">
        <v>4.7110762124713323E-2</v>
      </c>
      <c r="E37" s="14">
        <v>1.1984387832802006</v>
      </c>
      <c r="F37" s="809">
        <v>1.2845185750809009</v>
      </c>
      <c r="G37" s="809">
        <v>8.6079791800700356E-2</v>
      </c>
      <c r="H37" s="809" t="s">
        <v>81</v>
      </c>
      <c r="I37" s="809" t="s">
        <v>81</v>
      </c>
      <c r="J37" s="809" t="s">
        <v>81</v>
      </c>
      <c r="K37" s="809">
        <v>2.5354245006894018</v>
      </c>
    </row>
    <row r="38" spans="1:11">
      <c r="A38" s="805" t="s">
        <v>66</v>
      </c>
      <c r="B38" s="810">
        <v>13.922914878676757</v>
      </c>
      <c r="C38" s="810">
        <v>15.702003669196731</v>
      </c>
      <c r="D38" s="811">
        <v>1.7790887905199746</v>
      </c>
      <c r="E38" s="812">
        <v>17.63998366377292</v>
      </c>
      <c r="F38" s="810">
        <v>17.278303496129606</v>
      </c>
      <c r="G38" s="810">
        <v>-0.36168016764331412</v>
      </c>
      <c r="H38" s="810">
        <v>9.4752602167912201</v>
      </c>
      <c r="I38" s="810">
        <v>9.2977560892751629</v>
      </c>
      <c r="J38" s="810">
        <v>-0.17750412751605715</v>
      </c>
      <c r="K38" s="810">
        <v>14.418806954604838</v>
      </c>
    </row>
    <row r="39" spans="1:11">
      <c r="A39" s="22" t="s">
        <v>1056</v>
      </c>
      <c r="B39" s="801"/>
      <c r="C39" s="801"/>
      <c r="D39" s="22" t="s">
        <v>1167</v>
      </c>
    </row>
    <row r="40" spans="1:11">
      <c r="A40" s="22" t="s">
        <v>1168</v>
      </c>
    </row>
    <row r="41" spans="1:11">
      <c r="A41" s="22" t="s">
        <v>1169</v>
      </c>
    </row>
    <row r="42" spans="1:11">
      <c r="A42" s="536" t="s">
        <v>1102</v>
      </c>
    </row>
    <row r="43" spans="1:11">
      <c r="A43" s="6"/>
    </row>
  </sheetData>
  <mergeCells count="5">
    <mergeCell ref="A22:K22"/>
    <mergeCell ref="A3:A4"/>
    <mergeCell ref="B3:D3"/>
    <mergeCell ref="E3:G3"/>
    <mergeCell ref="H3:J3"/>
  </mergeCells>
  <pageMargins left="0.51181102362204722" right="0.51181102362204722" top="0.74803149606299213" bottom="0.74803149606299213" header="0.31496062992125984" footer="0.31496062992125984"/>
  <pageSetup paperSize="9" scale="8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6"/>
  <sheetViews>
    <sheetView workbookViewId="0">
      <selection activeCell="M29" sqref="M29"/>
    </sheetView>
  </sheetViews>
  <sheetFormatPr defaultColWidth="6.7109375" defaultRowHeight="12.75"/>
  <cols>
    <col min="1" max="1" width="6.42578125" style="119" customWidth="1"/>
    <col min="2" max="2" width="6.28515625" style="119" customWidth="1"/>
    <col min="3" max="3" width="8" style="119" customWidth="1"/>
    <col min="4" max="4" width="8.5703125" style="119" customWidth="1"/>
    <col min="5" max="9" width="14.28515625" style="119" customWidth="1"/>
    <col min="10" max="16384" width="6.7109375" style="119"/>
  </cols>
  <sheetData>
    <row r="1" spans="1:9" ht="14.25">
      <c r="A1" s="1841" t="s">
        <v>153</v>
      </c>
      <c r="B1" s="1841"/>
      <c r="C1" s="1841"/>
      <c r="D1" s="1841"/>
      <c r="E1" s="1841"/>
      <c r="F1" s="1841"/>
      <c r="G1" s="1841"/>
      <c r="H1" s="1841"/>
      <c r="I1" s="1841"/>
    </row>
    <row r="2" spans="1:9" ht="18" customHeight="1" thickBot="1">
      <c r="A2" s="120"/>
      <c r="B2" s="121"/>
      <c r="C2" s="121"/>
      <c r="D2" s="121"/>
      <c r="I2" s="1298" t="s">
        <v>1143</v>
      </c>
    </row>
    <row r="3" spans="1:9" ht="20.25" customHeight="1">
      <c r="A3" s="122" t="s">
        <v>0</v>
      </c>
      <c r="B3" s="123"/>
      <c r="C3" s="124"/>
      <c r="D3" s="125" t="s">
        <v>154</v>
      </c>
      <c r="E3" s="126" t="s">
        <v>155</v>
      </c>
      <c r="F3" s="127"/>
      <c r="G3" s="127"/>
      <c r="H3" s="128" t="s">
        <v>156</v>
      </c>
      <c r="I3" s="129" t="s">
        <v>157</v>
      </c>
    </row>
    <row r="4" spans="1:9" ht="20.25" customHeight="1" thickBot="1">
      <c r="A4" s="130"/>
      <c r="B4" s="131"/>
      <c r="C4" s="132"/>
      <c r="D4" s="133" t="s">
        <v>158</v>
      </c>
      <c r="E4" s="134" t="s">
        <v>1021</v>
      </c>
      <c r="F4" s="134" t="s">
        <v>1061</v>
      </c>
      <c r="G4" s="134" t="s">
        <v>1255</v>
      </c>
      <c r="H4" s="135" t="s">
        <v>1256</v>
      </c>
      <c r="I4" s="136" t="s">
        <v>1207</v>
      </c>
    </row>
    <row r="5" spans="1:9" ht="15" customHeight="1">
      <c r="A5" s="137" t="s">
        <v>159</v>
      </c>
      <c r="B5" s="138"/>
      <c r="C5" s="138"/>
      <c r="D5" s="139"/>
      <c r="E5" s="140"/>
      <c r="F5" s="140"/>
      <c r="G5" s="140"/>
      <c r="H5" s="140"/>
      <c r="I5" s="141"/>
    </row>
    <row r="6" spans="1:9" ht="15" customHeight="1">
      <c r="A6" s="142" t="s">
        <v>160</v>
      </c>
      <c r="B6" s="143"/>
      <c r="C6" s="144"/>
      <c r="D6" s="145" t="s">
        <v>161</v>
      </c>
      <c r="E6" s="147">
        <v>471.09100000000001</v>
      </c>
      <c r="F6" s="147">
        <v>467.82</v>
      </c>
      <c r="G6" s="147">
        <v>465.54300000000001</v>
      </c>
      <c r="H6" s="146">
        <f>G6-F6</f>
        <v>-2.2769999999999868</v>
      </c>
      <c r="I6" s="148">
        <f>G6/F6*100</f>
        <v>99.513274336283189</v>
      </c>
    </row>
    <row r="7" spans="1:9" ht="15" customHeight="1">
      <c r="A7" s="142" t="s">
        <v>162</v>
      </c>
      <c r="B7" s="143" t="s">
        <v>163</v>
      </c>
      <c r="C7" s="144"/>
      <c r="D7" s="145" t="s">
        <v>161</v>
      </c>
      <c r="E7" s="147">
        <v>202.589</v>
      </c>
      <c r="F7" s="147">
        <v>198.97800000000001</v>
      </c>
      <c r="G7" s="147">
        <v>201.79499999999999</v>
      </c>
      <c r="H7" s="146">
        <f>G7-F7</f>
        <v>2.8169999999999789</v>
      </c>
      <c r="I7" s="148">
        <f>G7/F7*100</f>
        <v>101.41573440279829</v>
      </c>
    </row>
    <row r="8" spans="1:9" ht="15" customHeight="1">
      <c r="A8" s="142"/>
      <c r="B8" s="149" t="s">
        <v>164</v>
      </c>
      <c r="C8" s="150" t="s">
        <v>165</v>
      </c>
      <c r="D8" s="145" t="s">
        <v>161</v>
      </c>
      <c r="E8" s="146">
        <f>E7-E9</f>
        <v>150.27199999999999</v>
      </c>
      <c r="F8" s="146">
        <f>F7-F9</f>
        <v>144.875</v>
      </c>
      <c r="G8" s="146">
        <f>99.375+43.708</f>
        <v>143.083</v>
      </c>
      <c r="H8" s="146">
        <f t="shared" ref="H8:H17" si="0">G8-F8</f>
        <v>-1.7920000000000016</v>
      </c>
      <c r="I8" s="148">
        <f t="shared" ref="I8:I17" si="1">G8/F8*100</f>
        <v>98.763071613459871</v>
      </c>
    </row>
    <row r="9" spans="1:9" ht="15" customHeight="1">
      <c r="A9" s="142"/>
      <c r="B9" s="143"/>
      <c r="C9" s="150" t="s">
        <v>166</v>
      </c>
      <c r="D9" s="145" t="s">
        <v>161</v>
      </c>
      <c r="E9" s="147">
        <f>37.575+14.742</f>
        <v>52.317000000000007</v>
      </c>
      <c r="F9" s="147">
        <f>38.364+15.739</f>
        <v>54.102999999999994</v>
      </c>
      <c r="G9" s="147">
        <f>42.478+16.234</f>
        <v>58.712000000000003</v>
      </c>
      <c r="H9" s="146">
        <f t="shared" si="0"/>
        <v>4.6090000000000089</v>
      </c>
      <c r="I9" s="148">
        <f t="shared" si="1"/>
        <v>108.51893610335843</v>
      </c>
    </row>
    <row r="10" spans="1:9" ht="15" customHeight="1">
      <c r="A10" s="142" t="s">
        <v>167</v>
      </c>
      <c r="B10" s="143"/>
      <c r="C10" s="144"/>
      <c r="D10" s="145" t="s">
        <v>161</v>
      </c>
      <c r="E10" s="147">
        <v>631.46400000000006</v>
      </c>
      <c r="F10" s="147">
        <v>637.16700000000003</v>
      </c>
      <c r="G10" s="147">
        <v>641.827</v>
      </c>
      <c r="H10" s="146">
        <f t="shared" si="0"/>
        <v>4.6599999999999682</v>
      </c>
      <c r="I10" s="148">
        <f t="shared" si="1"/>
        <v>100.73136242146879</v>
      </c>
    </row>
    <row r="11" spans="1:9" ht="15" customHeight="1">
      <c r="A11" s="142" t="s">
        <v>162</v>
      </c>
      <c r="B11" s="143" t="s">
        <v>168</v>
      </c>
      <c r="C11" s="144"/>
      <c r="D11" s="145" t="s">
        <v>161</v>
      </c>
      <c r="E11" s="147">
        <v>39.679000000000002</v>
      </c>
      <c r="F11" s="147">
        <v>40.548999999999999</v>
      </c>
      <c r="G11" s="147">
        <v>40.116999999999997</v>
      </c>
      <c r="H11" s="146">
        <f t="shared" si="0"/>
        <v>-0.43200000000000216</v>
      </c>
      <c r="I11" s="148">
        <f t="shared" si="1"/>
        <v>98.934622308811555</v>
      </c>
    </row>
    <row r="12" spans="1:9" ht="15" customHeight="1">
      <c r="A12" s="142" t="s">
        <v>169</v>
      </c>
      <c r="B12" s="143"/>
      <c r="C12" s="144"/>
      <c r="D12" s="145" t="s">
        <v>161</v>
      </c>
      <c r="E12" s="151">
        <v>409.56900000000002</v>
      </c>
      <c r="F12" s="151">
        <v>399.90800000000002</v>
      </c>
      <c r="G12" s="151">
        <v>391.15100000000001</v>
      </c>
      <c r="H12" s="146">
        <f t="shared" si="0"/>
        <v>-8.757000000000005</v>
      </c>
      <c r="I12" s="148">
        <f t="shared" si="1"/>
        <v>97.810246356662034</v>
      </c>
    </row>
    <row r="13" spans="1:9" ht="15" customHeight="1">
      <c r="A13" s="142" t="s">
        <v>162</v>
      </c>
      <c r="B13" s="143" t="s">
        <v>170</v>
      </c>
      <c r="C13" s="144"/>
      <c r="D13" s="145" t="s">
        <v>161</v>
      </c>
      <c r="E13" s="151">
        <f>159.721+112.484</f>
        <v>272.20499999999998</v>
      </c>
      <c r="F13" s="151">
        <f>169.516+100.271</f>
        <v>269.78699999999998</v>
      </c>
      <c r="G13" s="151">
        <f>161.504+103.941</f>
        <v>265.44499999999999</v>
      </c>
      <c r="H13" s="146">
        <f t="shared" si="0"/>
        <v>-4.3419999999999845</v>
      </c>
      <c r="I13" s="148">
        <f t="shared" si="1"/>
        <v>98.390582200031886</v>
      </c>
    </row>
    <row r="14" spans="1:9" ht="15" customHeight="1">
      <c r="A14" s="142" t="s">
        <v>171</v>
      </c>
      <c r="B14" s="143"/>
      <c r="C14" s="144"/>
      <c r="D14" s="145" t="s">
        <v>161</v>
      </c>
      <c r="E14" s="151">
        <v>34.823</v>
      </c>
      <c r="F14" s="151">
        <v>35.457000000000001</v>
      </c>
      <c r="G14" s="151">
        <v>35.177999999999997</v>
      </c>
      <c r="H14" s="146">
        <f t="shared" si="0"/>
        <v>-0.27900000000000347</v>
      </c>
      <c r="I14" s="148">
        <f t="shared" si="1"/>
        <v>99.213131398595465</v>
      </c>
    </row>
    <row r="15" spans="1:9" ht="15" customHeight="1">
      <c r="A15" s="142" t="s">
        <v>172</v>
      </c>
      <c r="B15" s="143"/>
      <c r="C15" s="144"/>
      <c r="D15" s="145" t="s">
        <v>161</v>
      </c>
      <c r="E15" s="151">
        <v>11849.817999999999</v>
      </c>
      <c r="F15" s="151">
        <v>10968.918</v>
      </c>
      <c r="G15" s="151">
        <v>12494.074000000001</v>
      </c>
      <c r="H15" s="146">
        <f t="shared" si="0"/>
        <v>1525.1560000000009</v>
      </c>
      <c r="I15" s="148">
        <f t="shared" si="1"/>
        <v>113.90434316310871</v>
      </c>
    </row>
    <row r="16" spans="1:9" ht="15" customHeight="1">
      <c r="A16" s="142" t="s">
        <v>173</v>
      </c>
      <c r="B16" s="143"/>
      <c r="C16" s="144"/>
      <c r="D16" s="145" t="s">
        <v>161</v>
      </c>
      <c r="E16" s="151">
        <v>6265.5110000000004</v>
      </c>
      <c r="F16" s="151">
        <v>5680.915</v>
      </c>
      <c r="G16" s="151">
        <v>5651.2910000000002</v>
      </c>
      <c r="H16" s="146">
        <f t="shared" si="0"/>
        <v>-29.623999999999796</v>
      </c>
      <c r="I16" s="148">
        <f t="shared" si="1"/>
        <v>99.478534707877159</v>
      </c>
    </row>
    <row r="17" spans="1:11" ht="15" customHeight="1">
      <c r="A17" s="152" t="s">
        <v>174</v>
      </c>
      <c r="B17" s="143"/>
      <c r="C17" s="144"/>
      <c r="D17" s="145" t="s">
        <v>161</v>
      </c>
      <c r="E17" s="153">
        <v>7.2489999999999997</v>
      </c>
      <c r="F17" s="153">
        <v>7.1609999999999996</v>
      </c>
      <c r="G17" s="153">
        <v>6.8259999999999996</v>
      </c>
      <c r="H17" s="146">
        <f t="shared" si="0"/>
        <v>-0.33499999999999996</v>
      </c>
      <c r="I17" s="148">
        <f t="shared" si="1"/>
        <v>95.321882418656614</v>
      </c>
      <c r="K17" s="154"/>
    </row>
    <row r="18" spans="1:11" ht="15" customHeight="1">
      <c r="A18" s="155" t="s">
        <v>175</v>
      </c>
      <c r="B18" s="156"/>
      <c r="C18" s="156"/>
      <c r="D18" s="157"/>
      <c r="E18" s="158"/>
      <c r="F18" s="159"/>
      <c r="G18" s="159"/>
      <c r="H18" s="158"/>
      <c r="I18" s="160"/>
    </row>
    <row r="19" spans="1:11" ht="15" customHeight="1">
      <c r="A19" s="152" t="s">
        <v>176</v>
      </c>
      <c r="B19" s="161"/>
      <c r="C19" s="144"/>
      <c r="D19" s="162" t="s">
        <v>177</v>
      </c>
      <c r="E19" s="163">
        <v>20736.624106053598</v>
      </c>
      <c r="F19" s="163">
        <v>23364.070185636039</v>
      </c>
      <c r="G19" s="163">
        <v>22347.367959011441</v>
      </c>
      <c r="H19" s="146">
        <f>G19-F19</f>
        <v>-1016.7022266245986</v>
      </c>
      <c r="I19" s="148">
        <f>G19/F19*100</f>
        <v>95.648437029393733</v>
      </c>
    </row>
    <row r="20" spans="1:11" ht="15" customHeight="1">
      <c r="A20" s="152" t="s">
        <v>178</v>
      </c>
      <c r="B20" s="161"/>
      <c r="C20" s="144"/>
      <c r="D20" s="145" t="s">
        <v>177</v>
      </c>
      <c r="E20" s="164">
        <v>77767.075240782244</v>
      </c>
      <c r="F20" s="164">
        <v>75780.687807215087</v>
      </c>
      <c r="G20" s="164">
        <v>80045.494560204592</v>
      </c>
      <c r="H20" s="146">
        <f>G20-F20</f>
        <v>4264.8067529895052</v>
      </c>
      <c r="I20" s="148">
        <f>G20/F20*100</f>
        <v>105.62782798150249</v>
      </c>
      <c r="J20" s="165"/>
      <c r="K20" s="161"/>
    </row>
    <row r="21" spans="1:11" ht="15" customHeight="1">
      <c r="A21" s="152" t="s">
        <v>179</v>
      </c>
      <c r="B21" s="161"/>
      <c r="C21" s="144"/>
      <c r="D21" s="145" t="s">
        <v>177</v>
      </c>
      <c r="E21" s="164">
        <v>1252.151478144835</v>
      </c>
      <c r="F21" s="164">
        <v>1257.1496698586143</v>
      </c>
      <c r="G21" s="164">
        <v>1391.2510789488349</v>
      </c>
      <c r="H21" s="146">
        <f t="shared" ref="H21:H27" si="2">G21-F21</f>
        <v>134.10140909022061</v>
      </c>
      <c r="I21" s="148">
        <f t="shared" ref="I21:I27" si="3">G21/F21*100</f>
        <v>110.6670997340597</v>
      </c>
    </row>
    <row r="22" spans="1:11" ht="15" customHeight="1">
      <c r="A22" s="152" t="s">
        <v>180</v>
      </c>
      <c r="B22" s="161"/>
      <c r="C22" s="144"/>
      <c r="D22" s="145" t="s">
        <v>177</v>
      </c>
      <c r="E22" s="164">
        <v>258.40238095238095</v>
      </c>
      <c r="F22" s="164">
        <v>257.82121428571429</v>
      </c>
      <c r="G22" s="164">
        <v>261.99904761904759</v>
      </c>
      <c r="H22" s="146">
        <f t="shared" si="2"/>
        <v>4.1778333333332967</v>
      </c>
      <c r="I22" s="148">
        <f t="shared" si="3"/>
        <v>101.62043815708024</v>
      </c>
    </row>
    <row r="23" spans="1:11" ht="15" customHeight="1">
      <c r="A23" s="166" t="s">
        <v>181</v>
      </c>
      <c r="B23" s="167"/>
      <c r="C23" s="168"/>
      <c r="D23" s="169" t="s">
        <v>177</v>
      </c>
      <c r="E23" s="170">
        <v>75940</v>
      </c>
      <c r="F23" s="170">
        <v>70596</v>
      </c>
      <c r="G23" s="1517">
        <v>73404</v>
      </c>
      <c r="H23" s="1518">
        <f t="shared" si="2"/>
        <v>2808</v>
      </c>
      <c r="I23" s="1519">
        <f t="shared" si="3"/>
        <v>103.9775624681285</v>
      </c>
    </row>
    <row r="24" spans="1:11" ht="15" customHeight="1">
      <c r="A24" s="142" t="s">
        <v>182</v>
      </c>
      <c r="B24" s="149"/>
      <c r="C24" s="150"/>
      <c r="D24" s="162" t="s">
        <v>183</v>
      </c>
      <c r="E24" s="164">
        <v>959418</v>
      </c>
      <c r="F24" s="164">
        <v>933887</v>
      </c>
      <c r="G24" s="164">
        <v>948711</v>
      </c>
      <c r="H24" s="146">
        <f t="shared" si="2"/>
        <v>14824</v>
      </c>
      <c r="I24" s="148">
        <f t="shared" si="3"/>
        <v>101.58734407910164</v>
      </c>
    </row>
    <row r="25" spans="1:11" ht="15" customHeight="1">
      <c r="A25" s="171" t="s">
        <v>184</v>
      </c>
      <c r="B25" s="167"/>
      <c r="C25" s="168"/>
      <c r="D25" s="169" t="s">
        <v>161</v>
      </c>
      <c r="E25" s="170">
        <v>1261036</v>
      </c>
      <c r="F25" s="170">
        <v>1162742</v>
      </c>
      <c r="G25" s="170">
        <v>1114944</v>
      </c>
      <c r="H25" s="836">
        <f t="shared" si="2"/>
        <v>-47798</v>
      </c>
      <c r="I25" s="1519">
        <f t="shared" si="3"/>
        <v>95.889199839689283</v>
      </c>
    </row>
    <row r="26" spans="1:11" ht="15" customHeight="1">
      <c r="A26" s="142" t="s">
        <v>185</v>
      </c>
      <c r="B26" s="143"/>
      <c r="C26" s="144"/>
      <c r="D26" s="145" t="s">
        <v>183</v>
      </c>
      <c r="E26" s="164">
        <v>10923</v>
      </c>
      <c r="F26" s="164">
        <v>11102.255999999999</v>
      </c>
      <c r="G26" s="164">
        <v>12315.864</v>
      </c>
      <c r="H26" s="146">
        <f t="shared" si="2"/>
        <v>1213.6080000000002</v>
      </c>
      <c r="I26" s="148">
        <f t="shared" si="3"/>
        <v>110.93118371617446</v>
      </c>
      <c r="K26" s="172"/>
    </row>
    <row r="27" spans="1:11" ht="15" customHeight="1" thickBot="1">
      <c r="A27" s="173" t="s">
        <v>186</v>
      </c>
      <c r="B27" s="174"/>
      <c r="C27" s="175"/>
      <c r="D27" s="176" t="s">
        <v>183</v>
      </c>
      <c r="E27" s="177">
        <v>635</v>
      </c>
      <c r="F27" s="177">
        <v>630.16300000000001</v>
      </c>
      <c r="G27" s="177">
        <v>638.18399999999997</v>
      </c>
      <c r="H27" s="1520">
        <f t="shared" si="2"/>
        <v>8.0209999999999582</v>
      </c>
      <c r="I27" s="1521">
        <f t="shared" si="3"/>
        <v>101.27284527971334</v>
      </c>
    </row>
    <row r="28" spans="1:11" ht="3.75" customHeight="1">
      <c r="A28" s="143"/>
      <c r="B28" s="149"/>
      <c r="C28" s="149"/>
      <c r="D28" s="178"/>
      <c r="E28" s="6"/>
      <c r="F28" s="6"/>
      <c r="G28" s="6"/>
      <c r="H28" s="6"/>
    </row>
    <row r="29" spans="1:11" ht="27.75" customHeight="1">
      <c r="A29" s="1842" t="s">
        <v>187</v>
      </c>
      <c r="B29" s="1842"/>
      <c r="C29" s="1842"/>
      <c r="D29" s="1842"/>
      <c r="E29" s="1842"/>
      <c r="F29" s="1842"/>
      <c r="G29" s="1842"/>
      <c r="H29" s="1842"/>
      <c r="I29" s="1842"/>
    </row>
    <row r="30" spans="1:11">
      <c r="A30" s="179" t="s">
        <v>188</v>
      </c>
      <c r="B30" s="180"/>
      <c r="C30" s="181"/>
      <c r="D30" s="181"/>
    </row>
    <row r="31" spans="1:11">
      <c r="B31" s="182" t="s">
        <v>189</v>
      </c>
      <c r="C31" s="181"/>
      <c r="D31" s="181"/>
    </row>
    <row r="32" spans="1:11">
      <c r="B32" s="182" t="s">
        <v>1257</v>
      </c>
      <c r="C32" s="181"/>
      <c r="D32" s="181"/>
    </row>
    <row r="33" spans="1:4">
      <c r="A33" s="179" t="s">
        <v>1096</v>
      </c>
      <c r="B33" s="183"/>
      <c r="C33" s="184"/>
      <c r="D33" s="185"/>
    </row>
    <row r="34" spans="1:4">
      <c r="A34" s="183"/>
      <c r="B34" s="183"/>
      <c r="C34" s="183"/>
      <c r="D34" s="186"/>
    </row>
    <row r="35" spans="1:4">
      <c r="A35" s="183"/>
      <c r="B35" s="183"/>
      <c r="C35" s="183"/>
      <c r="D35" s="186"/>
    </row>
    <row r="36" spans="1:4">
      <c r="A36" s="183"/>
      <c r="B36" s="183"/>
      <c r="C36" s="183"/>
      <c r="D36" s="187"/>
    </row>
    <row r="37" spans="1:4">
      <c r="A37" s="183"/>
      <c r="B37" s="183"/>
      <c r="C37" s="183"/>
      <c r="D37" s="187"/>
    </row>
    <row r="38" spans="1:4">
      <c r="A38" s="183"/>
      <c r="B38" s="183"/>
      <c r="C38" s="183"/>
      <c r="D38" s="187"/>
    </row>
    <row r="39" spans="1:4">
      <c r="A39" s="183"/>
      <c r="B39" s="183"/>
      <c r="C39" s="183"/>
      <c r="D39" s="187"/>
    </row>
    <row r="40" spans="1:4">
      <c r="D40" s="188"/>
    </row>
    <row r="41" spans="1:4">
      <c r="D41" s="188"/>
    </row>
    <row r="42" spans="1:4">
      <c r="D42" s="188"/>
    </row>
    <row r="43" spans="1:4">
      <c r="D43" s="189"/>
    </row>
    <row r="44" spans="1:4">
      <c r="D44" s="189"/>
    </row>
    <row r="45" spans="1:4">
      <c r="D45" s="188"/>
    </row>
    <row r="46" spans="1:4">
      <c r="D46" s="188"/>
    </row>
  </sheetData>
  <mergeCells count="2">
    <mergeCell ref="A1:I1"/>
    <mergeCell ref="A29:I2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2"/>
  <sheetViews>
    <sheetView topLeftCell="A7" workbookViewId="0">
      <selection activeCell="I27" sqref="I27"/>
    </sheetView>
  </sheetViews>
  <sheetFormatPr defaultColWidth="10.28515625" defaultRowHeight="12.75"/>
  <cols>
    <col min="1" max="1" width="23.42578125" style="183" customWidth="1"/>
    <col min="2" max="2" width="16.28515625" style="183" bestFit="1" customWidth="1"/>
    <col min="3" max="16384" width="10.28515625" style="183"/>
  </cols>
  <sheetData>
    <row r="1" spans="1:6" ht="38.25" customHeight="1">
      <c r="A1" s="1843" t="s">
        <v>191</v>
      </c>
      <c r="B1" s="1843"/>
      <c r="C1" s="1843"/>
      <c r="D1" s="1843"/>
      <c r="E1" s="1843"/>
      <c r="F1" s="1843"/>
    </row>
    <row r="2" spans="1:6" ht="14.25" customHeight="1" thickBot="1">
      <c r="A2" s="190"/>
      <c r="B2" s="191"/>
      <c r="C2" s="192"/>
      <c r="D2" s="192"/>
      <c r="E2" s="192"/>
      <c r="F2" s="193" t="s">
        <v>1144</v>
      </c>
    </row>
    <row r="3" spans="1:6" ht="18" customHeight="1">
      <c r="A3" s="194" t="s">
        <v>192</v>
      </c>
      <c r="B3" s="125" t="s">
        <v>154</v>
      </c>
      <c r="C3" s="195" t="s">
        <v>155</v>
      </c>
      <c r="D3" s="196"/>
      <c r="E3" s="196"/>
      <c r="F3" s="197" t="s">
        <v>157</v>
      </c>
    </row>
    <row r="4" spans="1:6" ht="15" customHeight="1" thickBot="1">
      <c r="A4" s="198"/>
      <c r="B4" s="132" t="s">
        <v>158</v>
      </c>
      <c r="C4" s="199" t="s">
        <v>1022</v>
      </c>
      <c r="D4" s="199" t="s">
        <v>1063</v>
      </c>
      <c r="E4" s="199" t="s">
        <v>1258</v>
      </c>
      <c r="F4" s="1128" t="s">
        <v>1207</v>
      </c>
    </row>
    <row r="5" spans="1:6">
      <c r="A5" s="200" t="s">
        <v>193</v>
      </c>
      <c r="B5" s="201" t="s">
        <v>194</v>
      </c>
      <c r="C5" s="203">
        <v>28.566453014778887</v>
      </c>
      <c r="D5" s="204">
        <v>28.995234684025288</v>
      </c>
      <c r="E5" s="204">
        <v>28.472452203350628</v>
      </c>
      <c r="F5" s="205">
        <v>98.197005520487537</v>
      </c>
    </row>
    <row r="6" spans="1:6">
      <c r="A6" s="206" t="s">
        <v>195</v>
      </c>
      <c r="B6" s="145" t="s">
        <v>194</v>
      </c>
      <c r="C6" s="203">
        <v>65.07025560251391</v>
      </c>
      <c r="D6" s="204">
        <v>61.567051837086403</v>
      </c>
      <c r="E6" s="204">
        <v>63.385953015512555</v>
      </c>
      <c r="F6" s="205">
        <v>102.95434185031172</v>
      </c>
    </row>
    <row r="7" spans="1:6">
      <c r="A7" s="206" t="s">
        <v>196</v>
      </c>
      <c r="B7" s="145" t="s">
        <v>194</v>
      </c>
      <c r="C7" s="203">
        <v>29.571292671896199</v>
      </c>
      <c r="D7" s="204">
        <v>28.97810446320117</v>
      </c>
      <c r="E7" s="204">
        <v>29.542192994906248</v>
      </c>
      <c r="F7" s="205">
        <v>101.94660258893539</v>
      </c>
    </row>
    <row r="8" spans="1:6">
      <c r="A8" s="206" t="s">
        <v>197</v>
      </c>
      <c r="B8" s="145" t="s">
        <v>194</v>
      </c>
      <c r="C8" s="203">
        <v>24.707723177850902</v>
      </c>
      <c r="D8" s="204">
        <v>26.68888404397795</v>
      </c>
      <c r="E8" s="204">
        <v>24.372742899496931</v>
      </c>
      <c r="F8" s="205">
        <v>91.321701047280655</v>
      </c>
    </row>
    <row r="9" spans="1:6">
      <c r="A9" s="206" t="s">
        <v>198</v>
      </c>
      <c r="B9" s="145" t="s">
        <v>194</v>
      </c>
      <c r="C9" s="203">
        <v>4.3380170401675944</v>
      </c>
      <c r="D9" s="204">
        <v>4.2363555195647882</v>
      </c>
      <c r="E9" s="204">
        <v>3.775895875058481</v>
      </c>
      <c r="F9" s="205">
        <v>89.130760098396763</v>
      </c>
    </row>
    <row r="10" spans="1:6">
      <c r="A10" s="207" t="s">
        <v>199</v>
      </c>
      <c r="B10" s="169" t="s">
        <v>194</v>
      </c>
      <c r="C10" s="208">
        <v>0.24328244155763143</v>
      </c>
      <c r="D10" s="209">
        <v>0.22788384672086048</v>
      </c>
      <c r="E10" s="209">
        <v>0.1803052046700625</v>
      </c>
      <c r="F10" s="210">
        <v>79.121538127676942</v>
      </c>
    </row>
    <row r="11" spans="1:6">
      <c r="A11" s="200" t="s">
        <v>200</v>
      </c>
      <c r="B11" s="201" t="s">
        <v>201</v>
      </c>
      <c r="C11" s="211">
        <v>48.128991244545901</v>
      </c>
      <c r="D11" s="212">
        <v>55.276567656765671</v>
      </c>
      <c r="E11" s="212">
        <v>60.016174053687422</v>
      </c>
      <c r="F11" s="213">
        <v>108.57435003264288</v>
      </c>
    </row>
    <row r="12" spans="1:6">
      <c r="A12" s="206" t="s">
        <v>202</v>
      </c>
      <c r="B12" s="145" t="s">
        <v>201</v>
      </c>
      <c r="C12" s="211">
        <v>117.84321091108735</v>
      </c>
      <c r="D12" s="212">
        <v>153.37029702970298</v>
      </c>
      <c r="E12" s="212">
        <v>164.79534604648737</v>
      </c>
      <c r="F12" s="213">
        <v>107.44932313365196</v>
      </c>
    </row>
    <row r="13" spans="1:6">
      <c r="A13" s="206" t="s">
        <v>203</v>
      </c>
      <c r="B13" s="145" t="s">
        <v>201</v>
      </c>
      <c r="C13" s="211">
        <v>60.0485450920334</v>
      </c>
      <c r="D13" s="212">
        <v>53.082508250825079</v>
      </c>
      <c r="E13" s="212">
        <v>48.063026635014218</v>
      </c>
      <c r="F13" s="213">
        <v>90.544000686454297</v>
      </c>
    </row>
    <row r="14" spans="1:6">
      <c r="A14" s="206" t="s">
        <v>204</v>
      </c>
      <c r="B14" s="145" t="s">
        <v>201</v>
      </c>
      <c r="C14" s="211">
        <v>37.593550437772706</v>
      </c>
      <c r="D14" s="212">
        <v>40.496369636963699</v>
      </c>
      <c r="E14" s="212">
        <v>40.033391594709514</v>
      </c>
      <c r="F14" s="213">
        <v>98.856741860061462</v>
      </c>
    </row>
    <row r="15" spans="1:6">
      <c r="A15" s="206" t="s">
        <v>205</v>
      </c>
      <c r="B15" s="145" t="s">
        <v>201</v>
      </c>
      <c r="C15" s="211">
        <v>10.648134770422168</v>
      </c>
      <c r="D15" s="212">
        <v>9.6528052805280531</v>
      </c>
      <c r="E15" s="212">
        <v>7.8444160384003343</v>
      </c>
      <c r="F15" s="213">
        <v>81.265661229325133</v>
      </c>
    </row>
    <row r="16" spans="1:6">
      <c r="A16" s="221" t="s">
        <v>206</v>
      </c>
      <c r="B16" s="169" t="s">
        <v>201</v>
      </c>
      <c r="C16" s="214">
        <v>2.3116710492096976E-2</v>
      </c>
      <c r="D16" s="215">
        <v>1.5841584158415842E-2</v>
      </c>
      <c r="E16" s="215">
        <v>1.0434873346724756E-2</v>
      </c>
      <c r="F16" s="216">
        <v>65.870138001200019</v>
      </c>
    </row>
    <row r="17" spans="1:6">
      <c r="A17" s="221" t="s">
        <v>207</v>
      </c>
      <c r="B17" s="217" t="s">
        <v>208</v>
      </c>
      <c r="C17" s="218">
        <v>16.939141068705883</v>
      </c>
      <c r="D17" s="219">
        <v>16.145071999502381</v>
      </c>
      <c r="E17" s="219">
        <v>14.733291116479426</v>
      </c>
      <c r="F17" s="220">
        <v>91.255654461829167</v>
      </c>
    </row>
    <row r="18" spans="1:6">
      <c r="A18" s="221" t="s">
        <v>209</v>
      </c>
      <c r="B18" s="222" t="s">
        <v>208</v>
      </c>
      <c r="C18" s="211">
        <v>8.4003903876831902</v>
      </c>
      <c r="D18" s="212">
        <v>7.1653500450968801</v>
      </c>
      <c r="E18" s="212">
        <v>9.5554721642391982</v>
      </c>
      <c r="F18" s="213">
        <v>133.35666930574922</v>
      </c>
    </row>
    <row r="19" spans="1:6" ht="13.5" thickBot="1">
      <c r="A19" s="223" t="s">
        <v>210</v>
      </c>
      <c r="B19" s="224" t="s">
        <v>208</v>
      </c>
      <c r="C19" s="225">
        <v>5.6661087833309161</v>
      </c>
      <c r="D19" s="226">
        <v>5.7043666220881413</v>
      </c>
      <c r="E19" s="226">
        <v>4.9499261205056637</v>
      </c>
      <c r="F19" s="227">
        <v>86.774333566479172</v>
      </c>
    </row>
    <row r="20" spans="1:6" ht="15.75" customHeight="1">
      <c r="A20" s="228" t="s">
        <v>211</v>
      </c>
    </row>
    <row r="21" spans="1:6">
      <c r="A21" s="229" t="s">
        <v>1102</v>
      </c>
    </row>
    <row r="22" spans="1:6" ht="13.5">
      <c r="A22" s="230"/>
    </row>
    <row r="23" spans="1:6" ht="15.75">
      <c r="A23" s="231" t="s">
        <v>212</v>
      </c>
      <c r="B23" s="232"/>
      <c r="C23" s="233"/>
      <c r="D23" s="233"/>
      <c r="E23" s="233"/>
    </row>
    <row r="24" spans="1:6" ht="16.5" thickBot="1">
      <c r="A24" s="190"/>
      <c r="B24" s="232"/>
      <c r="C24" s="233"/>
      <c r="D24" s="233"/>
      <c r="E24" s="233"/>
      <c r="F24" s="193" t="s">
        <v>1145</v>
      </c>
    </row>
    <row r="25" spans="1:6">
      <c r="A25" s="234" t="s">
        <v>192</v>
      </c>
      <c r="B25" s="235" t="s">
        <v>213</v>
      </c>
      <c r="C25" s="236" t="s">
        <v>155</v>
      </c>
      <c r="D25" s="196"/>
      <c r="E25" s="196"/>
      <c r="F25" s="237" t="s">
        <v>157</v>
      </c>
    </row>
    <row r="26" spans="1:6" ht="13.5" thickBot="1">
      <c r="A26" s="238"/>
      <c r="B26" s="239"/>
      <c r="C26" s="240" t="s">
        <v>1023</v>
      </c>
      <c r="D26" s="240" t="s">
        <v>1064</v>
      </c>
      <c r="E26" s="240" t="s">
        <v>1259</v>
      </c>
      <c r="F26" s="136" t="s">
        <v>1207</v>
      </c>
    </row>
    <row r="27" spans="1:6">
      <c r="A27" s="206" t="s">
        <v>214</v>
      </c>
      <c r="B27" s="145" t="s">
        <v>215</v>
      </c>
      <c r="C27" s="202">
        <v>85.25</v>
      </c>
      <c r="D27" s="203">
        <v>84.13</v>
      </c>
      <c r="E27" s="203">
        <v>85.84</v>
      </c>
      <c r="F27" s="241">
        <v>102.03256864376561</v>
      </c>
    </row>
    <row r="28" spans="1:6">
      <c r="A28" s="206" t="s">
        <v>216</v>
      </c>
      <c r="B28" s="145" t="s">
        <v>215</v>
      </c>
      <c r="C28" s="202">
        <v>80.48</v>
      </c>
      <c r="D28" s="203">
        <v>79.75</v>
      </c>
      <c r="E28" s="203">
        <v>81.87</v>
      </c>
      <c r="F28" s="241">
        <v>102.65830721003135</v>
      </c>
    </row>
    <row r="29" spans="1:6">
      <c r="A29" s="206" t="s">
        <v>217</v>
      </c>
      <c r="B29" s="162" t="s">
        <v>218</v>
      </c>
      <c r="C29" s="147">
        <v>6295.5</v>
      </c>
      <c r="D29" s="242">
        <v>6334.2</v>
      </c>
      <c r="E29" s="242">
        <v>6504.7</v>
      </c>
      <c r="F29" s="241">
        <v>102.69173692021091</v>
      </c>
    </row>
    <row r="30" spans="1:6">
      <c r="A30" s="243" t="s">
        <v>219</v>
      </c>
      <c r="B30" s="169" t="s">
        <v>220</v>
      </c>
      <c r="C30" s="244">
        <v>0.75600000000000001</v>
      </c>
      <c r="D30" s="245">
        <v>0.75800000000000001</v>
      </c>
      <c r="E30" s="245">
        <v>0.755</v>
      </c>
      <c r="F30" s="246">
        <v>99.604221635883903</v>
      </c>
    </row>
    <row r="31" spans="1:6">
      <c r="A31" s="200" t="s">
        <v>221</v>
      </c>
      <c r="B31" s="247" t="s">
        <v>222</v>
      </c>
      <c r="C31" s="248">
        <v>1.8341968911917097</v>
      </c>
      <c r="D31" s="249">
        <v>1.9547697368421053</v>
      </c>
      <c r="E31" s="249">
        <v>2.0433753943217665</v>
      </c>
      <c r="F31" s="241">
        <v>104.53279257447488</v>
      </c>
    </row>
    <row r="32" spans="1:6">
      <c r="A32" s="200" t="s">
        <v>223</v>
      </c>
      <c r="B32" s="247" t="s">
        <v>224</v>
      </c>
      <c r="C32" s="250">
        <v>11.58</v>
      </c>
      <c r="D32" s="251">
        <v>12.16</v>
      </c>
      <c r="E32" s="251">
        <v>12.68</v>
      </c>
      <c r="F32" s="241">
        <v>104.27631578947367</v>
      </c>
    </row>
    <row r="33" spans="1:9">
      <c r="A33" s="206" t="s">
        <v>225</v>
      </c>
      <c r="B33" s="145" t="s">
        <v>226</v>
      </c>
      <c r="C33" s="250">
        <v>21.24</v>
      </c>
      <c r="D33" s="251">
        <v>23.77</v>
      </c>
      <c r="E33" s="251">
        <v>25.91</v>
      </c>
      <c r="F33" s="241">
        <v>109.00294488851495</v>
      </c>
    </row>
    <row r="34" spans="1:9">
      <c r="A34" s="206" t="s">
        <v>227</v>
      </c>
      <c r="B34" s="145" t="s">
        <v>226</v>
      </c>
      <c r="C34" s="250">
        <v>19.489999999999998</v>
      </c>
      <c r="D34" s="251">
        <v>21.76</v>
      </c>
      <c r="E34" s="251">
        <v>23.38</v>
      </c>
      <c r="F34" s="241">
        <v>107.44485294117645</v>
      </c>
    </row>
    <row r="35" spans="1:9">
      <c r="A35" s="243" t="s">
        <v>228</v>
      </c>
      <c r="B35" s="169" t="s">
        <v>220</v>
      </c>
      <c r="C35" s="252">
        <v>0.61899999999999999</v>
      </c>
      <c r="D35" s="253">
        <v>0.59399999999999997</v>
      </c>
      <c r="E35" s="253">
        <v>0.59799999999999998</v>
      </c>
      <c r="F35" s="254">
        <v>100.67340067340066</v>
      </c>
    </row>
    <row r="36" spans="1:9">
      <c r="A36" s="200" t="s">
        <v>229</v>
      </c>
      <c r="B36" s="145" t="s">
        <v>230</v>
      </c>
      <c r="C36" s="147">
        <v>79.501119032967381</v>
      </c>
      <c r="D36" s="242">
        <v>77.474885702733815</v>
      </c>
      <c r="E36" s="242">
        <v>73.727435482483912</v>
      </c>
      <c r="F36" s="255">
        <v>95.163012908946214</v>
      </c>
      <c r="I36" s="758"/>
    </row>
    <row r="37" spans="1:9">
      <c r="A37" s="221" t="s">
        <v>231</v>
      </c>
      <c r="B37" s="145" t="s">
        <v>230</v>
      </c>
      <c r="C37" s="147">
        <v>75.528649987653409</v>
      </c>
      <c r="D37" s="242">
        <v>73.710073710073715</v>
      </c>
      <c r="E37" s="242">
        <v>70.003361712440679</v>
      </c>
      <c r="F37" s="255">
        <v>94.971227389877839</v>
      </c>
    </row>
    <row r="38" spans="1:9">
      <c r="A38" s="200" t="s">
        <v>232</v>
      </c>
      <c r="B38" s="247" t="s">
        <v>233</v>
      </c>
      <c r="C38" s="147">
        <v>1.2887292679620064</v>
      </c>
      <c r="D38" s="242">
        <v>1.2586384058464877</v>
      </c>
      <c r="E38" s="242">
        <v>1.3105681104328077</v>
      </c>
      <c r="F38" s="255">
        <v>104.12586365910192</v>
      </c>
    </row>
    <row r="39" spans="1:9">
      <c r="A39" s="243" t="s">
        <v>234</v>
      </c>
      <c r="B39" s="256" t="s">
        <v>235</v>
      </c>
      <c r="C39" s="257">
        <v>38.894560049543173</v>
      </c>
      <c r="D39" s="258">
        <v>39.274157932385783</v>
      </c>
      <c r="E39" s="258">
        <v>44.233349750998741</v>
      </c>
      <c r="F39" s="246">
        <v>112.62711176939982</v>
      </c>
    </row>
    <row r="40" spans="1:9" ht="13.5" thickBot="1">
      <c r="A40" s="223" t="s">
        <v>236</v>
      </c>
      <c r="B40" s="176" t="s">
        <v>237</v>
      </c>
      <c r="C40" s="259">
        <v>206</v>
      </c>
      <c r="D40" s="260">
        <v>193.8</v>
      </c>
      <c r="E40" s="260">
        <v>192.5</v>
      </c>
      <c r="F40" s="261">
        <v>99.329205366357058</v>
      </c>
    </row>
    <row r="41" spans="1:9">
      <c r="A41" s="228" t="s">
        <v>211</v>
      </c>
      <c r="B41" s="262"/>
      <c r="C41" s="262"/>
      <c r="D41" s="262"/>
      <c r="E41" s="262"/>
      <c r="F41" s="262"/>
    </row>
    <row r="42" spans="1:9">
      <c r="A42" s="229" t="s">
        <v>1102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I27" sqref="I27"/>
    </sheetView>
  </sheetViews>
  <sheetFormatPr defaultColWidth="9.28515625" defaultRowHeight="15.75"/>
  <cols>
    <col min="1" max="1" width="49.42578125" style="372" customWidth="1"/>
    <col min="2" max="3" width="10.7109375" style="372" customWidth="1"/>
    <col min="4" max="16384" width="9.28515625" style="372"/>
  </cols>
  <sheetData>
    <row r="1" spans="1:4">
      <c r="A1" s="371" t="s">
        <v>390</v>
      </c>
    </row>
    <row r="2" spans="1:4">
      <c r="A2" s="371" t="s">
        <v>391</v>
      </c>
    </row>
    <row r="3" spans="1:4" ht="16.5" thickBot="1">
      <c r="A3" s="373" t="s">
        <v>392</v>
      </c>
      <c r="D3" s="374" t="s">
        <v>1065</v>
      </c>
    </row>
    <row r="4" spans="1:4" ht="18.75" customHeight="1">
      <c r="A4" s="375"/>
      <c r="B4" s="1844" t="s">
        <v>393</v>
      </c>
      <c r="C4" s="1845"/>
      <c r="D4" s="1846"/>
    </row>
    <row r="5" spans="1:4" s="378" customFormat="1" ht="18.75" customHeight="1" thickBot="1">
      <c r="A5" s="376"/>
      <c r="B5" s="920">
        <v>2012</v>
      </c>
      <c r="C5" s="921">
        <v>2013</v>
      </c>
      <c r="D5" s="922">
        <v>2014</v>
      </c>
    </row>
    <row r="6" spans="1:4" s="381" customFormat="1" ht="18.75" customHeight="1" thickTop="1">
      <c r="A6" s="379" t="s">
        <v>394</v>
      </c>
      <c r="B6" s="923">
        <v>105</v>
      </c>
      <c r="C6" s="923">
        <v>98.1</v>
      </c>
      <c r="D6" s="380">
        <v>101.7</v>
      </c>
    </row>
    <row r="7" spans="1:4" s="381" customFormat="1" ht="18.75" customHeight="1">
      <c r="A7" s="379" t="s">
        <v>395</v>
      </c>
      <c r="B7" s="924">
        <v>105.4</v>
      </c>
      <c r="C7" s="924">
        <v>99.3</v>
      </c>
      <c r="D7" s="382">
        <v>101.7</v>
      </c>
    </row>
    <row r="8" spans="1:4" s="381" customFormat="1" ht="18.75" customHeight="1">
      <c r="A8" s="379" t="s">
        <v>396</v>
      </c>
      <c r="B8" s="924">
        <v>104.3</v>
      </c>
      <c r="C8" s="924">
        <v>102.5</v>
      </c>
      <c r="D8" s="382">
        <v>101.4</v>
      </c>
    </row>
    <row r="9" spans="1:4" s="381" customFormat="1" ht="18.75" customHeight="1">
      <c r="A9" s="379" t="s">
        <v>397</v>
      </c>
      <c r="B9" s="924">
        <v>103.1</v>
      </c>
      <c r="C9" s="924">
        <v>103.9</v>
      </c>
      <c r="D9" s="382">
        <v>104.2</v>
      </c>
    </row>
    <row r="10" spans="1:4" s="381" customFormat="1" ht="18.75" customHeight="1">
      <c r="A10" s="379" t="s">
        <v>398</v>
      </c>
      <c r="B10" s="924">
        <v>100.1</v>
      </c>
      <c r="C10" s="924">
        <v>94.7</v>
      </c>
      <c r="D10" s="382">
        <v>105.1</v>
      </c>
    </row>
    <row r="11" spans="1:4" s="383" customFormat="1" ht="18.75" customHeight="1">
      <c r="A11" s="379" t="s">
        <v>399</v>
      </c>
      <c r="B11" s="923">
        <v>109.6</v>
      </c>
      <c r="C11" s="923">
        <v>87.8</v>
      </c>
      <c r="D11" s="380">
        <v>92</v>
      </c>
    </row>
    <row r="12" spans="1:4" s="383" customFormat="1" ht="18.75" customHeight="1">
      <c r="A12" s="379" t="s">
        <v>400</v>
      </c>
      <c r="B12" s="923">
        <v>112.3</v>
      </c>
      <c r="C12" s="923">
        <v>83.4</v>
      </c>
      <c r="D12" s="380">
        <v>92</v>
      </c>
    </row>
    <row r="13" spans="1:4" s="383" customFormat="1" ht="18.75" customHeight="1">
      <c r="A13" s="379" t="s">
        <v>401</v>
      </c>
      <c r="B13" s="923">
        <v>114.3</v>
      </c>
      <c r="C13" s="923">
        <v>82.9</v>
      </c>
      <c r="D13" s="380">
        <v>97.4</v>
      </c>
    </row>
    <row r="14" spans="1:4" s="381" customFormat="1" ht="18.75" customHeight="1">
      <c r="A14" s="379" t="s">
        <v>402</v>
      </c>
      <c r="B14" s="924">
        <v>99.6</v>
      </c>
      <c r="C14" s="924">
        <v>100.8</v>
      </c>
      <c r="D14" s="1303">
        <v>90.5</v>
      </c>
    </row>
    <row r="15" spans="1:4" s="383" customFormat="1" ht="18.75" customHeight="1">
      <c r="A15" s="379" t="s">
        <v>403</v>
      </c>
      <c r="B15" s="923">
        <v>103.3</v>
      </c>
      <c r="C15" s="923">
        <v>98.9</v>
      </c>
      <c r="D15" s="380">
        <v>93.5</v>
      </c>
    </row>
    <row r="16" spans="1:4" s="383" customFormat="1" ht="18.75" customHeight="1">
      <c r="A16" s="379" t="s">
        <v>404</v>
      </c>
      <c r="B16" s="923">
        <v>105.8</v>
      </c>
      <c r="C16" s="923">
        <v>98.1</v>
      </c>
      <c r="D16" s="380">
        <v>94.2</v>
      </c>
    </row>
    <row r="17" spans="1:4" s="383" customFormat="1" ht="18.75" customHeight="1">
      <c r="A17" s="379" t="s">
        <v>405</v>
      </c>
      <c r="B17" s="923">
        <v>107.4</v>
      </c>
      <c r="C17" s="923">
        <v>96.5</v>
      </c>
      <c r="D17" s="380">
        <v>90.6</v>
      </c>
    </row>
    <row r="18" spans="1:4" s="383" customFormat="1" ht="18.75" customHeight="1">
      <c r="A18" s="379" t="s">
        <v>406</v>
      </c>
      <c r="B18" s="923">
        <v>104</v>
      </c>
      <c r="C18" s="923">
        <v>99.6</v>
      </c>
      <c r="D18" s="380">
        <v>93</v>
      </c>
    </row>
    <row r="19" spans="1:4" s="383" customFormat="1" ht="18.75" customHeight="1">
      <c r="A19" s="379" t="s">
        <v>407</v>
      </c>
      <c r="B19" s="923">
        <v>96.8</v>
      </c>
      <c r="C19" s="923">
        <v>103.7</v>
      </c>
      <c r="D19" s="380">
        <v>92.6</v>
      </c>
    </row>
    <row r="20" spans="1:4" s="383" customFormat="1" ht="18.75" customHeight="1">
      <c r="A20" s="379" t="s">
        <v>408</v>
      </c>
      <c r="B20" s="923">
        <v>100.4</v>
      </c>
      <c r="C20" s="923">
        <v>104.8</v>
      </c>
      <c r="D20" s="380">
        <v>96.8</v>
      </c>
    </row>
    <row r="21" spans="1:4" s="384" customFormat="1" ht="18.75" customHeight="1">
      <c r="A21" s="379" t="s">
        <v>409</v>
      </c>
      <c r="B21" s="923">
        <v>99.5</v>
      </c>
      <c r="C21" s="923">
        <v>102.3</v>
      </c>
      <c r="D21" s="380">
        <v>103.1</v>
      </c>
    </row>
    <row r="22" spans="1:4" s="384" customFormat="1" ht="18.75" customHeight="1">
      <c r="A22" s="379" t="s">
        <v>410</v>
      </c>
      <c r="B22" s="923">
        <v>97.3</v>
      </c>
      <c r="C22" s="923">
        <v>102.6</v>
      </c>
      <c r="D22" s="380">
        <v>105</v>
      </c>
    </row>
    <row r="23" spans="1:4" s="384" customFormat="1" ht="18.75" customHeight="1">
      <c r="A23" s="379" t="s">
        <v>411</v>
      </c>
      <c r="B23" s="923">
        <v>102.9</v>
      </c>
      <c r="C23" s="923">
        <v>106</v>
      </c>
      <c r="D23" s="380">
        <v>105.8</v>
      </c>
    </row>
    <row r="24" spans="1:4" s="384" customFormat="1" ht="18.75" customHeight="1">
      <c r="A24" s="379" t="s">
        <v>412</v>
      </c>
      <c r="B24" s="923">
        <v>101.6</v>
      </c>
      <c r="C24" s="923">
        <v>103.1</v>
      </c>
      <c r="D24" s="380">
        <v>103</v>
      </c>
    </row>
    <row r="25" spans="1:4" s="384" customFormat="1" ht="18.75" customHeight="1">
      <c r="A25" s="379" t="s">
        <v>413</v>
      </c>
      <c r="B25" s="923">
        <v>98.9</v>
      </c>
      <c r="C25" s="923">
        <v>101</v>
      </c>
      <c r="D25" s="380">
        <v>98.6</v>
      </c>
    </row>
    <row r="26" spans="1:4" s="384" customFormat="1" ht="18.75" customHeight="1">
      <c r="A26" s="379" t="s">
        <v>414</v>
      </c>
      <c r="B26" s="923">
        <v>103.3</v>
      </c>
      <c r="C26" s="923">
        <v>116.5</v>
      </c>
      <c r="D26" s="380">
        <v>107.2</v>
      </c>
    </row>
    <row r="27" spans="1:4" s="384" customFormat="1" ht="18.75" customHeight="1">
      <c r="A27" s="379" t="s">
        <v>415</v>
      </c>
      <c r="B27" s="923">
        <v>104.3</v>
      </c>
      <c r="C27" s="923">
        <v>104.2</v>
      </c>
      <c r="D27" s="380">
        <v>105</v>
      </c>
    </row>
    <row r="28" spans="1:4" s="383" customFormat="1" ht="18.75" customHeight="1">
      <c r="A28" s="379" t="s">
        <v>416</v>
      </c>
      <c r="B28" s="923">
        <v>101</v>
      </c>
      <c r="C28" s="923">
        <v>97.5</v>
      </c>
      <c r="D28" s="380">
        <v>99</v>
      </c>
    </row>
    <row r="29" spans="1:4" s="383" customFormat="1" ht="18.75" customHeight="1">
      <c r="A29" s="379" t="s">
        <v>417</v>
      </c>
      <c r="B29" s="924">
        <v>105</v>
      </c>
      <c r="C29" s="924">
        <v>103.7</v>
      </c>
      <c r="D29" s="382">
        <v>84.8</v>
      </c>
    </row>
    <row r="30" spans="1:4" s="383" customFormat="1" ht="18.75" customHeight="1">
      <c r="A30" s="379" t="s">
        <v>418</v>
      </c>
      <c r="B30" s="924">
        <v>103.2</v>
      </c>
      <c r="C30" s="924">
        <v>105.8</v>
      </c>
      <c r="D30" s="382">
        <v>82.5</v>
      </c>
    </row>
    <row r="31" spans="1:4" s="383" customFormat="1" ht="18.75" customHeight="1">
      <c r="A31" s="379" t="s">
        <v>419</v>
      </c>
      <c r="B31" s="924">
        <v>94.5</v>
      </c>
      <c r="C31" s="924">
        <v>109.7</v>
      </c>
      <c r="D31" s="382">
        <v>101.3</v>
      </c>
    </row>
    <row r="32" spans="1:4" s="383" customFormat="1" ht="18.75" customHeight="1">
      <c r="A32" s="379" t="s">
        <v>420</v>
      </c>
      <c r="B32" s="923">
        <v>94.6</v>
      </c>
      <c r="C32" s="923">
        <v>99.8</v>
      </c>
      <c r="D32" s="380">
        <v>100.3</v>
      </c>
    </row>
    <row r="33" spans="1:4" s="383" customFormat="1" ht="18.75" customHeight="1" thickBot="1">
      <c r="A33" s="385" t="s">
        <v>421</v>
      </c>
      <c r="B33" s="925">
        <v>102.8</v>
      </c>
      <c r="C33" s="925">
        <v>103.6</v>
      </c>
      <c r="D33" s="386">
        <v>93.7</v>
      </c>
    </row>
    <row r="34" spans="1:4" s="388" customFormat="1" ht="14.25" customHeight="1">
      <c r="A34" s="387" t="s">
        <v>422</v>
      </c>
      <c r="B34" s="387"/>
      <c r="C34" s="387"/>
    </row>
    <row r="35" spans="1:4" s="388" customFormat="1" ht="14.25" customHeight="1">
      <c r="A35" s="387" t="s">
        <v>1096</v>
      </c>
      <c r="B35" s="387"/>
      <c r="C35" s="387"/>
    </row>
  </sheetData>
  <mergeCells count="1">
    <mergeCell ref="B4:D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I27" sqref="I27"/>
    </sheetView>
  </sheetViews>
  <sheetFormatPr defaultRowHeight="12.75"/>
  <cols>
    <col min="1" max="1" width="37" style="387" customWidth="1"/>
    <col min="2" max="3" width="17.140625" style="387" customWidth="1"/>
    <col min="4" max="4" width="17.28515625" style="387" customWidth="1"/>
    <col min="5" max="5" width="17.5703125" style="387" customWidth="1"/>
    <col min="6" max="6" width="18.5703125" style="387" customWidth="1"/>
    <col min="7" max="8" width="11.28515625" style="387" customWidth="1"/>
    <col min="9" max="10" width="10.7109375" style="387" customWidth="1"/>
    <col min="11" max="16384" width="9.140625" style="387"/>
  </cols>
  <sheetData>
    <row r="1" spans="1:11" ht="20.25" customHeight="1" thickBot="1">
      <c r="A1" s="1847" t="s">
        <v>423</v>
      </c>
      <c r="B1" s="1847"/>
      <c r="C1" s="1847"/>
      <c r="D1" s="1847"/>
      <c r="E1" s="372"/>
      <c r="F1" s="389" t="s">
        <v>1066</v>
      </c>
      <c r="G1" s="284"/>
      <c r="H1" s="390"/>
      <c r="I1" s="391"/>
      <c r="J1" s="392"/>
      <c r="K1" s="372"/>
    </row>
    <row r="2" spans="1:11" ht="17.100000000000001" customHeight="1">
      <c r="A2" s="1129"/>
      <c r="B2" s="1848" t="s">
        <v>424</v>
      </c>
      <c r="C2" s="1849"/>
      <c r="D2" s="1850"/>
      <c r="E2" s="1854" t="s">
        <v>425</v>
      </c>
      <c r="F2" s="1855"/>
    </row>
    <row r="3" spans="1:11" ht="16.5" customHeight="1">
      <c r="A3" s="1130"/>
      <c r="B3" s="1851"/>
      <c r="C3" s="1852"/>
      <c r="D3" s="1853"/>
      <c r="E3" s="1856" t="s">
        <v>392</v>
      </c>
      <c r="F3" s="1857"/>
    </row>
    <row r="4" spans="1:11" ht="16.5" customHeight="1">
      <c r="A4" s="1130"/>
      <c r="B4" s="394"/>
      <c r="C4" s="395"/>
      <c r="D4" s="396"/>
      <c r="E4" s="684"/>
      <c r="F4" s="397"/>
    </row>
    <row r="5" spans="1:11" ht="16.5" customHeight="1" thickBot="1">
      <c r="A5" s="1131"/>
      <c r="B5" s="1135">
        <v>2012</v>
      </c>
      <c r="C5" s="926">
        <v>2013</v>
      </c>
      <c r="D5" s="398">
        <v>2014</v>
      </c>
      <c r="E5" s="377">
        <v>2013</v>
      </c>
      <c r="F5" s="927">
        <v>2014</v>
      </c>
    </row>
    <row r="6" spans="1:11" ht="17.25" customHeight="1" thickTop="1">
      <c r="A6" s="1132" t="s">
        <v>426</v>
      </c>
      <c r="B6" s="1136">
        <v>205.4</v>
      </c>
      <c r="C6" s="399">
        <v>174.4</v>
      </c>
      <c r="D6" s="928">
        <v>155.26</v>
      </c>
      <c r="E6" s="929">
        <v>87.8</v>
      </c>
      <c r="F6" s="930">
        <v>87</v>
      </c>
    </row>
    <row r="7" spans="1:11" ht="17.25" customHeight="1">
      <c r="A7" s="1133" t="s">
        <v>427</v>
      </c>
      <c r="B7" s="1137">
        <v>181.2</v>
      </c>
      <c r="C7" s="400">
        <v>158.97999999999999</v>
      </c>
      <c r="D7" s="931">
        <v>133.94999999999999</v>
      </c>
      <c r="E7" s="932">
        <v>90.8</v>
      </c>
      <c r="F7" s="933">
        <v>83.3</v>
      </c>
    </row>
    <row r="8" spans="1:11" ht="17.25" customHeight="1">
      <c r="A8" s="1133" t="s">
        <v>428</v>
      </c>
      <c r="B8" s="1137">
        <v>216.8</v>
      </c>
      <c r="C8" s="400">
        <v>201.71</v>
      </c>
      <c r="D8" s="931">
        <v>178.62</v>
      </c>
      <c r="E8" s="932">
        <v>93.4</v>
      </c>
      <c r="F8" s="933">
        <v>88.4</v>
      </c>
    </row>
    <row r="9" spans="1:11" ht="17.25" customHeight="1">
      <c r="A9" s="1133" t="s">
        <v>429</v>
      </c>
      <c r="B9" s="1137">
        <v>194.5</v>
      </c>
      <c r="C9" s="400">
        <v>193.66</v>
      </c>
      <c r="D9" s="931">
        <v>156.13</v>
      </c>
      <c r="E9" s="932">
        <v>101.3</v>
      </c>
      <c r="F9" s="933">
        <v>81.099999999999994</v>
      </c>
    </row>
    <row r="10" spans="1:11" ht="17.25" customHeight="1">
      <c r="A10" s="1133" t="s">
        <v>430</v>
      </c>
      <c r="B10" s="1137">
        <v>208.1</v>
      </c>
      <c r="C10" s="400">
        <v>160.9</v>
      </c>
      <c r="D10" s="931">
        <v>136.53</v>
      </c>
      <c r="E10" s="932">
        <v>78.3</v>
      </c>
      <c r="F10" s="933">
        <v>83.6</v>
      </c>
    </row>
    <row r="11" spans="1:11" ht="17.25" customHeight="1">
      <c r="A11" s="1133" t="s">
        <v>431</v>
      </c>
      <c r="B11" s="1137">
        <v>199.7</v>
      </c>
      <c r="C11" s="400">
        <v>172.71</v>
      </c>
      <c r="D11" s="931">
        <v>128.66</v>
      </c>
      <c r="E11" s="932">
        <v>93.8</v>
      </c>
      <c r="F11" s="933">
        <v>74.099999999999994</v>
      </c>
    </row>
    <row r="12" spans="1:11" ht="17.25" customHeight="1">
      <c r="A12" s="1133" t="s">
        <v>432</v>
      </c>
      <c r="B12" s="1137">
        <v>265</v>
      </c>
      <c r="C12" s="400">
        <v>317.64</v>
      </c>
      <c r="D12" s="931">
        <v>300.83</v>
      </c>
      <c r="E12" s="932">
        <v>118.8</v>
      </c>
      <c r="F12" s="933">
        <v>94.6</v>
      </c>
    </row>
    <row r="13" spans="1:11" ht="17.25" customHeight="1">
      <c r="A13" s="1133" t="s">
        <v>433</v>
      </c>
      <c r="B13" s="1137">
        <v>484</v>
      </c>
      <c r="C13" s="400">
        <v>369.81</v>
      </c>
      <c r="D13" s="931">
        <v>335</v>
      </c>
      <c r="E13" s="932">
        <v>76.599999999999994</v>
      </c>
      <c r="F13" s="933">
        <v>90.5</v>
      </c>
    </row>
    <row r="14" spans="1:11" ht="17.25" customHeight="1">
      <c r="A14" s="1133" t="s">
        <v>434</v>
      </c>
      <c r="B14" s="1137">
        <v>446</v>
      </c>
      <c r="C14" s="400">
        <v>324.04000000000002</v>
      </c>
      <c r="D14" s="931">
        <v>278.02</v>
      </c>
      <c r="E14" s="932">
        <v>74.400000000000006</v>
      </c>
      <c r="F14" s="933">
        <v>84.6</v>
      </c>
    </row>
    <row r="15" spans="1:11" ht="17.25" customHeight="1">
      <c r="A15" s="1133" t="s">
        <v>435</v>
      </c>
      <c r="B15" s="1137">
        <v>36.700000000000003</v>
      </c>
      <c r="C15" s="400">
        <v>40.090000000000003</v>
      </c>
      <c r="D15" s="931">
        <v>37.07</v>
      </c>
      <c r="E15" s="932">
        <v>109.8</v>
      </c>
      <c r="F15" s="933">
        <v>92.5</v>
      </c>
    </row>
    <row r="16" spans="1:11" ht="17.25" customHeight="1">
      <c r="A16" s="1133" t="s">
        <v>436</v>
      </c>
      <c r="B16" s="1137">
        <v>327.5</v>
      </c>
      <c r="C16" s="400">
        <v>369.14</v>
      </c>
      <c r="D16" s="931">
        <v>297.67</v>
      </c>
      <c r="E16" s="932">
        <v>116.3</v>
      </c>
      <c r="F16" s="933">
        <v>80.5</v>
      </c>
    </row>
    <row r="17" spans="1:10" ht="17.25" customHeight="1" thickBot="1">
      <c r="A17" s="1134" t="s">
        <v>437</v>
      </c>
      <c r="B17" s="1138">
        <v>210.3</v>
      </c>
      <c r="C17" s="401">
        <v>260.60000000000002</v>
      </c>
      <c r="D17" s="934">
        <v>267.68</v>
      </c>
      <c r="E17" s="935">
        <v>118</v>
      </c>
      <c r="F17" s="936">
        <v>111.7</v>
      </c>
    </row>
    <row r="18" spans="1:10" ht="14.25" customHeight="1">
      <c r="A18" s="387" t="s">
        <v>422</v>
      </c>
      <c r="B18" s="402"/>
      <c r="C18" s="403"/>
      <c r="D18" s="403"/>
      <c r="E18" s="403"/>
      <c r="F18" s="404"/>
    </row>
    <row r="19" spans="1:10" ht="14.25" customHeight="1">
      <c r="A19" s="387" t="s">
        <v>1102</v>
      </c>
      <c r="B19" s="402"/>
      <c r="C19" s="403"/>
      <c r="D19" s="403"/>
      <c r="E19" s="403"/>
      <c r="F19" s="404"/>
    </row>
    <row r="20" spans="1:10" ht="15.75">
      <c r="A20" s="373"/>
      <c r="B20" s="402"/>
      <c r="C20" s="403"/>
      <c r="D20" s="403"/>
      <c r="E20" s="403"/>
      <c r="F20" s="404"/>
      <c r="G20" s="405"/>
      <c r="H20" s="372"/>
    </row>
    <row r="21" spans="1:10" ht="15.75">
      <c r="A21" s="373"/>
      <c r="B21" s="402"/>
      <c r="C21" s="403"/>
      <c r="D21" s="403"/>
      <c r="E21" s="403"/>
      <c r="F21" s="404"/>
      <c r="G21" s="405"/>
      <c r="H21" s="405"/>
      <c r="I21" s="405"/>
      <c r="J21" s="372"/>
    </row>
    <row r="22" spans="1:10" ht="15.75">
      <c r="A22" s="373"/>
      <c r="B22" s="402"/>
      <c r="C22" s="403"/>
      <c r="D22" s="403"/>
      <c r="E22" s="403"/>
      <c r="F22" s="404"/>
      <c r="G22" s="405"/>
      <c r="H22" s="405"/>
      <c r="I22" s="405"/>
      <c r="J22" s="372"/>
    </row>
    <row r="23" spans="1:10" ht="15.75">
      <c r="A23" s="406"/>
      <c r="B23" s="402"/>
      <c r="C23" s="403"/>
      <c r="D23" s="403"/>
      <c r="E23" s="403"/>
      <c r="F23" s="404"/>
      <c r="G23" s="405"/>
      <c r="H23" s="405"/>
      <c r="I23" s="405"/>
      <c r="J23" s="372"/>
    </row>
  </sheetData>
  <mergeCells count="4">
    <mergeCell ref="A1:D1"/>
    <mergeCell ref="B2:D3"/>
    <mergeCell ref="E2:F2"/>
    <mergeCell ref="E3:F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A28" sqref="A28"/>
    </sheetView>
  </sheetViews>
  <sheetFormatPr defaultRowHeight="12.75"/>
  <cols>
    <col min="1" max="1" width="39.5703125" style="410" customWidth="1"/>
    <col min="2" max="4" width="16.7109375" style="410" customWidth="1"/>
    <col min="5" max="5" width="17.5703125" style="410" customWidth="1"/>
    <col min="6" max="6" width="15.7109375" style="410" customWidth="1"/>
    <col min="7" max="8" width="11.28515625" style="410" customWidth="1"/>
    <col min="9" max="10" width="10.7109375" style="410" customWidth="1"/>
    <col min="11" max="16384" width="9.140625" style="410"/>
  </cols>
  <sheetData>
    <row r="1" spans="1:10" ht="16.5" thickBot="1">
      <c r="A1" s="1858" t="s">
        <v>438</v>
      </c>
      <c r="B1" s="1858"/>
      <c r="C1" s="1858"/>
      <c r="D1" s="1858"/>
      <c r="E1" s="407"/>
      <c r="F1" s="389" t="s">
        <v>1067</v>
      </c>
      <c r="G1" s="408"/>
      <c r="H1" s="409"/>
      <c r="I1" s="409"/>
      <c r="J1" s="407"/>
    </row>
    <row r="2" spans="1:10" ht="15">
      <c r="A2" s="411"/>
      <c r="B2" s="1859" t="s">
        <v>424</v>
      </c>
      <c r="C2" s="1860"/>
      <c r="D2" s="1861"/>
      <c r="E2" s="1865" t="s">
        <v>425</v>
      </c>
      <c r="F2" s="1866"/>
    </row>
    <row r="3" spans="1:10" ht="15">
      <c r="A3" s="412"/>
      <c r="B3" s="1862"/>
      <c r="C3" s="1863"/>
      <c r="D3" s="1864"/>
      <c r="E3" s="1867" t="s">
        <v>392</v>
      </c>
      <c r="F3" s="1868"/>
    </row>
    <row r="4" spans="1:10" ht="15.75" thickBot="1">
      <c r="A4" s="413"/>
      <c r="B4" s="1445">
        <v>2012</v>
      </c>
      <c r="C4" s="414">
        <v>2013</v>
      </c>
      <c r="D4" s="1446">
        <v>2014</v>
      </c>
      <c r="E4" s="1447">
        <v>2013</v>
      </c>
      <c r="F4" s="1448">
        <v>2014</v>
      </c>
    </row>
    <row r="5" spans="1:10" ht="15">
      <c r="A5" s="1587" t="s">
        <v>439</v>
      </c>
      <c r="B5" s="1449">
        <v>2917.3</v>
      </c>
      <c r="C5" s="416">
        <v>2949.31</v>
      </c>
      <c r="D5" s="1450">
        <v>2948.39</v>
      </c>
      <c r="E5" s="1451">
        <v>101</v>
      </c>
      <c r="F5" s="1452">
        <v>99.9</v>
      </c>
      <c r="H5" s="417"/>
      <c r="I5" s="417"/>
    </row>
    <row r="6" spans="1:10" ht="15">
      <c r="A6" s="415" t="s">
        <v>440</v>
      </c>
      <c r="B6" s="1453">
        <v>2216.3000000000002</v>
      </c>
      <c r="C6" s="418">
        <v>2309.2600000000002</v>
      </c>
      <c r="D6" s="1454">
        <v>2293.54</v>
      </c>
      <c r="E6" s="1455">
        <v>104.2</v>
      </c>
      <c r="F6" s="1456">
        <v>99.3</v>
      </c>
      <c r="H6" s="417"/>
      <c r="I6" s="417"/>
    </row>
    <row r="7" spans="1:10" ht="15">
      <c r="A7" s="415" t="s">
        <v>441</v>
      </c>
      <c r="B7" s="1453">
        <v>2074.1</v>
      </c>
      <c r="C7" s="418">
        <v>2176.13</v>
      </c>
      <c r="D7" s="1454">
        <v>2202.5</v>
      </c>
      <c r="E7" s="1455">
        <v>104.8</v>
      </c>
      <c r="F7" s="1456">
        <v>101.3</v>
      </c>
      <c r="H7" s="417"/>
      <c r="I7" s="417"/>
    </row>
    <row r="8" spans="1:10" ht="15">
      <c r="A8" s="415" t="s">
        <v>442</v>
      </c>
      <c r="B8" s="1453">
        <v>2848.5</v>
      </c>
      <c r="C8" s="418">
        <v>2902.02</v>
      </c>
      <c r="D8" s="1454">
        <v>3114.66</v>
      </c>
      <c r="E8" s="1455">
        <v>102.6</v>
      </c>
      <c r="F8" s="1456">
        <v>107.3</v>
      </c>
      <c r="H8" s="417"/>
      <c r="I8" s="417"/>
    </row>
    <row r="9" spans="1:10" ht="15">
      <c r="A9" s="415" t="s">
        <v>443</v>
      </c>
      <c r="B9" s="1453">
        <v>1520</v>
      </c>
      <c r="C9" s="418">
        <v>1627.5</v>
      </c>
      <c r="D9" s="1454">
        <v>1556.97</v>
      </c>
      <c r="E9" s="1455">
        <v>107.3</v>
      </c>
      <c r="F9" s="1456">
        <v>95.6</v>
      </c>
      <c r="H9" s="417"/>
      <c r="I9" s="417"/>
    </row>
    <row r="10" spans="1:10" ht="15">
      <c r="A10" s="415" t="s">
        <v>444</v>
      </c>
      <c r="B10" s="1453">
        <v>2929.3</v>
      </c>
      <c r="C10" s="418">
        <v>2709.68</v>
      </c>
      <c r="D10" s="1454">
        <v>2967.5</v>
      </c>
      <c r="E10" s="1455">
        <v>92.7</v>
      </c>
      <c r="F10" s="1456">
        <v>109.6</v>
      </c>
      <c r="H10" s="417"/>
      <c r="I10" s="417"/>
    </row>
    <row r="11" spans="1:10" ht="15">
      <c r="A11" s="415" t="s">
        <v>445</v>
      </c>
      <c r="B11" s="1453">
        <v>1752.8</v>
      </c>
      <c r="C11" s="418">
        <v>1700.53</v>
      </c>
      <c r="D11" s="1454">
        <v>1721.84</v>
      </c>
      <c r="E11" s="1455">
        <v>98</v>
      </c>
      <c r="F11" s="1456">
        <v>101.2</v>
      </c>
      <c r="H11" s="417"/>
      <c r="I11" s="417"/>
    </row>
    <row r="12" spans="1:10" ht="15">
      <c r="A12" s="415" t="s">
        <v>446</v>
      </c>
      <c r="B12" s="1453">
        <v>278.8</v>
      </c>
      <c r="C12" s="418">
        <v>285.55</v>
      </c>
      <c r="D12" s="1454">
        <v>297.74</v>
      </c>
      <c r="E12" s="1455">
        <v>101.9</v>
      </c>
      <c r="F12" s="1456">
        <v>104.4</v>
      </c>
      <c r="H12" s="417"/>
      <c r="I12" s="417"/>
    </row>
    <row r="13" spans="1:10" ht="15">
      <c r="A13" s="415" t="s">
        <v>447</v>
      </c>
      <c r="B13" s="1453">
        <v>937.7</v>
      </c>
      <c r="C13" s="418">
        <v>998.51</v>
      </c>
      <c r="D13" s="1454">
        <v>922.85</v>
      </c>
      <c r="E13" s="1455">
        <v>106.4</v>
      </c>
      <c r="F13" s="1456">
        <v>92.4</v>
      </c>
      <c r="H13" s="417"/>
      <c r="I13" s="417"/>
    </row>
    <row r="14" spans="1:10" ht="15">
      <c r="A14" s="415" t="s">
        <v>1153</v>
      </c>
      <c r="B14" s="1453">
        <v>97.4</v>
      </c>
      <c r="C14" s="418">
        <v>80.19</v>
      </c>
      <c r="D14" s="1454">
        <v>73.739999999999995</v>
      </c>
      <c r="E14" s="1455">
        <v>82.4</v>
      </c>
      <c r="F14" s="1456">
        <v>92.6</v>
      </c>
      <c r="H14" s="417"/>
      <c r="I14" s="417"/>
    </row>
    <row r="15" spans="1:10" ht="15.75" thickBot="1">
      <c r="A15" s="419" t="s">
        <v>448</v>
      </c>
      <c r="B15" s="1457">
        <v>667.6</v>
      </c>
      <c r="C15" s="420">
        <v>543.27</v>
      </c>
      <c r="D15" s="1458">
        <v>523.26</v>
      </c>
      <c r="E15" s="1459">
        <v>84.5</v>
      </c>
      <c r="F15" s="1460">
        <v>96.3</v>
      </c>
      <c r="H15" s="417"/>
      <c r="I15" s="417"/>
    </row>
    <row r="16" spans="1:10" s="119" customFormat="1" ht="14.25" customHeight="1">
      <c r="A16" s="161" t="s">
        <v>422</v>
      </c>
    </row>
    <row r="17" spans="1:1" s="6" customFormat="1" ht="14.25" customHeight="1">
      <c r="A17" s="1300" t="s">
        <v>1154</v>
      </c>
    </row>
    <row r="18" spans="1:1" s="119" customFormat="1" ht="14.25" customHeight="1">
      <c r="A18" s="119" t="s">
        <v>1096</v>
      </c>
    </row>
  </sheetData>
  <mergeCells count="4">
    <mergeCell ref="A1:D1"/>
    <mergeCell ref="B2:D3"/>
    <mergeCell ref="E2:F2"/>
    <mergeCell ref="E3:F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A29" sqref="A29"/>
    </sheetView>
  </sheetViews>
  <sheetFormatPr defaultRowHeight="15"/>
  <cols>
    <col min="1" max="1" width="50" style="373" customWidth="1"/>
    <col min="2" max="209" width="9.140625" style="373"/>
    <col min="210" max="210" width="50" style="373" customWidth="1"/>
    <col min="211" max="214" width="9.140625" style="373"/>
    <col min="215" max="215" width="28.7109375" style="373" customWidth="1"/>
    <col min="216" max="216" width="9.140625" style="373"/>
    <col min="217" max="217" width="8.42578125" style="373" customWidth="1"/>
    <col min="218" max="218" width="9.140625" style="373"/>
    <col min="219" max="219" width="10.28515625" style="373" customWidth="1"/>
    <col min="220" max="16384" width="9.140625" style="373"/>
  </cols>
  <sheetData>
    <row r="1" spans="1:5">
      <c r="A1" s="1869" t="s">
        <v>449</v>
      </c>
      <c r="B1" s="1869"/>
      <c r="C1" s="1869"/>
      <c r="D1" s="1869"/>
      <c r="E1" s="1869"/>
    </row>
    <row r="2" spans="1:5" ht="15.75" thickBot="1">
      <c r="A2" s="421" t="s">
        <v>450</v>
      </c>
      <c r="B2" s="422"/>
      <c r="C2" s="423"/>
      <c r="D2" s="1870" t="s">
        <v>1146</v>
      </c>
      <c r="E2" s="1870"/>
    </row>
    <row r="3" spans="1:5" ht="15.75" thickBot="1">
      <c r="A3" s="424" t="s">
        <v>451</v>
      </c>
      <c r="B3" s="1461" t="s">
        <v>452</v>
      </c>
      <c r="C3" s="1139" t="s">
        <v>1022</v>
      </c>
      <c r="D3" s="1462" t="s">
        <v>1063</v>
      </c>
      <c r="E3" s="1463">
        <v>2014</v>
      </c>
    </row>
    <row r="4" spans="1:5" ht="17.100000000000001" customHeight="1">
      <c r="A4" s="1464" t="s">
        <v>1212</v>
      </c>
      <c r="B4" s="1465" t="s">
        <v>453</v>
      </c>
      <c r="C4" s="1466">
        <v>0.52</v>
      </c>
      <c r="D4" s="1467">
        <v>0.56000000000000005</v>
      </c>
      <c r="E4" s="1468">
        <v>0.55000000000000004</v>
      </c>
    </row>
    <row r="5" spans="1:5" ht="17.100000000000001" customHeight="1">
      <c r="A5" s="1469" t="s">
        <v>454</v>
      </c>
      <c r="B5" s="1470" t="s">
        <v>453</v>
      </c>
      <c r="C5" s="1471">
        <v>0.4</v>
      </c>
      <c r="D5" s="1472">
        <v>0.45</v>
      </c>
      <c r="E5" s="1473">
        <v>0.43</v>
      </c>
    </row>
    <row r="6" spans="1:5" ht="17.100000000000001" customHeight="1">
      <c r="A6" s="1474" t="s">
        <v>1213</v>
      </c>
      <c r="B6" s="1475" t="s">
        <v>453</v>
      </c>
      <c r="C6" s="1476">
        <v>2.21</v>
      </c>
      <c r="D6" s="1477">
        <v>2.25</v>
      </c>
      <c r="E6" s="1468">
        <v>2.36</v>
      </c>
    </row>
    <row r="7" spans="1:5" ht="17.100000000000001" customHeight="1">
      <c r="A7" s="1474" t="s">
        <v>1214</v>
      </c>
      <c r="B7" s="1475" t="s">
        <v>455</v>
      </c>
      <c r="C7" s="1471">
        <v>2.4500000000000002</v>
      </c>
      <c r="D7" s="1472">
        <v>2.52</v>
      </c>
      <c r="E7" s="1468">
        <v>2.59</v>
      </c>
    </row>
    <row r="8" spans="1:5" ht="17.100000000000001" customHeight="1">
      <c r="A8" s="1474" t="s">
        <v>1215</v>
      </c>
      <c r="B8" s="1475" t="s">
        <v>455</v>
      </c>
      <c r="C8" s="1471">
        <v>4.1900000000000004</v>
      </c>
      <c r="D8" s="1472">
        <v>4.6900000000000004</v>
      </c>
      <c r="E8" s="1468">
        <v>4.8099999999999996</v>
      </c>
    </row>
    <row r="9" spans="1:5" ht="17.100000000000001" customHeight="1">
      <c r="A9" s="1474" t="s">
        <v>1216</v>
      </c>
      <c r="B9" s="1475" t="s">
        <v>455</v>
      </c>
      <c r="C9" s="1471">
        <v>4.29</v>
      </c>
      <c r="D9" s="1472">
        <v>4.5599999999999996</v>
      </c>
      <c r="E9" s="1468">
        <v>4.8899999999999997</v>
      </c>
    </row>
    <row r="10" spans="1:5" ht="17.100000000000001" customHeight="1">
      <c r="A10" s="1474" t="s">
        <v>1217</v>
      </c>
      <c r="B10" s="1475" t="s">
        <v>455</v>
      </c>
      <c r="C10" s="1471">
        <v>2.36</v>
      </c>
      <c r="D10" s="1472">
        <v>2.92</v>
      </c>
      <c r="E10" s="1468">
        <v>2.93</v>
      </c>
    </row>
    <row r="11" spans="1:5" ht="17.100000000000001" customHeight="1">
      <c r="A11" s="1478" t="s">
        <v>1218</v>
      </c>
      <c r="B11" s="1470" t="s">
        <v>455</v>
      </c>
      <c r="C11" s="1479">
        <v>4.32</v>
      </c>
      <c r="D11" s="1480">
        <v>4.49</v>
      </c>
      <c r="E11" s="1473">
        <v>4.58</v>
      </c>
    </row>
    <row r="12" spans="1:5" ht="17.100000000000001" customHeight="1">
      <c r="A12" s="1585" t="s">
        <v>1219</v>
      </c>
      <c r="B12" s="1481" t="s">
        <v>455</v>
      </c>
      <c r="C12" s="1482">
        <v>3.6810732599999998</v>
      </c>
      <c r="D12" s="1483">
        <v>3.5977178919999999</v>
      </c>
      <c r="E12" s="1484">
        <v>3.5551785319999998</v>
      </c>
    </row>
    <row r="13" spans="1:5" ht="17.100000000000001" customHeight="1">
      <c r="A13" s="1586" t="s">
        <v>1220</v>
      </c>
      <c r="B13" s="1475" t="s">
        <v>455</v>
      </c>
      <c r="C13" s="1482">
        <v>4.9312940010000004</v>
      </c>
      <c r="D13" s="1483">
        <v>4.5697839399999998</v>
      </c>
      <c r="E13" s="1484">
        <v>4.5793907000000003</v>
      </c>
    </row>
    <row r="14" spans="1:5" ht="17.100000000000001" customHeight="1">
      <c r="A14" s="1586" t="s">
        <v>1221</v>
      </c>
      <c r="B14" s="1475" t="s">
        <v>455</v>
      </c>
      <c r="C14" s="1482">
        <v>6.457456509</v>
      </c>
      <c r="D14" s="1483">
        <v>6.742858429</v>
      </c>
      <c r="E14" s="1484">
        <v>6.3122667339999996</v>
      </c>
    </row>
    <row r="15" spans="1:5" ht="17.100000000000001" customHeight="1">
      <c r="A15" s="1474" t="s">
        <v>1222</v>
      </c>
      <c r="B15" s="1475" t="s">
        <v>455</v>
      </c>
      <c r="C15" s="1482">
        <v>3.289090603</v>
      </c>
      <c r="D15" s="1483">
        <v>3.438393129</v>
      </c>
      <c r="E15" s="1484">
        <v>3.4231337650000002</v>
      </c>
    </row>
    <row r="16" spans="1:5" ht="17.100000000000001" customHeight="1">
      <c r="A16" s="1586" t="s">
        <v>1223</v>
      </c>
      <c r="B16" s="1475" t="s">
        <v>455</v>
      </c>
      <c r="C16" s="1482">
        <v>9.0762600639999995</v>
      </c>
      <c r="D16" s="1483">
        <v>8.8780907330000005</v>
      </c>
      <c r="E16" s="1484">
        <v>9.8680172370000001</v>
      </c>
    </row>
    <row r="17" spans="1:5" ht="17.100000000000001" customHeight="1">
      <c r="A17" s="1478" t="s">
        <v>1224</v>
      </c>
      <c r="B17" s="1470" t="s">
        <v>455</v>
      </c>
      <c r="C17" s="1485">
        <v>21.247281558000001</v>
      </c>
      <c r="D17" s="1486">
        <v>19.753439109999999</v>
      </c>
      <c r="E17" s="1487">
        <v>19.371568165999999</v>
      </c>
    </row>
    <row r="18" spans="1:5" ht="17.100000000000001" customHeight="1">
      <c r="A18" s="1474" t="s">
        <v>1225</v>
      </c>
      <c r="B18" s="1475" t="s">
        <v>455</v>
      </c>
      <c r="C18" s="1488">
        <v>3.363062964</v>
      </c>
      <c r="D18" s="1489">
        <v>3.2454406329999999</v>
      </c>
      <c r="E18" s="1484">
        <v>3.2056674360000001</v>
      </c>
    </row>
    <row r="19" spans="1:5" ht="17.100000000000001" customHeight="1">
      <c r="A19" s="1474" t="s">
        <v>1226</v>
      </c>
      <c r="B19" s="1475" t="s">
        <v>455</v>
      </c>
      <c r="C19" s="1482">
        <v>2.6312642159999999</v>
      </c>
      <c r="D19" s="1483">
        <v>2.7799271590000001</v>
      </c>
      <c r="E19" s="1484">
        <v>2.8126314140000002</v>
      </c>
    </row>
    <row r="20" spans="1:5" ht="17.100000000000001" customHeight="1">
      <c r="A20" s="1474" t="s">
        <v>1227</v>
      </c>
      <c r="B20" s="1475" t="s">
        <v>455</v>
      </c>
      <c r="C20" s="1482">
        <v>3.2895689699999999</v>
      </c>
      <c r="D20" s="1483">
        <v>3.3474499670000002</v>
      </c>
      <c r="E20" s="1484">
        <v>3.3399773509999999</v>
      </c>
    </row>
    <row r="21" spans="1:5" ht="17.100000000000001" customHeight="1">
      <c r="A21" s="1478" t="s">
        <v>1228</v>
      </c>
      <c r="B21" s="1470" t="s">
        <v>455</v>
      </c>
      <c r="C21" s="1485">
        <v>2.9529432739999999</v>
      </c>
      <c r="D21" s="1486">
        <v>2.9762509960000001</v>
      </c>
      <c r="E21" s="1487">
        <v>2.954984482</v>
      </c>
    </row>
    <row r="22" spans="1:5" ht="17.100000000000001" customHeight="1">
      <c r="A22" s="1474" t="s">
        <v>1229</v>
      </c>
      <c r="B22" s="1481" t="s">
        <v>455</v>
      </c>
      <c r="C22" s="1482">
        <v>2.1552039980000002</v>
      </c>
      <c r="D22" s="1483">
        <v>2.1688754270000001</v>
      </c>
      <c r="E22" s="1484">
        <v>2.1724523599999999</v>
      </c>
    </row>
    <row r="23" spans="1:5" ht="17.100000000000001" customHeight="1">
      <c r="A23" s="1474" t="s">
        <v>1230</v>
      </c>
      <c r="B23" s="1475" t="s">
        <v>455</v>
      </c>
      <c r="C23" s="1482">
        <v>2.9240631010000002</v>
      </c>
      <c r="D23" s="1483">
        <v>2.8940190229999998</v>
      </c>
      <c r="E23" s="1484">
        <v>3.0268023080000002</v>
      </c>
    </row>
    <row r="24" spans="1:5" ht="17.100000000000001" customHeight="1" thickBot="1">
      <c r="A24" s="1490" t="s">
        <v>1231</v>
      </c>
      <c r="B24" s="1491" t="s">
        <v>455</v>
      </c>
      <c r="C24" s="1492">
        <v>2.8116587200000001</v>
      </c>
      <c r="D24" s="1493">
        <v>2.9691950980000001</v>
      </c>
      <c r="E24" s="1494">
        <v>2.8881219319999998</v>
      </c>
    </row>
    <row r="25" spans="1:5" ht="14.25" customHeight="1">
      <c r="A25" s="387" t="s">
        <v>1232</v>
      </c>
      <c r="C25" s="425"/>
    </row>
    <row r="26" spans="1:5" ht="14.25" customHeight="1">
      <c r="A26" s="388" t="s">
        <v>1233</v>
      </c>
      <c r="C26" s="425"/>
    </row>
    <row r="27" spans="1:5" ht="14.25" customHeight="1">
      <c r="A27" s="387" t="s">
        <v>1234</v>
      </c>
      <c r="C27" s="425"/>
    </row>
    <row r="28" spans="1:5" ht="14.25" customHeight="1">
      <c r="A28" s="426" t="s">
        <v>456</v>
      </c>
      <c r="C28" s="425"/>
    </row>
  </sheetData>
  <mergeCells count="2">
    <mergeCell ref="A1:E1"/>
    <mergeCell ref="D2:E2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I27" sqref="I27"/>
    </sheetView>
  </sheetViews>
  <sheetFormatPr defaultColWidth="9.28515625" defaultRowHeight="15.75"/>
  <cols>
    <col min="1" max="1" width="49.42578125" style="372" customWidth="1"/>
    <col min="2" max="4" width="12.140625" style="372" customWidth="1"/>
    <col min="5" max="16384" width="9.28515625" style="372"/>
  </cols>
  <sheetData>
    <row r="1" spans="1:4" ht="16.5">
      <c r="A1" s="427" t="s">
        <v>457</v>
      </c>
    </row>
    <row r="2" spans="1:4" ht="16.5" thickBot="1">
      <c r="B2" s="390"/>
      <c r="D2" s="374" t="s">
        <v>1147</v>
      </c>
    </row>
    <row r="3" spans="1:4" ht="19.5" customHeight="1">
      <c r="A3" s="428"/>
      <c r="B3" s="1871" t="s">
        <v>458</v>
      </c>
      <c r="C3" s="1871"/>
      <c r="D3" s="1872"/>
    </row>
    <row r="4" spans="1:4" s="378" customFormat="1" ht="19.5" customHeight="1" thickBot="1">
      <c r="A4" s="429"/>
      <c r="B4" s="430">
        <v>2012</v>
      </c>
      <c r="C4" s="937">
        <v>2013</v>
      </c>
      <c r="D4" s="938">
        <v>2014</v>
      </c>
    </row>
    <row r="5" spans="1:4" s="381" customFormat="1" ht="20.100000000000001" customHeight="1" thickTop="1">
      <c r="A5" s="431" t="s">
        <v>459</v>
      </c>
      <c r="B5" s="432">
        <v>1.47</v>
      </c>
      <c r="C5" s="939">
        <v>1.4508333333333334</v>
      </c>
      <c r="D5" s="940">
        <v>1.36</v>
      </c>
    </row>
    <row r="6" spans="1:4" s="383" customFormat="1" ht="20.100000000000001" customHeight="1">
      <c r="A6" s="433" t="s">
        <v>460</v>
      </c>
      <c r="B6" s="434">
        <v>0.49</v>
      </c>
      <c r="C6" s="941">
        <v>0.48583333333333334</v>
      </c>
      <c r="D6" s="942">
        <v>0.45666666666666672</v>
      </c>
    </row>
    <row r="7" spans="1:4" s="383" customFormat="1" ht="20.100000000000001" customHeight="1">
      <c r="A7" s="433" t="s">
        <v>461</v>
      </c>
      <c r="B7" s="434">
        <v>1.31</v>
      </c>
      <c r="C7" s="941">
        <v>1.3208333333333335</v>
      </c>
      <c r="D7" s="942">
        <v>1.33</v>
      </c>
    </row>
    <row r="8" spans="1:4" s="383" customFormat="1" ht="20.100000000000001" customHeight="1">
      <c r="A8" s="433" t="s">
        <v>462</v>
      </c>
      <c r="B8" s="434">
        <v>0.06</v>
      </c>
      <c r="C8" s="941">
        <v>6.0000000000000019E-2</v>
      </c>
      <c r="D8" s="942">
        <v>5.6666666666666678E-2</v>
      </c>
    </row>
    <row r="9" spans="1:4" s="383" customFormat="1" ht="20.100000000000001" customHeight="1">
      <c r="A9" s="433" t="s">
        <v>463</v>
      </c>
      <c r="B9" s="434">
        <v>1.1200000000000001</v>
      </c>
      <c r="C9" s="941">
        <v>1.1291666666666664</v>
      </c>
      <c r="D9" s="942">
        <v>1.1266666666666667</v>
      </c>
    </row>
    <row r="10" spans="1:4" s="381" customFormat="1" ht="20.100000000000001" customHeight="1">
      <c r="A10" s="433" t="s">
        <v>464</v>
      </c>
      <c r="B10" s="434">
        <v>4.54</v>
      </c>
      <c r="C10" s="941">
        <v>4.7416666666666663</v>
      </c>
      <c r="D10" s="942">
        <v>4.7625000000000002</v>
      </c>
    </row>
    <row r="11" spans="1:4" s="383" customFormat="1" ht="20.100000000000001" customHeight="1">
      <c r="A11" s="433" t="s">
        <v>465</v>
      </c>
      <c r="B11" s="434">
        <v>6.62</v>
      </c>
      <c r="C11" s="941">
        <v>6.8841666666666681</v>
      </c>
      <c r="D11" s="942">
        <v>6.8324999999999996</v>
      </c>
    </row>
    <row r="12" spans="1:4" s="384" customFormat="1" ht="20.100000000000001" customHeight="1">
      <c r="A12" s="433" t="s">
        <v>466</v>
      </c>
      <c r="B12" s="434">
        <v>8.34</v>
      </c>
      <c r="C12" s="941">
        <v>8.6824999999999992</v>
      </c>
      <c r="D12" s="942">
        <v>8.4983333333333331</v>
      </c>
    </row>
    <row r="13" spans="1:4" s="383" customFormat="1" ht="20.100000000000001" customHeight="1">
      <c r="A13" s="433" t="s">
        <v>467</v>
      </c>
      <c r="B13" s="434">
        <v>4.59</v>
      </c>
      <c r="C13" s="941">
        <v>4.6900000000000004</v>
      </c>
      <c r="D13" s="942">
        <v>4.5116666666666667</v>
      </c>
    </row>
    <row r="14" spans="1:4" s="383" customFormat="1" ht="20.100000000000001" customHeight="1">
      <c r="A14" s="433" t="s">
        <v>468</v>
      </c>
      <c r="B14" s="434">
        <v>3.99</v>
      </c>
      <c r="C14" s="941">
        <v>4.1183333333333332</v>
      </c>
      <c r="D14" s="942">
        <v>4.05</v>
      </c>
    </row>
    <row r="15" spans="1:4" s="383" customFormat="1" ht="20.100000000000001" customHeight="1">
      <c r="A15" s="433" t="s">
        <v>469</v>
      </c>
      <c r="B15" s="434">
        <v>3.42</v>
      </c>
      <c r="C15" s="941">
        <v>3.6849999999999992</v>
      </c>
      <c r="D15" s="942">
        <v>3.5683333333333338</v>
      </c>
    </row>
    <row r="16" spans="1:4" s="383" customFormat="1" ht="20.100000000000001" customHeight="1">
      <c r="A16" s="433" t="s">
        <v>470</v>
      </c>
      <c r="B16" s="434">
        <v>4.6900000000000004</v>
      </c>
      <c r="C16" s="941">
        <v>4.7749999999999995</v>
      </c>
      <c r="D16" s="942">
        <v>4.6691666666666665</v>
      </c>
    </row>
    <row r="17" spans="1:4" s="383" customFormat="1" ht="20.100000000000001" customHeight="1">
      <c r="A17" s="433" t="s">
        <v>471</v>
      </c>
      <c r="B17" s="434">
        <v>4.03</v>
      </c>
      <c r="C17" s="941">
        <v>4.166666666666667</v>
      </c>
      <c r="D17" s="942">
        <v>4.0550000000000006</v>
      </c>
    </row>
    <row r="18" spans="1:4" s="383" customFormat="1" ht="20.100000000000001" customHeight="1">
      <c r="A18" s="433" t="s">
        <v>472</v>
      </c>
      <c r="B18" s="434">
        <v>2.58</v>
      </c>
      <c r="C18" s="941">
        <v>2.7100000000000004</v>
      </c>
      <c r="D18" s="1006">
        <v>2.5983333333333332</v>
      </c>
    </row>
    <row r="19" spans="1:4" s="383" customFormat="1" ht="20.100000000000001" customHeight="1">
      <c r="A19" s="433" t="s">
        <v>473</v>
      </c>
      <c r="B19" s="434">
        <v>3.93</v>
      </c>
      <c r="C19" s="941">
        <v>4.2616666666666667</v>
      </c>
      <c r="D19" s="942">
        <v>4.2824999999999998</v>
      </c>
    </row>
    <row r="20" spans="1:4" s="383" customFormat="1" ht="20.100000000000001" customHeight="1">
      <c r="A20" s="433" t="s">
        <v>474</v>
      </c>
      <c r="B20" s="434">
        <v>4.82</v>
      </c>
      <c r="C20" s="941">
        <v>4.9050000000000002</v>
      </c>
      <c r="D20" s="942">
        <v>4.815833333333333</v>
      </c>
    </row>
    <row r="21" spans="1:4" s="383" customFormat="1" ht="20.100000000000001" customHeight="1">
      <c r="A21" s="433" t="s">
        <v>475</v>
      </c>
      <c r="B21" s="434">
        <v>7.55</v>
      </c>
      <c r="C21" s="941">
        <v>7.7441666666666649</v>
      </c>
      <c r="D21" s="942">
        <v>7.3</v>
      </c>
    </row>
    <row r="22" spans="1:4" s="383" customFormat="1" ht="20.100000000000001" customHeight="1">
      <c r="A22" s="433" t="s">
        <v>476</v>
      </c>
      <c r="B22" s="434">
        <v>0.74</v>
      </c>
      <c r="C22" s="941">
        <v>0.75916666666666666</v>
      </c>
      <c r="D22" s="942">
        <v>0.79166666666666652</v>
      </c>
    </row>
    <row r="23" spans="1:4" s="384" customFormat="1" ht="20.100000000000001" customHeight="1">
      <c r="A23" s="433" t="s">
        <v>477</v>
      </c>
      <c r="B23" s="434">
        <v>0.59</v>
      </c>
      <c r="C23" s="941">
        <v>0.61</v>
      </c>
      <c r="D23" s="942">
        <v>0.63916666666666677</v>
      </c>
    </row>
    <row r="24" spans="1:4" s="383" customFormat="1" ht="20.100000000000001" customHeight="1">
      <c r="A24" s="433" t="s">
        <v>478</v>
      </c>
      <c r="B24" s="434">
        <v>6.21</v>
      </c>
      <c r="C24" s="941">
        <v>6.2775000000000007</v>
      </c>
      <c r="D24" s="942">
        <v>6.474166666666668</v>
      </c>
    </row>
    <row r="25" spans="1:4" s="383" customFormat="1" ht="20.100000000000001" customHeight="1">
      <c r="A25" s="433" t="s">
        <v>479</v>
      </c>
      <c r="B25" s="434">
        <v>10.44</v>
      </c>
      <c r="C25" s="941">
        <v>10.756666666666668</v>
      </c>
      <c r="D25" s="942">
        <v>11.288333333333332</v>
      </c>
    </row>
    <row r="26" spans="1:4" s="383" customFormat="1" ht="20.100000000000001" customHeight="1">
      <c r="A26" s="433" t="s">
        <v>480</v>
      </c>
      <c r="B26" s="434">
        <v>1.1200000000000001</v>
      </c>
      <c r="C26" s="941">
        <v>1.1358333333333335</v>
      </c>
      <c r="D26" s="942">
        <v>1.1849999999999998</v>
      </c>
    </row>
    <row r="27" spans="1:4" s="383" customFormat="1" ht="20.100000000000001" customHeight="1">
      <c r="A27" s="433" t="s">
        <v>481</v>
      </c>
      <c r="B27" s="434">
        <v>0.18</v>
      </c>
      <c r="C27" s="941">
        <v>0.17</v>
      </c>
      <c r="D27" s="942">
        <v>0.15</v>
      </c>
    </row>
    <row r="28" spans="1:4" s="383" customFormat="1" ht="20.100000000000001" customHeight="1">
      <c r="A28" s="433" t="s">
        <v>482</v>
      </c>
      <c r="B28" s="434">
        <v>0.97</v>
      </c>
      <c r="C28" s="941">
        <v>1.0241666666666667</v>
      </c>
      <c r="D28" s="942">
        <v>1.0566666666666666</v>
      </c>
    </row>
    <row r="29" spans="1:4" s="383" customFormat="1" ht="20.100000000000001" customHeight="1">
      <c r="A29" s="433" t="s">
        <v>483</v>
      </c>
      <c r="B29" s="434">
        <v>2.04</v>
      </c>
      <c r="C29" s="941">
        <v>2.0625</v>
      </c>
      <c r="D29" s="942">
        <v>1.8016666666666667</v>
      </c>
    </row>
    <row r="30" spans="1:4" s="383" customFormat="1" ht="20.100000000000001" customHeight="1">
      <c r="A30" s="433" t="s">
        <v>484</v>
      </c>
      <c r="B30" s="434">
        <v>2.54</v>
      </c>
      <c r="C30" s="941">
        <v>2.7416666666666667</v>
      </c>
      <c r="D30" s="942">
        <v>2.7658333333333331</v>
      </c>
    </row>
    <row r="31" spans="1:4" s="381" customFormat="1" ht="20.100000000000001" customHeight="1">
      <c r="A31" s="433" t="s">
        <v>485</v>
      </c>
      <c r="B31" s="435">
        <v>1.17</v>
      </c>
      <c r="C31" s="943">
        <v>1.3425</v>
      </c>
      <c r="D31" s="944">
        <v>1.1824999999999999</v>
      </c>
    </row>
    <row r="32" spans="1:4" ht="20.100000000000001" customHeight="1">
      <c r="A32" s="433" t="s">
        <v>486</v>
      </c>
      <c r="B32" s="435">
        <v>0.43</v>
      </c>
      <c r="C32" s="943">
        <v>0.69</v>
      </c>
      <c r="D32" s="944">
        <v>0.53833333333333344</v>
      </c>
    </row>
    <row r="33" spans="1:4" ht="20.100000000000001" customHeight="1" thickBot="1">
      <c r="A33" s="436" t="s">
        <v>487</v>
      </c>
      <c r="B33" s="437">
        <v>1.1399999999999999</v>
      </c>
      <c r="C33" s="945">
        <v>1.0925</v>
      </c>
      <c r="D33" s="946">
        <v>0.91333333333333344</v>
      </c>
    </row>
    <row r="34" spans="1:4" ht="20.100000000000001" customHeight="1">
      <c r="A34" s="387" t="s">
        <v>422</v>
      </c>
      <c r="B34" s="387"/>
      <c r="C34" s="387"/>
      <c r="D34" s="387"/>
    </row>
    <row r="35" spans="1:4" s="387" customFormat="1" ht="14.25" customHeight="1">
      <c r="A35" s="387" t="s">
        <v>1096</v>
      </c>
    </row>
  </sheetData>
  <mergeCells count="1">
    <mergeCell ref="B3:D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56"/>
  <sheetViews>
    <sheetView workbookViewId="0">
      <selection activeCell="A26" sqref="A26:J27"/>
    </sheetView>
  </sheetViews>
  <sheetFormatPr defaultRowHeight="15"/>
  <cols>
    <col min="1" max="1" width="23.5703125" style="538" customWidth="1"/>
    <col min="2" max="2" width="9.140625" style="538"/>
    <col min="3" max="7" width="7.28515625" style="538" customWidth="1"/>
    <col min="8" max="8" width="8.85546875" style="538" customWidth="1"/>
    <col min="9" max="16384" width="9.140625" style="538"/>
  </cols>
  <sheetData>
    <row r="1" spans="1:8" ht="16.5">
      <c r="A1" s="566" t="s">
        <v>860</v>
      </c>
      <c r="B1" s="567"/>
      <c r="C1" s="568"/>
      <c r="D1" s="569"/>
      <c r="E1" s="570"/>
      <c r="F1" s="570"/>
      <c r="G1" s="570"/>
      <c r="H1" s="568"/>
    </row>
    <row r="2" spans="1:8" ht="15.75" thickBot="1">
      <c r="A2" s="572"/>
      <c r="B2" s="568"/>
      <c r="C2" s="568"/>
      <c r="D2" s="572"/>
      <c r="E2" s="568"/>
      <c r="F2" s="568"/>
      <c r="G2" s="568"/>
      <c r="H2" s="571" t="s">
        <v>1104</v>
      </c>
    </row>
    <row r="3" spans="1:8">
      <c r="A3" s="573" t="s">
        <v>861</v>
      </c>
      <c r="B3" s="574" t="s">
        <v>154</v>
      </c>
      <c r="C3" s="1873" t="s">
        <v>862</v>
      </c>
      <c r="D3" s="1874"/>
      <c r="E3" s="1874"/>
      <c r="F3" s="1874"/>
      <c r="G3" s="1874"/>
      <c r="H3" s="918" t="s">
        <v>157</v>
      </c>
    </row>
    <row r="4" spans="1:8" ht="15.75" thickBot="1">
      <c r="A4" s="575"/>
      <c r="B4" s="576" t="s">
        <v>158</v>
      </c>
      <c r="C4" s="577">
        <v>2010</v>
      </c>
      <c r="D4" s="577">
        <v>2011</v>
      </c>
      <c r="E4" s="576">
        <v>2012</v>
      </c>
      <c r="F4" s="576">
        <v>2013</v>
      </c>
      <c r="G4" s="576">
        <v>2014</v>
      </c>
      <c r="H4" s="578" t="s">
        <v>1170</v>
      </c>
    </row>
    <row r="5" spans="1:8" ht="18.75" thickTop="1">
      <c r="A5" s="579" t="s">
        <v>863</v>
      </c>
      <c r="B5" s="580" t="s">
        <v>864</v>
      </c>
      <c r="C5" s="581">
        <v>96.266599999999997</v>
      </c>
      <c r="D5" s="582">
        <v>93.690719999999999</v>
      </c>
      <c r="E5" s="583">
        <v>87.202629999999999</v>
      </c>
      <c r="F5" s="583">
        <v>87.268860000000004</v>
      </c>
      <c r="G5" s="583">
        <v>91.630899999999997</v>
      </c>
      <c r="H5" s="584">
        <v>104.9983923245932</v>
      </c>
    </row>
    <row r="6" spans="1:8" ht="18">
      <c r="A6" s="579" t="s">
        <v>865</v>
      </c>
      <c r="B6" s="580" t="s">
        <v>864</v>
      </c>
      <c r="C6" s="585">
        <v>285.49400000000003</v>
      </c>
      <c r="D6" s="582">
        <v>317.76799999999997</v>
      </c>
      <c r="E6" s="583">
        <v>359.51400000000001</v>
      </c>
      <c r="F6" s="583">
        <v>377.25200000000001</v>
      </c>
      <c r="G6" s="1523" t="s">
        <v>1260</v>
      </c>
      <c r="H6" s="1524" t="s">
        <v>336</v>
      </c>
    </row>
    <row r="7" spans="1:8" ht="18">
      <c r="A7" s="579" t="s">
        <v>866</v>
      </c>
      <c r="B7" s="580" t="s">
        <v>864</v>
      </c>
      <c r="C7" s="585">
        <v>276.7</v>
      </c>
      <c r="D7" s="582">
        <v>297.39999999999998</v>
      </c>
      <c r="E7" s="583">
        <v>318.3</v>
      </c>
      <c r="F7" s="583">
        <v>321.5</v>
      </c>
      <c r="G7" s="583">
        <v>288.60000000000002</v>
      </c>
      <c r="H7" s="584">
        <v>89.766718506998458</v>
      </c>
    </row>
    <row r="8" spans="1:8" ht="18">
      <c r="A8" s="579" t="s">
        <v>867</v>
      </c>
      <c r="B8" s="580" t="s">
        <v>864</v>
      </c>
      <c r="C8" s="585">
        <v>41.2</v>
      </c>
      <c r="D8" s="582">
        <v>43.481999999999999</v>
      </c>
      <c r="E8" s="583">
        <v>44.7</v>
      </c>
      <c r="F8" s="583">
        <v>43.5</v>
      </c>
      <c r="G8" s="583">
        <v>43.5</v>
      </c>
      <c r="H8" s="584">
        <v>100</v>
      </c>
    </row>
    <row r="9" spans="1:8" ht="18">
      <c r="A9" s="579" t="s">
        <v>1033</v>
      </c>
      <c r="B9" s="580" t="s">
        <v>864</v>
      </c>
      <c r="C9" s="585">
        <v>10</v>
      </c>
      <c r="D9" s="582">
        <v>12.2</v>
      </c>
      <c r="E9" s="583">
        <v>12.3</v>
      </c>
      <c r="F9" s="583">
        <v>13.6</v>
      </c>
      <c r="G9" s="583">
        <v>12.8</v>
      </c>
      <c r="H9" s="584">
        <v>94.117647058823536</v>
      </c>
    </row>
    <row r="10" spans="1:8" ht="18">
      <c r="A10" s="579" t="s">
        <v>868</v>
      </c>
      <c r="B10" s="580" t="s">
        <v>864</v>
      </c>
      <c r="C10" s="585">
        <v>404.911</v>
      </c>
      <c r="D10" s="582">
        <v>433.98991000000001</v>
      </c>
      <c r="E10" s="583">
        <v>396.77366999999998</v>
      </c>
      <c r="F10" s="583">
        <v>396.39485000000002</v>
      </c>
      <c r="G10" s="583">
        <v>349.77005000000003</v>
      </c>
      <c r="H10" s="584">
        <v>88.237788659464172</v>
      </c>
    </row>
    <row r="11" spans="1:8" ht="18">
      <c r="A11" s="586" t="s">
        <v>869</v>
      </c>
      <c r="B11" s="580" t="s">
        <v>864</v>
      </c>
      <c r="C11" s="587">
        <v>177.89500000000001</v>
      </c>
      <c r="D11" s="582">
        <v>148.197</v>
      </c>
      <c r="E11" s="583">
        <v>149.76300000000001</v>
      </c>
      <c r="F11" s="583">
        <v>149.203</v>
      </c>
      <c r="G11" s="583">
        <v>146.67099999999999</v>
      </c>
      <c r="H11" s="584">
        <v>98.302983183984225</v>
      </c>
    </row>
    <row r="12" spans="1:8" ht="18">
      <c r="A12" s="579" t="s">
        <v>870</v>
      </c>
      <c r="B12" s="580" t="s">
        <v>864</v>
      </c>
      <c r="C12" s="587">
        <v>12.617000000000001</v>
      </c>
      <c r="D12" s="582">
        <v>12.385</v>
      </c>
      <c r="E12" s="583">
        <v>12.348000000000001</v>
      </c>
      <c r="F12" s="583">
        <v>11.997</v>
      </c>
      <c r="G12" s="583">
        <v>11.295999999999999</v>
      </c>
      <c r="H12" s="584">
        <v>94.156872551471196</v>
      </c>
    </row>
    <row r="13" spans="1:8" ht="18">
      <c r="A13" s="579" t="s">
        <v>1034</v>
      </c>
      <c r="B13" s="580" t="s">
        <v>864</v>
      </c>
      <c r="C13" s="585">
        <v>87.89</v>
      </c>
      <c r="D13" s="582">
        <v>72.3</v>
      </c>
      <c r="E13" s="583">
        <v>75.900000000000006</v>
      </c>
      <c r="F13" s="583">
        <v>70.599999999999994</v>
      </c>
      <c r="G13" s="583">
        <v>73.400000000000006</v>
      </c>
      <c r="H13" s="584">
        <v>103.96600566572241</v>
      </c>
    </row>
    <row r="14" spans="1:8" ht="18">
      <c r="A14" s="579" t="s">
        <v>1035</v>
      </c>
      <c r="B14" s="580" t="s">
        <v>871</v>
      </c>
      <c r="C14" s="585">
        <v>1127.0999999999999</v>
      </c>
      <c r="D14" s="582">
        <v>1113</v>
      </c>
      <c r="E14" s="583">
        <v>1131.9000000000001</v>
      </c>
      <c r="F14" s="583">
        <v>1033.5999999999999</v>
      </c>
      <c r="G14" s="588">
        <v>972.1</v>
      </c>
      <c r="H14" s="584">
        <v>94.049922600619212</v>
      </c>
    </row>
    <row r="15" spans="1:8" ht="18">
      <c r="A15" s="579" t="s">
        <v>872</v>
      </c>
      <c r="B15" s="580" t="s">
        <v>864</v>
      </c>
      <c r="C15" s="585">
        <v>225.542</v>
      </c>
      <c r="D15" s="582">
        <v>217.86888999999999</v>
      </c>
      <c r="E15" s="583">
        <v>251.12716</v>
      </c>
      <c r="F15" s="583">
        <v>235.56270000000001</v>
      </c>
      <c r="G15" s="583">
        <v>209.31676999999999</v>
      </c>
      <c r="H15" s="584">
        <v>88.858197838622161</v>
      </c>
    </row>
    <row r="16" spans="1:8" ht="18">
      <c r="A16" s="579" t="s">
        <v>873</v>
      </c>
      <c r="B16" s="580" t="s">
        <v>874</v>
      </c>
      <c r="C16" s="585">
        <v>323.79930000000002</v>
      </c>
      <c r="D16" s="582">
        <v>312.37849999999997</v>
      </c>
      <c r="E16" s="583">
        <v>320.61770000000001</v>
      </c>
      <c r="F16" s="583">
        <v>294.89787999999999</v>
      </c>
      <c r="G16" s="583">
        <v>285.74239999999998</v>
      </c>
      <c r="H16" s="584">
        <v>96.895372730383812</v>
      </c>
    </row>
    <row r="17" spans="1:10" ht="18">
      <c r="A17" s="579" t="s">
        <v>875</v>
      </c>
      <c r="B17" s="580" t="s">
        <v>864</v>
      </c>
      <c r="C17" s="587">
        <v>7.4859999999999998</v>
      </c>
      <c r="D17" s="582">
        <v>7.2359999999999998</v>
      </c>
      <c r="E17" s="583">
        <v>7.3680000000000003</v>
      </c>
      <c r="F17" s="583">
        <v>8.6379999999999999</v>
      </c>
      <c r="G17" s="583">
        <v>6.7759999999999998</v>
      </c>
      <c r="H17" s="589">
        <v>78.44408427876823</v>
      </c>
    </row>
    <row r="18" spans="1:10" ht="18">
      <c r="A18" s="579" t="s">
        <v>876</v>
      </c>
      <c r="B18" s="580" t="s">
        <v>864</v>
      </c>
      <c r="C18" s="587">
        <v>29.356999999999999</v>
      </c>
      <c r="D18" s="582">
        <v>29.231999999999999</v>
      </c>
      <c r="E18" s="583">
        <v>39.164000000000001</v>
      </c>
      <c r="F18" s="583">
        <v>79.174000000000007</v>
      </c>
      <c r="G18" s="583">
        <v>41.423000000000002</v>
      </c>
      <c r="H18" s="584">
        <v>52.318943087377164</v>
      </c>
    </row>
    <row r="19" spans="1:10" ht="18.75" thickBot="1">
      <c r="A19" s="590" t="s">
        <v>877</v>
      </c>
      <c r="B19" s="591" t="s">
        <v>874</v>
      </c>
      <c r="C19" s="592">
        <v>34.8354</v>
      </c>
      <c r="D19" s="593">
        <v>44.63</v>
      </c>
      <c r="E19" s="594">
        <v>43.6511</v>
      </c>
      <c r="F19" s="594">
        <v>58.626600000000003</v>
      </c>
      <c r="G19" s="594">
        <v>49.831299999999999</v>
      </c>
      <c r="H19" s="595">
        <v>84.99776551940586</v>
      </c>
    </row>
    <row r="20" spans="1:10">
      <c r="A20" s="596" t="s">
        <v>878</v>
      </c>
      <c r="B20" s="597"/>
      <c r="C20" s="1178"/>
      <c r="D20" s="1178"/>
      <c r="E20" s="1179"/>
      <c r="F20" s="1179"/>
      <c r="G20" s="1179"/>
      <c r="H20" s="1179"/>
      <c r="I20" s="597"/>
    </row>
    <row r="21" spans="1:10" s="1183" customFormat="1" ht="16.5">
      <c r="A21" s="1180" t="s">
        <v>1261</v>
      </c>
      <c r="B21" s="1181"/>
      <c r="C21" s="1181"/>
      <c r="D21" s="1181"/>
      <c r="E21" s="1182"/>
      <c r="F21" s="1182"/>
      <c r="G21" s="1182"/>
      <c r="H21" s="1182"/>
      <c r="I21" s="1181"/>
    </row>
    <row r="22" spans="1:10" s="919" customFormat="1">
      <c r="A22" s="1875" t="s">
        <v>1262</v>
      </c>
      <c r="B22" s="1876"/>
      <c r="C22" s="1876"/>
      <c r="D22" s="1876"/>
      <c r="E22" s="1876"/>
      <c r="F22" s="1876"/>
      <c r="G22" s="1876"/>
      <c r="H22" s="1876"/>
      <c r="I22" s="1876"/>
      <c r="J22" s="1876"/>
    </row>
    <row r="23" spans="1:10" s="919" customFormat="1">
      <c r="A23" s="1876"/>
      <c r="B23" s="1876"/>
      <c r="C23" s="1876"/>
      <c r="D23" s="1876"/>
      <c r="E23" s="1876"/>
      <c r="F23" s="1876"/>
      <c r="G23" s="1876"/>
      <c r="H23" s="1876"/>
      <c r="I23" s="1876"/>
      <c r="J23" s="1876"/>
    </row>
    <row r="24" spans="1:10" s="1183" customFormat="1" ht="16.5">
      <c r="A24" s="599" t="s">
        <v>1263</v>
      </c>
      <c r="B24" s="1181"/>
      <c r="C24" s="1181"/>
      <c r="D24" s="1181"/>
      <c r="E24" s="1182"/>
      <c r="F24" s="1182"/>
      <c r="G24" s="1182"/>
      <c r="H24" s="1182"/>
      <c r="I24" s="1181"/>
    </row>
    <row r="25" spans="1:10" s="919" customFormat="1" ht="16.5">
      <c r="A25" s="1522" t="s">
        <v>1264</v>
      </c>
      <c r="B25" s="597"/>
      <c r="C25" s="597"/>
      <c r="D25" s="597"/>
      <c r="E25" s="598"/>
      <c r="F25" s="598"/>
      <c r="G25" s="598"/>
      <c r="H25" s="598"/>
      <c r="I25" s="597"/>
    </row>
    <row r="26" spans="1:10" s="919" customFormat="1">
      <c r="A26" s="1875" t="s">
        <v>1265</v>
      </c>
      <c r="B26" s="1876"/>
      <c r="C26" s="1876"/>
      <c r="D26" s="1876"/>
      <c r="E26" s="1876"/>
      <c r="F26" s="1876"/>
      <c r="G26" s="1876"/>
      <c r="H26" s="1876"/>
      <c r="I26" s="1876"/>
      <c r="J26" s="1876"/>
    </row>
    <row r="27" spans="1:10" s="919" customFormat="1">
      <c r="A27" s="1876"/>
      <c r="B27" s="1876"/>
      <c r="C27" s="1876"/>
      <c r="D27" s="1876"/>
      <c r="E27" s="1876"/>
      <c r="F27" s="1876"/>
      <c r="G27" s="1876"/>
      <c r="H27" s="1876"/>
      <c r="I27" s="1876"/>
      <c r="J27" s="1876"/>
    </row>
    <row r="28" spans="1:10" s="919" customFormat="1" ht="16.5">
      <c r="A28" s="599" t="s">
        <v>1266</v>
      </c>
      <c r="B28" s="597"/>
      <c r="C28" s="597"/>
      <c r="D28" s="597"/>
      <c r="E28" s="598"/>
      <c r="F28" s="598"/>
      <c r="G28" s="598"/>
      <c r="H28" s="598"/>
      <c r="I28" s="597"/>
    </row>
    <row r="29" spans="1:10" s="1183" customFormat="1" ht="16.5">
      <c r="A29" s="599" t="s">
        <v>895</v>
      </c>
      <c r="B29" s="1181"/>
      <c r="C29" s="1181"/>
      <c r="D29" s="1181"/>
      <c r="E29" s="1182"/>
      <c r="F29" s="1182"/>
      <c r="G29" s="1182"/>
      <c r="H29" s="1182"/>
      <c r="I29" s="1181"/>
    </row>
    <row r="30" spans="1:10" s="919" customFormat="1" ht="16.5">
      <c r="A30" s="1522" t="s">
        <v>1267</v>
      </c>
      <c r="B30" s="597"/>
      <c r="C30" s="597"/>
      <c r="D30" s="597"/>
      <c r="E30" s="598"/>
      <c r="F30" s="598"/>
      <c r="G30" s="598"/>
      <c r="H30" s="598"/>
      <c r="I30" s="597"/>
    </row>
    <row r="31" spans="1:10" s="1183" customFormat="1">
      <c r="A31" s="596" t="s">
        <v>1036</v>
      </c>
      <c r="B31" s="1184"/>
      <c r="C31" s="1184"/>
      <c r="D31" s="1184"/>
      <c r="E31" s="1185"/>
      <c r="F31" s="1185"/>
      <c r="G31" s="1185"/>
      <c r="H31" s="1185"/>
      <c r="I31" s="1184"/>
    </row>
    <row r="32" spans="1:10" s="919" customFormat="1">
      <c r="A32" s="596" t="s">
        <v>1268</v>
      </c>
      <c r="B32" s="567"/>
      <c r="C32" s="600"/>
      <c r="D32" s="600"/>
      <c r="E32" s="601"/>
      <c r="F32" s="601"/>
      <c r="G32" s="601"/>
      <c r="H32" s="601"/>
      <c r="I32" s="600"/>
    </row>
    <row r="33" spans="1:9" s="919" customFormat="1">
      <c r="A33" s="596" t="s">
        <v>1269</v>
      </c>
      <c r="B33" s="567"/>
      <c r="C33" s="600"/>
      <c r="D33" s="600"/>
      <c r="E33" s="601"/>
      <c r="F33" s="601"/>
      <c r="G33" s="601"/>
      <c r="H33" s="601"/>
      <c r="I33" s="600"/>
    </row>
    <row r="34" spans="1:9">
      <c r="A34" s="597" t="s">
        <v>1102</v>
      </c>
      <c r="B34" s="567"/>
      <c r="C34" s="1186"/>
      <c r="D34" s="1186"/>
      <c r="E34" s="1187"/>
      <c r="F34" s="1187"/>
      <c r="G34" s="1187"/>
      <c r="H34" s="539"/>
      <c r="I34" s="600"/>
    </row>
    <row r="35" spans="1:9">
      <c r="A35" s="527"/>
      <c r="B35" s="567"/>
      <c r="C35" s="568"/>
      <c r="D35" s="568"/>
      <c r="E35" s="571"/>
      <c r="F35" s="571"/>
      <c r="G35" s="571"/>
      <c r="H35" s="568"/>
    </row>
    <row r="36" spans="1:9">
      <c r="A36" s="568"/>
      <c r="B36" s="568"/>
      <c r="C36" s="568"/>
      <c r="D36" s="568"/>
      <c r="E36" s="571"/>
      <c r="F36" s="571"/>
      <c r="G36" s="571"/>
      <c r="H36" s="568"/>
    </row>
    <row r="37" spans="1:9">
      <c r="A37" s="568"/>
      <c r="B37" s="568"/>
      <c r="C37" s="568"/>
      <c r="D37" s="568"/>
      <c r="E37" s="571"/>
      <c r="F37" s="571"/>
      <c r="G37" s="571"/>
      <c r="H37" s="568"/>
    </row>
    <row r="38" spans="1:9">
      <c r="A38" s="568"/>
      <c r="B38" s="568"/>
      <c r="C38" s="568"/>
      <c r="D38" s="568"/>
      <c r="E38" s="571"/>
      <c r="F38" s="571"/>
      <c r="G38" s="571"/>
      <c r="H38" s="568"/>
    </row>
    <row r="39" spans="1:9">
      <c r="A39" s="568"/>
      <c r="B39" s="568"/>
      <c r="C39" s="568"/>
      <c r="D39" s="568"/>
      <c r="E39" s="571"/>
      <c r="F39" s="571"/>
      <c r="G39" s="571"/>
      <c r="H39" s="568"/>
    </row>
    <row r="40" spans="1:9">
      <c r="A40" s="568"/>
      <c r="B40" s="568"/>
      <c r="C40" s="568"/>
      <c r="D40" s="568"/>
      <c r="E40" s="571"/>
      <c r="F40" s="571"/>
      <c r="G40" s="571"/>
      <c r="H40" s="568"/>
    </row>
    <row r="41" spans="1:9">
      <c r="A41" s="568"/>
      <c r="B41" s="568"/>
      <c r="C41" s="568"/>
      <c r="D41" s="568"/>
      <c r="E41" s="571"/>
      <c r="F41" s="571"/>
      <c r="G41" s="571"/>
      <c r="H41" s="568"/>
    </row>
    <row r="42" spans="1:9">
      <c r="A42" s="568"/>
      <c r="B42" s="568"/>
      <c r="C42" s="568"/>
      <c r="D42" s="568"/>
      <c r="E42" s="571"/>
      <c r="F42" s="571"/>
      <c r="G42" s="571"/>
      <c r="H42" s="568"/>
    </row>
    <row r="43" spans="1:9">
      <c r="A43" s="568"/>
      <c r="B43" s="568"/>
      <c r="C43" s="568"/>
      <c r="D43" s="568"/>
      <c r="E43" s="571"/>
      <c r="F43" s="571"/>
      <c r="G43" s="571"/>
      <c r="H43" s="568"/>
    </row>
    <row r="44" spans="1:9">
      <c r="A44" s="568"/>
      <c r="B44" s="568"/>
      <c r="C44" s="568"/>
      <c r="D44" s="568"/>
      <c r="E44" s="571"/>
      <c r="F44" s="571"/>
      <c r="G44" s="571"/>
      <c r="H44" s="568"/>
    </row>
    <row r="45" spans="1:9">
      <c r="A45" s="568"/>
      <c r="B45" s="568"/>
      <c r="C45" s="568"/>
      <c r="D45" s="568"/>
      <c r="E45" s="571"/>
      <c r="F45" s="571"/>
      <c r="G45" s="571"/>
      <c r="H45" s="568"/>
    </row>
    <row r="46" spans="1:9">
      <c r="A46" s="568"/>
      <c r="B46" s="568"/>
      <c r="C46" s="568"/>
      <c r="D46" s="568"/>
      <c r="E46" s="571"/>
      <c r="F46" s="571"/>
      <c r="G46" s="571"/>
      <c r="H46" s="568"/>
    </row>
    <row r="47" spans="1:9">
      <c r="A47" s="568"/>
      <c r="B47" s="568"/>
      <c r="C47" s="568"/>
      <c r="D47" s="568"/>
      <c r="E47" s="571"/>
      <c r="F47" s="571"/>
      <c r="G47" s="571"/>
      <c r="H47" s="568"/>
    </row>
    <row r="48" spans="1:9">
      <c r="A48" s="568"/>
      <c r="B48" s="568"/>
      <c r="C48" s="568"/>
      <c r="D48" s="568"/>
      <c r="E48" s="571"/>
      <c r="F48" s="571"/>
      <c r="G48" s="571"/>
      <c r="H48" s="568"/>
    </row>
    <row r="49" spans="1:8">
      <c r="A49" s="568"/>
      <c r="B49" s="568"/>
      <c r="C49" s="568"/>
      <c r="D49" s="568"/>
      <c r="E49" s="571"/>
      <c r="F49" s="571"/>
      <c r="G49" s="571"/>
      <c r="H49" s="568"/>
    </row>
    <row r="50" spans="1:8">
      <c r="A50" s="568"/>
      <c r="B50" s="568"/>
      <c r="C50" s="568"/>
      <c r="D50" s="568"/>
      <c r="E50" s="571"/>
      <c r="F50" s="571"/>
      <c r="G50" s="571"/>
      <c r="H50" s="568"/>
    </row>
    <row r="51" spans="1:8">
      <c r="A51" s="568"/>
      <c r="B51" s="568"/>
      <c r="C51" s="568"/>
      <c r="D51" s="568"/>
      <c r="E51" s="571"/>
      <c r="F51" s="571"/>
      <c r="G51" s="571"/>
      <c r="H51" s="568"/>
    </row>
    <row r="52" spans="1:8">
      <c r="A52" s="568"/>
      <c r="B52" s="568"/>
      <c r="C52" s="568"/>
      <c r="D52" s="568"/>
      <c r="E52" s="571"/>
      <c r="F52" s="571"/>
      <c r="G52" s="571"/>
      <c r="H52" s="568"/>
    </row>
    <row r="53" spans="1:8">
      <c r="A53" s="568"/>
      <c r="B53" s="568"/>
      <c r="C53" s="568"/>
      <c r="D53" s="568"/>
      <c r="E53" s="571"/>
      <c r="F53" s="571"/>
      <c r="G53" s="571"/>
      <c r="H53" s="568"/>
    </row>
    <row r="54" spans="1:8">
      <c r="A54" s="568"/>
      <c r="B54" s="568"/>
      <c r="C54" s="568"/>
      <c r="D54" s="568"/>
      <c r="E54" s="571"/>
      <c r="F54" s="571"/>
      <c r="G54" s="571"/>
      <c r="H54" s="568"/>
    </row>
    <row r="55" spans="1:8">
      <c r="A55" s="568"/>
      <c r="B55" s="568"/>
      <c r="C55" s="568"/>
      <c r="D55" s="568"/>
      <c r="E55" s="571"/>
      <c r="F55" s="571"/>
      <c r="G55" s="571"/>
      <c r="H55" s="568"/>
    </row>
    <row r="56" spans="1:8">
      <c r="A56" s="568"/>
      <c r="B56" s="568"/>
      <c r="C56" s="568"/>
      <c r="D56" s="568"/>
      <c r="E56" s="571"/>
      <c r="F56" s="571"/>
      <c r="G56" s="571"/>
      <c r="H56" s="568"/>
    </row>
  </sheetData>
  <mergeCells count="3">
    <mergeCell ref="C3:G3"/>
    <mergeCell ref="A22:J23"/>
    <mergeCell ref="A26:J2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W25"/>
  <sheetViews>
    <sheetView workbookViewId="0">
      <selection activeCell="D3" sqref="D3"/>
    </sheetView>
  </sheetViews>
  <sheetFormatPr defaultRowHeight="15"/>
  <cols>
    <col min="1" max="1" width="68.5703125" customWidth="1"/>
    <col min="2" max="3" width="7" customWidth="1"/>
    <col min="4" max="4" width="8.28515625" customWidth="1"/>
  </cols>
  <sheetData>
    <row r="1" spans="1:5">
      <c r="A1" s="602" t="s">
        <v>879</v>
      </c>
      <c r="B1" s="603"/>
      <c r="C1" s="603"/>
      <c r="D1" s="603"/>
      <c r="E1" s="604"/>
    </row>
    <row r="2" spans="1:5">
      <c r="A2" s="498"/>
      <c r="B2" s="605"/>
      <c r="C2" s="605"/>
      <c r="D2" s="606"/>
      <c r="E2" s="607"/>
    </row>
    <row r="3" spans="1:5" ht="15.75" thickBot="1">
      <c r="A3" s="608" t="s">
        <v>880</v>
      </c>
      <c r="B3" s="608"/>
      <c r="C3" s="608"/>
      <c r="D3" s="609" t="s">
        <v>1105</v>
      </c>
      <c r="E3" s="498"/>
    </row>
    <row r="4" spans="1:5" ht="30.75" thickBot="1">
      <c r="A4" s="610" t="s">
        <v>881</v>
      </c>
      <c r="B4" s="611">
        <v>2013</v>
      </c>
      <c r="C4" s="611">
        <v>2014</v>
      </c>
      <c r="D4" s="612" t="s">
        <v>1270</v>
      </c>
      <c r="E4" s="498"/>
    </row>
    <row r="5" spans="1:5" ht="15.75">
      <c r="A5" s="613" t="s">
        <v>882</v>
      </c>
      <c r="B5" s="614">
        <v>546.95267027</v>
      </c>
      <c r="C5" s="614">
        <v>571.81603506524709</v>
      </c>
      <c r="D5" s="615">
        <v>104.54579822838663</v>
      </c>
      <c r="E5" s="616"/>
    </row>
    <row r="6" spans="1:5" ht="15.75">
      <c r="A6" s="617" t="s">
        <v>883</v>
      </c>
      <c r="B6" s="618">
        <v>30.402760000000001</v>
      </c>
      <c r="C6" s="618">
        <v>47.936970000000002</v>
      </c>
      <c r="D6" s="619">
        <v>157.67308625927384</v>
      </c>
      <c r="E6" s="616"/>
    </row>
    <row r="7" spans="1:5" ht="15.75">
      <c r="A7" s="617" t="s">
        <v>884</v>
      </c>
      <c r="B7" s="618">
        <v>117.193276</v>
      </c>
      <c r="C7" s="618">
        <v>100.324119</v>
      </c>
      <c r="D7" s="619">
        <v>85.605695500823785</v>
      </c>
      <c r="E7" s="616"/>
    </row>
    <row r="8" spans="1:5" ht="15.75">
      <c r="A8" s="617" t="s">
        <v>1271</v>
      </c>
      <c r="B8" s="618">
        <v>199.09976599999999</v>
      </c>
      <c r="C8" s="618">
        <v>139.15578500000001</v>
      </c>
      <c r="D8" s="619">
        <v>69.892490481380094</v>
      </c>
      <c r="E8" s="616"/>
    </row>
    <row r="9" spans="1:5" ht="15.75">
      <c r="A9" s="617" t="s">
        <v>885</v>
      </c>
      <c r="B9" s="618">
        <v>563.60230316000002</v>
      </c>
      <c r="C9" s="618">
        <v>546.37022899999999</v>
      </c>
      <c r="D9" s="619">
        <v>96.942511756360219</v>
      </c>
      <c r="E9" s="616"/>
    </row>
    <row r="10" spans="1:5" ht="15.75">
      <c r="A10" s="617" t="s">
        <v>921</v>
      </c>
      <c r="B10" s="618">
        <v>242.018676</v>
      </c>
      <c r="C10" s="618">
        <v>231.57317800000001</v>
      </c>
      <c r="D10" s="619">
        <v>95.684011592559912</v>
      </c>
      <c r="E10" s="616"/>
    </row>
    <row r="11" spans="1:5" ht="15.75">
      <c r="A11" s="620" t="s">
        <v>886</v>
      </c>
      <c r="B11" s="621">
        <v>395.13959208000006</v>
      </c>
      <c r="C11" s="621">
        <v>386.62925188240575</v>
      </c>
      <c r="D11" s="619">
        <v>97.846244626412599</v>
      </c>
      <c r="E11" s="616"/>
    </row>
    <row r="12" spans="1:5" ht="15.75">
      <c r="A12" s="620" t="s">
        <v>887</v>
      </c>
      <c r="B12" s="621">
        <v>131.23710199999999</v>
      </c>
      <c r="C12" s="621">
        <v>120.08609199999999</v>
      </c>
      <c r="D12" s="619">
        <v>91.503157392183198</v>
      </c>
      <c r="E12" s="616"/>
    </row>
    <row r="13" spans="1:5" ht="15.75">
      <c r="A13" s="622" t="s">
        <v>888</v>
      </c>
      <c r="B13" s="621">
        <v>71.185766999999998</v>
      </c>
      <c r="C13" s="621">
        <v>68.036398000000005</v>
      </c>
      <c r="D13" s="619">
        <v>95.575844536450674</v>
      </c>
      <c r="E13" s="616"/>
    </row>
    <row r="14" spans="1:5" ht="15.75">
      <c r="A14" s="620" t="s">
        <v>889</v>
      </c>
      <c r="B14" s="618">
        <v>56.429876999999998</v>
      </c>
      <c r="C14" s="618">
        <v>50.579304999999998</v>
      </c>
      <c r="D14" s="619">
        <v>89.632137599732857</v>
      </c>
      <c r="E14" s="616"/>
    </row>
    <row r="15" spans="1:5" ht="15.75">
      <c r="A15" s="620" t="s">
        <v>890</v>
      </c>
      <c r="B15" s="618">
        <v>85.1773764</v>
      </c>
      <c r="C15" s="618">
        <v>68.555656532595691</v>
      </c>
      <c r="D15" s="619">
        <v>80.485757404234505</v>
      </c>
      <c r="E15" s="616"/>
    </row>
    <row r="16" spans="1:5" ht="15.75">
      <c r="A16" s="620" t="s">
        <v>891</v>
      </c>
      <c r="B16" s="618">
        <v>250.347193</v>
      </c>
      <c r="C16" s="618">
        <v>235.75579400000001</v>
      </c>
      <c r="D16" s="619">
        <v>94.171534809259867</v>
      </c>
      <c r="E16" s="616"/>
    </row>
    <row r="17" spans="1:231" ht="14.25" customHeight="1">
      <c r="A17" s="628" t="s">
        <v>892</v>
      </c>
      <c r="B17" s="618">
        <v>209.76137800000001</v>
      </c>
      <c r="C17" s="618">
        <v>196.966216</v>
      </c>
      <c r="D17" s="619">
        <v>93.900134466126545</v>
      </c>
      <c r="E17" s="616"/>
    </row>
    <row r="18" spans="1:231" ht="16.5" thickBot="1">
      <c r="A18" s="623" t="s">
        <v>893</v>
      </c>
      <c r="B18" s="624">
        <v>3205.5924059099998</v>
      </c>
      <c r="C18" s="624">
        <v>3043.6527334315765</v>
      </c>
      <c r="D18" s="625">
        <v>94.94821387211104</v>
      </c>
      <c r="E18" s="616"/>
    </row>
    <row r="19" spans="1:231" ht="15.75">
      <c r="A19" s="626" t="s">
        <v>896</v>
      </c>
      <c r="B19" s="627"/>
      <c r="C19" s="627"/>
      <c r="D19" s="627"/>
      <c r="E19" s="1188"/>
      <c r="F19" s="1188"/>
      <c r="G19" s="1188"/>
      <c r="H19" s="1188"/>
      <c r="I19" s="1188"/>
      <c r="J19" s="1188"/>
      <c r="K19" s="1188"/>
      <c r="L19" s="1188"/>
      <c r="M19" s="1188"/>
      <c r="N19" s="1188"/>
      <c r="O19" s="1188"/>
      <c r="P19" s="1188"/>
      <c r="Q19" s="1188"/>
      <c r="R19" s="1188"/>
      <c r="S19" s="1188"/>
      <c r="T19" s="1188"/>
      <c r="U19" s="1188"/>
      <c r="V19" s="1188"/>
      <c r="W19" s="1188"/>
      <c r="X19" s="1188"/>
      <c r="Y19" s="1188"/>
      <c r="Z19" s="1188"/>
      <c r="AA19" s="1188"/>
      <c r="AB19" s="1188"/>
      <c r="AC19" s="1188"/>
      <c r="AD19" s="1188"/>
      <c r="AE19" s="1188"/>
      <c r="AF19" s="1188"/>
      <c r="AG19" s="1188"/>
      <c r="AH19" s="1188"/>
      <c r="AI19" s="1188"/>
      <c r="AJ19" s="1188"/>
      <c r="AK19" s="1188"/>
      <c r="AL19" s="1188"/>
      <c r="AM19" s="1188"/>
      <c r="AN19" s="1188"/>
      <c r="AO19" s="1188"/>
      <c r="AP19" s="1188"/>
      <c r="AQ19" s="1188"/>
      <c r="AR19" s="1188"/>
      <c r="AS19" s="1188"/>
      <c r="AT19" s="1188"/>
      <c r="AU19" s="1188"/>
      <c r="AV19" s="1188"/>
      <c r="AW19" s="1188"/>
      <c r="AX19" s="1188"/>
      <c r="AY19" s="1188"/>
      <c r="AZ19" s="1188"/>
      <c r="BA19" s="1188"/>
      <c r="BB19" s="1188"/>
      <c r="BC19" s="1188"/>
      <c r="BD19" s="1188"/>
      <c r="BE19" s="1188"/>
      <c r="BF19" s="1188"/>
      <c r="BG19" s="1188"/>
      <c r="BH19" s="1188"/>
      <c r="BI19" s="1188"/>
      <c r="BJ19" s="1188"/>
      <c r="BK19" s="1188"/>
      <c r="BL19" s="1188"/>
      <c r="BM19" s="1188"/>
      <c r="BN19" s="1188"/>
      <c r="BO19" s="1188"/>
      <c r="BP19" s="1188"/>
      <c r="BQ19" s="1188"/>
      <c r="BR19" s="1188"/>
      <c r="BS19" s="1188"/>
      <c r="BT19" s="1188"/>
      <c r="BU19" s="1188"/>
      <c r="BV19" s="1188"/>
      <c r="BW19" s="1188"/>
      <c r="BX19" s="1188"/>
      <c r="BY19" s="1188"/>
      <c r="BZ19" s="1188"/>
      <c r="CA19" s="1188"/>
      <c r="CB19" s="1188"/>
      <c r="CC19" s="1188"/>
      <c r="CD19" s="1188"/>
      <c r="CE19" s="1188"/>
      <c r="CF19" s="1188"/>
      <c r="CG19" s="1188"/>
      <c r="CH19" s="1188"/>
      <c r="CI19" s="1188"/>
      <c r="CJ19" s="1188"/>
      <c r="CK19" s="1188"/>
      <c r="CL19" s="1188"/>
      <c r="CM19" s="1188"/>
      <c r="CN19" s="1188"/>
      <c r="CO19" s="1188"/>
      <c r="CP19" s="1188"/>
      <c r="CQ19" s="1188"/>
      <c r="CR19" s="1188"/>
      <c r="CS19" s="1188"/>
      <c r="CT19" s="1188"/>
      <c r="CU19" s="1188"/>
      <c r="CV19" s="1188"/>
      <c r="CW19" s="1188"/>
      <c r="CX19" s="1188"/>
      <c r="CY19" s="1188"/>
      <c r="CZ19" s="1188"/>
      <c r="DA19" s="1188"/>
      <c r="DB19" s="1188"/>
      <c r="DC19" s="1188"/>
      <c r="DD19" s="1188"/>
      <c r="DE19" s="1188"/>
      <c r="DF19" s="1188"/>
      <c r="DG19" s="1188"/>
      <c r="DH19" s="1188"/>
      <c r="DI19" s="1188"/>
      <c r="DJ19" s="1188"/>
      <c r="DK19" s="1188"/>
      <c r="DL19" s="1188"/>
      <c r="DM19" s="1188"/>
      <c r="DN19" s="1188"/>
      <c r="DO19" s="1188"/>
      <c r="DP19" s="1188"/>
      <c r="DQ19" s="1188"/>
      <c r="DR19" s="1188"/>
      <c r="DS19" s="1188"/>
      <c r="DT19" s="1188"/>
      <c r="DU19" s="1188"/>
      <c r="DV19" s="1188"/>
      <c r="DW19" s="1188"/>
      <c r="DX19" s="1188"/>
      <c r="DY19" s="1188"/>
      <c r="DZ19" s="1188"/>
      <c r="EA19" s="1188"/>
      <c r="EB19" s="1188"/>
      <c r="EC19" s="1188"/>
      <c r="ED19" s="1188"/>
      <c r="EE19" s="1188"/>
      <c r="EF19" s="1188"/>
      <c r="EG19" s="1188"/>
      <c r="EH19" s="1188"/>
      <c r="EI19" s="1188"/>
      <c r="EJ19" s="1188"/>
      <c r="EK19" s="1188"/>
      <c r="EL19" s="1188"/>
      <c r="EM19" s="1188"/>
      <c r="EN19" s="1188"/>
      <c r="EO19" s="1188"/>
      <c r="EP19" s="1188"/>
      <c r="EQ19" s="1188"/>
      <c r="ER19" s="1188"/>
      <c r="ES19" s="1188"/>
      <c r="ET19" s="1188"/>
      <c r="EU19" s="1188"/>
      <c r="EV19" s="1188"/>
      <c r="EW19" s="1188"/>
      <c r="EX19" s="1188"/>
      <c r="EY19" s="1188"/>
      <c r="EZ19" s="1188"/>
      <c r="FA19" s="1188"/>
      <c r="FB19" s="1188"/>
      <c r="FC19" s="1188"/>
      <c r="FD19" s="1188"/>
      <c r="FE19" s="1188"/>
      <c r="FF19" s="1188"/>
      <c r="FG19" s="1188"/>
      <c r="FH19" s="1188"/>
      <c r="FI19" s="1188"/>
      <c r="FJ19" s="1188"/>
      <c r="FK19" s="1188"/>
      <c r="FL19" s="1188"/>
      <c r="FM19" s="1188"/>
      <c r="FN19" s="1188"/>
      <c r="FO19" s="1188"/>
      <c r="FP19" s="1188"/>
      <c r="FQ19" s="1188"/>
      <c r="FR19" s="1188"/>
      <c r="FS19" s="1188"/>
      <c r="FT19" s="1188"/>
      <c r="FU19" s="1188"/>
      <c r="FV19" s="1188"/>
      <c r="FW19" s="1188"/>
      <c r="FX19" s="1188"/>
      <c r="FY19" s="1188"/>
      <c r="FZ19" s="1188"/>
      <c r="GA19" s="1188"/>
      <c r="GB19" s="1188"/>
      <c r="GC19" s="1188"/>
      <c r="GD19" s="1188"/>
      <c r="GE19" s="1188"/>
      <c r="GF19" s="1188"/>
      <c r="GG19" s="1188"/>
      <c r="GH19" s="1188"/>
      <c r="GI19" s="1188"/>
      <c r="GJ19" s="1188"/>
      <c r="GK19" s="1188"/>
      <c r="GL19" s="1188"/>
      <c r="GM19" s="1188"/>
      <c r="GN19" s="1188"/>
      <c r="GO19" s="1188"/>
      <c r="GP19" s="1188"/>
      <c r="GQ19" s="1188"/>
      <c r="GR19" s="1188"/>
      <c r="GS19" s="1188"/>
      <c r="GT19" s="1188"/>
      <c r="GU19" s="1188"/>
      <c r="GV19" s="1188"/>
      <c r="GW19" s="1188"/>
      <c r="GX19" s="1188"/>
      <c r="GY19" s="1188"/>
      <c r="GZ19" s="1188"/>
      <c r="HA19" s="1188"/>
      <c r="HB19" s="1188"/>
      <c r="HC19" s="1188"/>
      <c r="HD19" s="1188"/>
      <c r="HE19" s="1188"/>
      <c r="HF19" s="1188"/>
      <c r="HG19" s="1188"/>
      <c r="HH19" s="1188"/>
      <c r="HI19" s="1188"/>
      <c r="HJ19" s="1188"/>
      <c r="HK19" s="1188"/>
      <c r="HL19" s="1188"/>
      <c r="HM19" s="1188"/>
      <c r="HN19" s="1188"/>
      <c r="HO19" s="1188"/>
      <c r="HP19" s="1188"/>
      <c r="HQ19" s="1188"/>
      <c r="HR19" s="1188"/>
      <c r="HS19" s="1188"/>
      <c r="HT19" s="1188"/>
      <c r="HU19" s="1188"/>
      <c r="HV19" s="1188"/>
      <c r="HW19" s="1188"/>
    </row>
    <row r="20" spans="1:231" ht="70.5" customHeight="1">
      <c r="A20" s="1815" t="s">
        <v>1272</v>
      </c>
      <c r="B20" s="1815"/>
      <c r="C20" s="1815"/>
      <c r="D20" s="1815"/>
      <c r="E20" s="1188"/>
      <c r="F20" s="1188"/>
      <c r="G20" s="1188"/>
      <c r="H20" s="1188"/>
      <c r="I20" s="1188"/>
      <c r="J20" s="1188"/>
      <c r="K20" s="1188"/>
      <c r="L20" s="1188"/>
      <c r="M20" s="1188"/>
      <c r="N20" s="1188"/>
      <c r="O20" s="1188"/>
      <c r="P20" s="1188"/>
      <c r="Q20" s="1188"/>
      <c r="R20" s="1188"/>
      <c r="S20" s="1188"/>
      <c r="T20" s="1188"/>
      <c r="U20" s="1188"/>
      <c r="V20" s="1188"/>
      <c r="W20" s="1188"/>
      <c r="X20" s="1188"/>
      <c r="Y20" s="1188"/>
      <c r="Z20" s="1188"/>
      <c r="AA20" s="1188"/>
      <c r="AB20" s="1188"/>
      <c r="AC20" s="1188"/>
      <c r="AD20" s="1188"/>
      <c r="AE20" s="1188"/>
      <c r="AF20" s="1188"/>
      <c r="AG20" s="1188"/>
      <c r="AH20" s="1188"/>
      <c r="AI20" s="1188"/>
      <c r="AJ20" s="1188"/>
      <c r="AK20" s="1188"/>
      <c r="AL20" s="1188"/>
      <c r="AM20" s="1188"/>
      <c r="AN20" s="1188"/>
      <c r="AO20" s="1188"/>
      <c r="AP20" s="1188"/>
      <c r="AQ20" s="1188"/>
      <c r="AR20" s="1188"/>
      <c r="AS20" s="1188"/>
      <c r="AT20" s="1188"/>
      <c r="AU20" s="1188"/>
      <c r="AV20" s="1188"/>
      <c r="AW20" s="1188"/>
      <c r="AX20" s="1188"/>
      <c r="AY20" s="1188"/>
      <c r="AZ20" s="1188"/>
      <c r="BA20" s="1188"/>
      <c r="BB20" s="1188"/>
      <c r="BC20" s="1188"/>
      <c r="BD20" s="1188"/>
      <c r="BE20" s="1188"/>
      <c r="BF20" s="1188"/>
      <c r="BG20" s="1188"/>
      <c r="BH20" s="1188"/>
      <c r="BI20" s="1188"/>
      <c r="BJ20" s="1188"/>
      <c r="BK20" s="1188"/>
      <c r="BL20" s="1188"/>
      <c r="BM20" s="1188"/>
      <c r="BN20" s="1188"/>
      <c r="BO20" s="1188"/>
      <c r="BP20" s="1188"/>
      <c r="BQ20" s="1188"/>
      <c r="BR20" s="1188"/>
      <c r="BS20" s="1188"/>
      <c r="BT20" s="1188"/>
      <c r="BU20" s="1188"/>
      <c r="BV20" s="1188"/>
      <c r="BW20" s="1188"/>
      <c r="BX20" s="1188"/>
      <c r="BY20" s="1188"/>
      <c r="BZ20" s="1188"/>
      <c r="CA20" s="1188"/>
      <c r="CB20" s="1188"/>
      <c r="CC20" s="1188"/>
      <c r="CD20" s="1188"/>
      <c r="CE20" s="1188"/>
      <c r="CF20" s="1188"/>
      <c r="CG20" s="1188"/>
      <c r="CH20" s="1188"/>
      <c r="CI20" s="1188"/>
      <c r="CJ20" s="1188"/>
      <c r="CK20" s="1188"/>
      <c r="CL20" s="1188"/>
      <c r="CM20" s="1188"/>
      <c r="CN20" s="1188"/>
      <c r="CO20" s="1188"/>
      <c r="CP20" s="1188"/>
      <c r="CQ20" s="1188"/>
      <c r="CR20" s="1188"/>
      <c r="CS20" s="1188"/>
      <c r="CT20" s="1188"/>
      <c r="CU20" s="1188"/>
      <c r="CV20" s="1188"/>
      <c r="CW20" s="1188"/>
      <c r="CX20" s="1188"/>
      <c r="CY20" s="1188"/>
      <c r="CZ20" s="1188"/>
      <c r="DA20" s="1188"/>
      <c r="DB20" s="1188"/>
      <c r="DC20" s="1188"/>
      <c r="DD20" s="1188"/>
      <c r="DE20" s="1188"/>
      <c r="DF20" s="1188"/>
      <c r="DG20" s="1188"/>
      <c r="DH20" s="1188"/>
      <c r="DI20" s="1188"/>
      <c r="DJ20" s="1188"/>
      <c r="DK20" s="1188"/>
      <c r="DL20" s="1188"/>
      <c r="DM20" s="1188"/>
      <c r="DN20" s="1188"/>
      <c r="DO20" s="1188"/>
      <c r="DP20" s="1188"/>
      <c r="DQ20" s="1188"/>
      <c r="DR20" s="1188"/>
      <c r="DS20" s="1188"/>
      <c r="DT20" s="1188"/>
      <c r="DU20" s="1188"/>
      <c r="DV20" s="1188"/>
      <c r="DW20" s="1188"/>
      <c r="DX20" s="1188"/>
      <c r="DY20" s="1188"/>
      <c r="DZ20" s="1188"/>
      <c r="EA20" s="1188"/>
      <c r="EB20" s="1188"/>
      <c r="EC20" s="1188"/>
      <c r="ED20" s="1188"/>
      <c r="EE20" s="1188"/>
      <c r="EF20" s="1188"/>
      <c r="EG20" s="1188"/>
      <c r="EH20" s="1188"/>
      <c r="EI20" s="1188"/>
      <c r="EJ20" s="1188"/>
      <c r="EK20" s="1188"/>
      <c r="EL20" s="1188"/>
      <c r="EM20" s="1188"/>
      <c r="EN20" s="1188"/>
      <c r="EO20" s="1188"/>
      <c r="EP20" s="1188"/>
      <c r="EQ20" s="1188"/>
      <c r="ER20" s="1188"/>
      <c r="ES20" s="1188"/>
      <c r="ET20" s="1188"/>
      <c r="EU20" s="1188"/>
      <c r="EV20" s="1188"/>
      <c r="EW20" s="1188"/>
      <c r="EX20" s="1188"/>
      <c r="EY20" s="1188"/>
      <c r="EZ20" s="1188"/>
      <c r="FA20" s="1188"/>
      <c r="FB20" s="1188"/>
      <c r="FC20" s="1188"/>
      <c r="FD20" s="1188"/>
      <c r="FE20" s="1188"/>
      <c r="FF20" s="1188"/>
      <c r="FG20" s="1188"/>
      <c r="FH20" s="1188"/>
      <c r="FI20" s="1188"/>
      <c r="FJ20" s="1188"/>
      <c r="FK20" s="1188"/>
      <c r="FL20" s="1188"/>
      <c r="FM20" s="1188"/>
      <c r="FN20" s="1188"/>
      <c r="FO20" s="1188"/>
      <c r="FP20" s="1188"/>
      <c r="FQ20" s="1188"/>
      <c r="FR20" s="1188"/>
      <c r="FS20" s="1188"/>
      <c r="FT20" s="1188"/>
      <c r="FU20" s="1188"/>
      <c r="FV20" s="1188"/>
      <c r="FW20" s="1188"/>
      <c r="FX20" s="1188"/>
      <c r="FY20" s="1188"/>
      <c r="FZ20" s="1188"/>
      <c r="GA20" s="1188"/>
      <c r="GB20" s="1188"/>
      <c r="GC20" s="1188"/>
      <c r="GD20" s="1188"/>
      <c r="GE20" s="1188"/>
      <c r="GF20" s="1188"/>
      <c r="GG20" s="1188"/>
      <c r="GH20" s="1188"/>
      <c r="GI20" s="1188"/>
      <c r="GJ20" s="1188"/>
      <c r="GK20" s="1188"/>
      <c r="GL20" s="1188"/>
      <c r="GM20" s="1188"/>
      <c r="GN20" s="1188"/>
      <c r="GO20" s="1188"/>
      <c r="GP20" s="1188"/>
      <c r="GQ20" s="1188"/>
      <c r="GR20" s="1188"/>
      <c r="GS20" s="1188"/>
      <c r="GT20" s="1188"/>
      <c r="GU20" s="1188"/>
      <c r="GV20" s="1188"/>
      <c r="GW20" s="1188"/>
      <c r="GX20" s="1188"/>
      <c r="GY20" s="1188"/>
      <c r="GZ20" s="1188"/>
      <c r="HA20" s="1188"/>
      <c r="HB20" s="1188"/>
      <c r="HC20" s="1188"/>
      <c r="HD20" s="1188"/>
      <c r="HE20" s="1188"/>
      <c r="HF20" s="1188"/>
      <c r="HG20" s="1188"/>
      <c r="HH20" s="1188"/>
      <c r="HI20" s="1188"/>
      <c r="HJ20" s="1188"/>
      <c r="HK20" s="1188"/>
      <c r="HL20" s="1188"/>
      <c r="HM20" s="1188"/>
      <c r="HN20" s="1188"/>
      <c r="HO20" s="1188"/>
      <c r="HP20" s="1188"/>
      <c r="HQ20" s="1188"/>
      <c r="HR20" s="1188"/>
      <c r="HS20" s="1188"/>
      <c r="HT20" s="1188"/>
      <c r="HU20" s="1188"/>
      <c r="HV20" s="1188"/>
      <c r="HW20" s="1188"/>
    </row>
    <row r="21" spans="1:231">
      <c r="A21" s="626" t="s">
        <v>894</v>
      </c>
      <c r="B21" s="1188"/>
      <c r="C21" s="1188"/>
      <c r="D21" s="1188"/>
      <c r="E21" s="1188"/>
      <c r="F21" s="1188"/>
      <c r="G21" s="1188"/>
      <c r="H21" s="1188"/>
      <c r="I21" s="1188"/>
      <c r="J21" s="1188"/>
      <c r="K21" s="1188"/>
      <c r="L21" s="1188"/>
      <c r="M21" s="1188"/>
      <c r="N21" s="1188"/>
      <c r="O21" s="1188"/>
      <c r="P21" s="1188"/>
      <c r="Q21" s="1188"/>
      <c r="R21" s="1188"/>
      <c r="S21" s="1188"/>
      <c r="T21" s="1188"/>
      <c r="U21" s="1188"/>
      <c r="V21" s="1188"/>
      <c r="W21" s="1188"/>
      <c r="X21" s="1188"/>
      <c r="Y21" s="1188"/>
      <c r="Z21" s="1188"/>
      <c r="AA21" s="1188"/>
      <c r="AB21" s="1188"/>
      <c r="AC21" s="1188"/>
      <c r="AD21" s="1188"/>
      <c r="AE21" s="1188"/>
      <c r="AF21" s="1188"/>
      <c r="AG21" s="1188"/>
      <c r="AH21" s="1188"/>
      <c r="AI21" s="1188"/>
      <c r="AJ21" s="1188"/>
      <c r="AK21" s="1188"/>
      <c r="AL21" s="1188"/>
      <c r="AM21" s="1188"/>
      <c r="AN21" s="1188"/>
      <c r="AO21" s="1188"/>
      <c r="AP21" s="1188"/>
      <c r="AQ21" s="1188"/>
      <c r="AR21" s="1188"/>
      <c r="AS21" s="1188"/>
      <c r="AT21" s="1188"/>
      <c r="AU21" s="1188"/>
      <c r="AV21" s="1188"/>
      <c r="AW21" s="1188"/>
      <c r="AX21" s="1188"/>
      <c r="AY21" s="1188"/>
      <c r="AZ21" s="1188"/>
      <c r="BA21" s="1188"/>
      <c r="BB21" s="1188"/>
      <c r="BC21" s="1188"/>
      <c r="BD21" s="1188"/>
      <c r="BE21" s="1188"/>
      <c r="BF21" s="1188"/>
      <c r="BG21" s="1188"/>
      <c r="BH21" s="1188"/>
      <c r="BI21" s="1188"/>
      <c r="BJ21" s="1188"/>
      <c r="BK21" s="1188"/>
      <c r="BL21" s="1188"/>
      <c r="BM21" s="1188"/>
      <c r="BN21" s="1188"/>
      <c r="BO21" s="1188"/>
      <c r="BP21" s="1188"/>
      <c r="BQ21" s="1188"/>
      <c r="BR21" s="1188"/>
      <c r="BS21" s="1188"/>
      <c r="BT21" s="1188"/>
      <c r="BU21" s="1188"/>
      <c r="BV21" s="1188"/>
      <c r="BW21" s="1188"/>
      <c r="BX21" s="1188"/>
      <c r="BY21" s="1188"/>
      <c r="BZ21" s="1188"/>
      <c r="CA21" s="1188"/>
      <c r="CB21" s="1188"/>
      <c r="CC21" s="1188"/>
      <c r="CD21" s="1188"/>
      <c r="CE21" s="1188"/>
      <c r="CF21" s="1188"/>
      <c r="CG21" s="1188"/>
      <c r="CH21" s="1188"/>
      <c r="CI21" s="1188"/>
      <c r="CJ21" s="1188"/>
      <c r="CK21" s="1188"/>
      <c r="CL21" s="1188"/>
      <c r="CM21" s="1188"/>
      <c r="CN21" s="1188"/>
      <c r="CO21" s="1188"/>
      <c r="CP21" s="1188"/>
      <c r="CQ21" s="1188"/>
      <c r="CR21" s="1188"/>
      <c r="CS21" s="1188"/>
      <c r="CT21" s="1188"/>
      <c r="CU21" s="1188"/>
      <c r="CV21" s="1188"/>
      <c r="CW21" s="1188"/>
      <c r="CX21" s="1188"/>
      <c r="CY21" s="1188"/>
      <c r="CZ21" s="1188"/>
      <c r="DA21" s="1188"/>
      <c r="DB21" s="1188"/>
      <c r="DC21" s="1188"/>
      <c r="DD21" s="1188"/>
      <c r="DE21" s="1188"/>
      <c r="DF21" s="1188"/>
      <c r="DG21" s="1188"/>
      <c r="DH21" s="1188"/>
      <c r="DI21" s="1188"/>
      <c r="DJ21" s="1188"/>
      <c r="DK21" s="1188"/>
      <c r="DL21" s="1188"/>
      <c r="DM21" s="1188"/>
      <c r="DN21" s="1188"/>
      <c r="DO21" s="1188"/>
      <c r="DP21" s="1188"/>
      <c r="DQ21" s="1188"/>
      <c r="DR21" s="1188"/>
      <c r="DS21" s="1188"/>
      <c r="DT21" s="1188"/>
      <c r="DU21" s="1188"/>
      <c r="DV21" s="1188"/>
      <c r="DW21" s="1188"/>
      <c r="DX21" s="1188"/>
      <c r="DY21" s="1188"/>
      <c r="DZ21" s="1188"/>
      <c r="EA21" s="1188"/>
      <c r="EB21" s="1188"/>
      <c r="EC21" s="1188"/>
      <c r="ED21" s="1188"/>
      <c r="EE21" s="1188"/>
      <c r="EF21" s="1188"/>
      <c r="EG21" s="1188"/>
      <c r="EH21" s="1188"/>
      <c r="EI21" s="1188"/>
      <c r="EJ21" s="1188"/>
      <c r="EK21" s="1188"/>
      <c r="EL21" s="1188"/>
      <c r="EM21" s="1188"/>
      <c r="EN21" s="1188"/>
      <c r="EO21" s="1188"/>
      <c r="EP21" s="1188"/>
      <c r="EQ21" s="1188"/>
      <c r="ER21" s="1188"/>
      <c r="ES21" s="1188"/>
      <c r="ET21" s="1188"/>
      <c r="EU21" s="1188"/>
      <c r="EV21" s="1188"/>
      <c r="EW21" s="1188"/>
      <c r="EX21" s="1188"/>
      <c r="EY21" s="1188"/>
      <c r="EZ21" s="1188"/>
      <c r="FA21" s="1188"/>
      <c r="FB21" s="1188"/>
      <c r="FC21" s="1188"/>
      <c r="FD21" s="1188"/>
      <c r="FE21" s="1188"/>
      <c r="FF21" s="1188"/>
      <c r="FG21" s="1188"/>
      <c r="FH21" s="1188"/>
      <c r="FI21" s="1188"/>
      <c r="FJ21" s="1188"/>
      <c r="FK21" s="1188"/>
      <c r="FL21" s="1188"/>
      <c r="FM21" s="1188"/>
      <c r="FN21" s="1188"/>
      <c r="FO21" s="1188"/>
      <c r="FP21" s="1188"/>
      <c r="FQ21" s="1188"/>
      <c r="FR21" s="1188"/>
      <c r="FS21" s="1188"/>
      <c r="FT21" s="1188"/>
      <c r="FU21" s="1188"/>
      <c r="FV21" s="1188"/>
      <c r="FW21" s="1188"/>
      <c r="FX21" s="1188"/>
      <c r="FY21" s="1188"/>
      <c r="FZ21" s="1188"/>
      <c r="GA21" s="1188"/>
      <c r="GB21" s="1188"/>
      <c r="GC21" s="1188"/>
      <c r="GD21" s="1188"/>
      <c r="GE21" s="1188"/>
      <c r="GF21" s="1188"/>
      <c r="GG21" s="1188"/>
      <c r="GH21" s="1188"/>
      <c r="GI21" s="1188"/>
      <c r="GJ21" s="1188"/>
      <c r="GK21" s="1188"/>
      <c r="GL21" s="1188"/>
      <c r="GM21" s="1188"/>
      <c r="GN21" s="1188"/>
      <c r="GO21" s="1188"/>
      <c r="GP21" s="1188"/>
      <c r="GQ21" s="1188"/>
      <c r="GR21" s="1188"/>
      <c r="GS21" s="1188"/>
      <c r="GT21" s="1188"/>
      <c r="GU21" s="1188"/>
      <c r="GV21" s="1188"/>
      <c r="GW21" s="1188"/>
      <c r="GX21" s="1188"/>
      <c r="GY21" s="1188"/>
      <c r="GZ21" s="1188"/>
      <c r="HA21" s="1188"/>
      <c r="HB21" s="1188"/>
      <c r="HC21" s="1188"/>
      <c r="HD21" s="1188"/>
      <c r="HE21" s="1188"/>
      <c r="HF21" s="1188"/>
      <c r="HG21" s="1188"/>
      <c r="HH21" s="1188"/>
      <c r="HI21" s="1188"/>
      <c r="HJ21" s="1188"/>
      <c r="HK21" s="1188"/>
      <c r="HL21" s="1188"/>
      <c r="HM21" s="1188"/>
      <c r="HN21" s="1188"/>
      <c r="HO21" s="1188"/>
      <c r="HP21" s="1188"/>
      <c r="HQ21" s="1188"/>
      <c r="HR21" s="1188"/>
      <c r="HS21" s="1188"/>
      <c r="HT21" s="1188"/>
      <c r="HU21" s="1188"/>
      <c r="HV21" s="1188"/>
      <c r="HW21" s="1188"/>
    </row>
    <row r="22" spans="1:231" ht="16.5" customHeight="1">
      <c r="A22" s="626" t="s">
        <v>1096</v>
      </c>
      <c r="B22" s="1188"/>
      <c r="C22" s="1188"/>
      <c r="D22" s="1188"/>
      <c r="E22" s="1188"/>
      <c r="F22" s="1188"/>
      <c r="G22" s="1188"/>
      <c r="H22" s="1188"/>
      <c r="I22" s="1188"/>
      <c r="J22" s="1188"/>
      <c r="K22" s="1188"/>
      <c r="L22" s="1188"/>
      <c r="M22" s="1188"/>
      <c r="N22" s="1188"/>
      <c r="O22" s="1188"/>
      <c r="P22" s="1188"/>
      <c r="Q22" s="1188"/>
      <c r="R22" s="1188"/>
      <c r="S22" s="1188"/>
      <c r="T22" s="1188"/>
      <c r="U22" s="1188"/>
      <c r="V22" s="1188"/>
      <c r="W22" s="1188"/>
      <c r="X22" s="1188"/>
      <c r="Y22" s="1188"/>
      <c r="Z22" s="1188"/>
      <c r="AA22" s="1188"/>
      <c r="AB22" s="1188"/>
      <c r="AC22" s="1188"/>
      <c r="AD22" s="1188"/>
      <c r="AE22" s="1188"/>
      <c r="AF22" s="1188"/>
      <c r="AG22" s="1188"/>
      <c r="AH22" s="1188"/>
      <c r="AI22" s="1188"/>
      <c r="AJ22" s="1188"/>
      <c r="AK22" s="1188"/>
      <c r="AL22" s="1188"/>
      <c r="AM22" s="1188"/>
      <c r="AN22" s="1188"/>
      <c r="AO22" s="1188"/>
      <c r="AP22" s="1188"/>
      <c r="AQ22" s="1188"/>
      <c r="AR22" s="1188"/>
      <c r="AS22" s="1188"/>
      <c r="AT22" s="1188"/>
      <c r="AU22" s="1188"/>
      <c r="AV22" s="1188"/>
      <c r="AW22" s="1188"/>
      <c r="AX22" s="1188"/>
      <c r="AY22" s="1188"/>
      <c r="AZ22" s="1188"/>
      <c r="BA22" s="1188"/>
      <c r="BB22" s="1188"/>
      <c r="BC22" s="1188"/>
      <c r="BD22" s="1188"/>
      <c r="BE22" s="1188"/>
      <c r="BF22" s="1188"/>
      <c r="BG22" s="1188"/>
      <c r="BH22" s="1188"/>
      <c r="BI22" s="1188"/>
      <c r="BJ22" s="1188"/>
      <c r="BK22" s="1188"/>
      <c r="BL22" s="1188"/>
      <c r="BM22" s="1188"/>
      <c r="BN22" s="1188"/>
      <c r="BO22" s="1188"/>
      <c r="BP22" s="1188"/>
      <c r="BQ22" s="1188"/>
      <c r="BR22" s="1188"/>
      <c r="BS22" s="1188"/>
      <c r="BT22" s="1188"/>
      <c r="BU22" s="1188"/>
      <c r="BV22" s="1188"/>
      <c r="BW22" s="1188"/>
      <c r="BX22" s="1188"/>
      <c r="BY22" s="1188"/>
      <c r="BZ22" s="1188"/>
      <c r="CA22" s="1188"/>
      <c r="CB22" s="1188"/>
      <c r="CC22" s="1188"/>
      <c r="CD22" s="1188"/>
      <c r="CE22" s="1188"/>
      <c r="CF22" s="1188"/>
      <c r="CG22" s="1188"/>
      <c r="CH22" s="1188"/>
      <c r="CI22" s="1188"/>
      <c r="CJ22" s="1188"/>
      <c r="CK22" s="1188"/>
      <c r="CL22" s="1188"/>
      <c r="CM22" s="1188"/>
      <c r="CN22" s="1188"/>
      <c r="CO22" s="1188"/>
      <c r="CP22" s="1188"/>
      <c r="CQ22" s="1188"/>
      <c r="CR22" s="1188"/>
      <c r="CS22" s="1188"/>
      <c r="CT22" s="1188"/>
      <c r="CU22" s="1188"/>
      <c r="CV22" s="1188"/>
      <c r="CW22" s="1188"/>
      <c r="CX22" s="1188"/>
      <c r="CY22" s="1188"/>
      <c r="CZ22" s="1188"/>
      <c r="DA22" s="1188"/>
      <c r="DB22" s="1188"/>
      <c r="DC22" s="1188"/>
      <c r="DD22" s="1188"/>
      <c r="DE22" s="1188"/>
      <c r="DF22" s="1188"/>
      <c r="DG22" s="1188"/>
      <c r="DH22" s="1188"/>
      <c r="DI22" s="1188"/>
      <c r="DJ22" s="1188"/>
      <c r="DK22" s="1188"/>
      <c r="DL22" s="1188"/>
      <c r="DM22" s="1188"/>
      <c r="DN22" s="1188"/>
      <c r="DO22" s="1188"/>
      <c r="DP22" s="1188"/>
      <c r="DQ22" s="1188"/>
      <c r="DR22" s="1188"/>
      <c r="DS22" s="1188"/>
      <c r="DT22" s="1188"/>
      <c r="DU22" s="1188"/>
      <c r="DV22" s="1188"/>
      <c r="DW22" s="1188"/>
      <c r="DX22" s="1188"/>
      <c r="DY22" s="1188"/>
      <c r="DZ22" s="1188"/>
      <c r="EA22" s="1188"/>
      <c r="EB22" s="1188"/>
      <c r="EC22" s="1188"/>
      <c r="ED22" s="1188"/>
      <c r="EE22" s="1188"/>
      <c r="EF22" s="1188"/>
      <c r="EG22" s="1188"/>
      <c r="EH22" s="1188"/>
      <c r="EI22" s="1188"/>
      <c r="EJ22" s="1188"/>
      <c r="EK22" s="1188"/>
      <c r="EL22" s="1188"/>
      <c r="EM22" s="1188"/>
      <c r="EN22" s="1188"/>
      <c r="EO22" s="1188"/>
      <c r="EP22" s="1188"/>
      <c r="EQ22" s="1188"/>
      <c r="ER22" s="1188"/>
      <c r="ES22" s="1188"/>
      <c r="ET22" s="1188"/>
      <c r="EU22" s="1188"/>
      <c r="EV22" s="1188"/>
      <c r="EW22" s="1188"/>
      <c r="EX22" s="1188"/>
      <c r="EY22" s="1188"/>
      <c r="EZ22" s="1188"/>
      <c r="FA22" s="1188"/>
      <c r="FB22" s="1188"/>
      <c r="FC22" s="1188"/>
      <c r="FD22" s="1188"/>
      <c r="FE22" s="1188"/>
      <c r="FF22" s="1188"/>
      <c r="FG22" s="1188"/>
      <c r="FH22" s="1188"/>
      <c r="FI22" s="1188"/>
      <c r="FJ22" s="1188"/>
      <c r="FK22" s="1188"/>
      <c r="FL22" s="1188"/>
      <c r="FM22" s="1188"/>
      <c r="FN22" s="1188"/>
      <c r="FO22" s="1188"/>
      <c r="FP22" s="1188"/>
      <c r="FQ22" s="1188"/>
      <c r="FR22" s="1188"/>
      <c r="FS22" s="1188"/>
      <c r="FT22" s="1188"/>
      <c r="FU22" s="1188"/>
      <c r="FV22" s="1188"/>
      <c r="FW22" s="1188"/>
      <c r="FX22" s="1188"/>
      <c r="FY22" s="1188"/>
      <c r="FZ22" s="1188"/>
      <c r="GA22" s="1188"/>
      <c r="GB22" s="1188"/>
      <c r="GC22" s="1188"/>
      <c r="GD22" s="1188"/>
      <c r="GE22" s="1188"/>
      <c r="GF22" s="1188"/>
      <c r="GG22" s="1188"/>
      <c r="GH22" s="1188"/>
      <c r="GI22" s="1188"/>
      <c r="GJ22" s="1188"/>
      <c r="GK22" s="1188"/>
      <c r="GL22" s="1188"/>
      <c r="GM22" s="1188"/>
      <c r="GN22" s="1188"/>
      <c r="GO22" s="1188"/>
      <c r="GP22" s="1188"/>
      <c r="GQ22" s="1188"/>
      <c r="GR22" s="1188"/>
      <c r="GS22" s="1188"/>
      <c r="GT22" s="1188"/>
      <c r="GU22" s="1188"/>
      <c r="GV22" s="1188"/>
      <c r="GW22" s="1188"/>
      <c r="GX22" s="1188"/>
      <c r="GY22" s="1188"/>
      <c r="GZ22" s="1188"/>
      <c r="HA22" s="1188"/>
      <c r="HB22" s="1188"/>
      <c r="HC22" s="1188"/>
      <c r="HD22" s="1188"/>
      <c r="HE22" s="1188"/>
      <c r="HF22" s="1188"/>
      <c r="HG22" s="1188"/>
      <c r="HH22" s="1188"/>
      <c r="HI22" s="1188"/>
      <c r="HJ22" s="1188"/>
      <c r="HK22" s="1188"/>
      <c r="HL22" s="1188"/>
      <c r="HM22" s="1188"/>
      <c r="HN22" s="1188"/>
      <c r="HO22" s="1188"/>
      <c r="HP22" s="1188"/>
      <c r="HQ22" s="1188"/>
      <c r="HR22" s="1188"/>
      <c r="HS22" s="1188"/>
      <c r="HT22" s="1188"/>
      <c r="HU22" s="1188"/>
      <c r="HV22" s="1188"/>
      <c r="HW22" s="1188"/>
    </row>
    <row r="23" spans="1:231">
      <c r="A23" s="626"/>
    </row>
    <row r="24" spans="1:231">
      <c r="A24" s="626"/>
    </row>
    <row r="25" spans="1:231">
      <c r="A25" s="626"/>
    </row>
  </sheetData>
  <mergeCells count="1">
    <mergeCell ref="A20:D20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L35"/>
  <sheetViews>
    <sheetView workbookViewId="0">
      <selection activeCell="K32" sqref="K32"/>
    </sheetView>
  </sheetViews>
  <sheetFormatPr defaultColWidth="11" defaultRowHeight="15"/>
  <cols>
    <col min="1" max="1" width="23.42578125" style="17" customWidth="1"/>
    <col min="2" max="9" width="11" style="17"/>
    <col min="10" max="10" width="11" style="21"/>
    <col min="11" max="16384" width="11" style="17"/>
  </cols>
  <sheetData>
    <row r="1" spans="1:13">
      <c r="A1" s="12" t="s">
        <v>1018</v>
      </c>
    </row>
    <row r="2" spans="1:13" ht="15.75" thickBot="1">
      <c r="A2" s="17" t="s">
        <v>939</v>
      </c>
      <c r="M2" s="17" t="s">
        <v>1326</v>
      </c>
    </row>
    <row r="3" spans="1:13" ht="15" customHeight="1">
      <c r="A3" s="1879" t="s">
        <v>940</v>
      </c>
      <c r="B3" s="1881"/>
      <c r="C3" s="1882"/>
      <c r="D3" s="1882"/>
      <c r="E3" s="1882"/>
      <c r="F3" s="1882"/>
      <c r="G3" s="1882"/>
      <c r="H3" s="1882"/>
      <c r="I3" s="1883"/>
      <c r="J3" s="1884" t="s">
        <v>1282</v>
      </c>
      <c r="K3" s="1886" t="s">
        <v>1283</v>
      </c>
      <c r="L3" s="1886" t="s">
        <v>1296</v>
      </c>
      <c r="M3" s="1877" t="s">
        <v>1297</v>
      </c>
    </row>
    <row r="4" spans="1:13" ht="15.75" customHeight="1" thickBot="1">
      <c r="A4" s="1880"/>
      <c r="B4" s="665">
        <v>1995</v>
      </c>
      <c r="C4" s="666">
        <v>2000</v>
      </c>
      <c r="D4" s="666">
        <v>2005</v>
      </c>
      <c r="E4" s="666">
        <v>2009</v>
      </c>
      <c r="F4" s="666">
        <v>2010</v>
      </c>
      <c r="G4" s="666">
        <v>2011</v>
      </c>
      <c r="H4" s="666">
        <v>2012</v>
      </c>
      <c r="I4" s="666">
        <v>2013</v>
      </c>
      <c r="J4" s="1885">
        <v>2008</v>
      </c>
      <c r="K4" s="1887"/>
      <c r="L4" s="1887"/>
      <c r="M4" s="1878" t="s">
        <v>1298</v>
      </c>
    </row>
    <row r="5" spans="1:13" ht="15.75" thickTop="1">
      <c r="A5" s="667" t="s">
        <v>941</v>
      </c>
      <c r="B5" s="668">
        <v>63.7</v>
      </c>
      <c r="C5" s="668">
        <v>60.9</v>
      </c>
      <c r="D5" s="668">
        <v>61.6</v>
      </c>
      <c r="E5" s="668">
        <v>58.7</v>
      </c>
      <c r="F5" s="668">
        <v>55.8</v>
      </c>
      <c r="G5" s="668">
        <v>55.3</v>
      </c>
      <c r="H5" s="668">
        <v>52.5</v>
      </c>
      <c r="I5" s="668">
        <v>53.3</v>
      </c>
      <c r="J5" s="668">
        <v>47.2</v>
      </c>
      <c r="K5" s="669">
        <f>J5-I5</f>
        <v>-6.0999999999999943</v>
      </c>
      <c r="L5" s="669" t="s">
        <v>1299</v>
      </c>
      <c r="M5" s="1642" t="s">
        <v>1300</v>
      </c>
    </row>
    <row r="6" spans="1:13">
      <c r="A6" s="667" t="s">
        <v>942</v>
      </c>
      <c r="B6" s="668">
        <v>12.200000000000001</v>
      </c>
      <c r="C6" s="668">
        <v>9.2999999999999989</v>
      </c>
      <c r="D6" s="668">
        <v>6.2</v>
      </c>
      <c r="E6" s="668">
        <v>4.3999999999999995</v>
      </c>
      <c r="F6" s="668">
        <v>4.3</v>
      </c>
      <c r="G6" s="668">
        <v>3.8</v>
      </c>
      <c r="H6" s="668">
        <v>3.6</v>
      </c>
      <c r="I6" s="668">
        <v>4.4000000000000004</v>
      </c>
      <c r="J6" s="668">
        <v>4.0999999999999996</v>
      </c>
      <c r="K6" s="669">
        <f t="shared" ref="K6:K25" si="0">J6-I6</f>
        <v>-0.30000000000000071</v>
      </c>
      <c r="L6" s="669" t="s">
        <v>1301</v>
      </c>
      <c r="M6" s="1643"/>
    </row>
    <row r="7" spans="1:13">
      <c r="A7" s="667" t="s">
        <v>943</v>
      </c>
      <c r="B7" s="668">
        <v>36.799999999999997</v>
      </c>
      <c r="C7" s="668">
        <v>33.1</v>
      </c>
      <c r="D7" s="668">
        <v>32.9</v>
      </c>
      <c r="E7" s="668">
        <v>32</v>
      </c>
      <c r="F7" s="668">
        <v>30.8</v>
      </c>
      <c r="G7" s="668">
        <v>31.6</v>
      </c>
      <c r="H7" s="668">
        <v>30</v>
      </c>
      <c r="I7" s="668">
        <v>30.9</v>
      </c>
      <c r="J7" s="668">
        <v>27.4</v>
      </c>
      <c r="K7" s="669">
        <f t="shared" si="0"/>
        <v>-3.5</v>
      </c>
      <c r="L7" s="669" t="s">
        <v>1302</v>
      </c>
      <c r="M7" s="1643"/>
    </row>
    <row r="8" spans="1:13">
      <c r="A8" s="667" t="s">
        <v>944</v>
      </c>
      <c r="B8" s="668">
        <v>13.4</v>
      </c>
      <c r="C8" s="668">
        <v>17.100000000000001</v>
      </c>
      <c r="D8" s="668">
        <v>21.1</v>
      </c>
      <c r="E8" s="668">
        <v>20.7</v>
      </c>
      <c r="F8" s="668">
        <v>19</v>
      </c>
      <c r="G8" s="668">
        <v>19.899999999999999</v>
      </c>
      <c r="H8" s="668">
        <v>17.7</v>
      </c>
      <c r="I8" s="668">
        <v>16.899999999999999</v>
      </c>
      <c r="J8" s="668">
        <v>14.5</v>
      </c>
      <c r="K8" s="669">
        <f t="shared" si="0"/>
        <v>-2.3999999999999986</v>
      </c>
      <c r="L8" s="669" t="s">
        <v>1303</v>
      </c>
      <c r="M8" s="1643"/>
    </row>
    <row r="9" spans="1:13" ht="18">
      <c r="A9" s="667" t="s">
        <v>945</v>
      </c>
      <c r="B9" s="668" t="s">
        <v>946</v>
      </c>
      <c r="C9" s="668" t="s">
        <v>947</v>
      </c>
      <c r="D9" s="668" t="s">
        <v>948</v>
      </c>
      <c r="E9" s="668" t="s">
        <v>949</v>
      </c>
      <c r="F9" s="668" t="s">
        <v>950</v>
      </c>
      <c r="G9" s="668" t="s">
        <v>1140</v>
      </c>
      <c r="H9" s="668" t="s">
        <v>1141</v>
      </c>
      <c r="I9" s="668" t="s">
        <v>1141</v>
      </c>
      <c r="J9" s="668" t="s">
        <v>1141</v>
      </c>
      <c r="K9" s="669">
        <v>0</v>
      </c>
      <c r="L9" s="669" t="s">
        <v>1304</v>
      </c>
      <c r="M9" s="1644"/>
    </row>
    <row r="10" spans="1:13">
      <c r="A10" s="667" t="s">
        <v>951</v>
      </c>
      <c r="B10" s="668">
        <v>4.0999999999999996</v>
      </c>
      <c r="C10" s="668">
        <v>4.3</v>
      </c>
      <c r="D10" s="668">
        <v>4.4000000000000004</v>
      </c>
      <c r="E10" s="668">
        <v>4.5999999999999996</v>
      </c>
      <c r="F10" s="668">
        <v>5.0999999999999996</v>
      </c>
      <c r="G10" s="668">
        <v>4.7</v>
      </c>
      <c r="H10" s="668">
        <v>4.8</v>
      </c>
      <c r="I10" s="668">
        <v>5.0999999999999996</v>
      </c>
      <c r="J10" s="668">
        <v>5.5</v>
      </c>
      <c r="K10" s="669">
        <f t="shared" si="0"/>
        <v>0.40000000000000036</v>
      </c>
      <c r="L10" s="669" t="s">
        <v>1305</v>
      </c>
      <c r="M10" s="1644"/>
    </row>
    <row r="11" spans="1:13">
      <c r="A11" s="667" t="s">
        <v>952</v>
      </c>
      <c r="B11" s="668">
        <v>162.4</v>
      </c>
      <c r="C11" s="668">
        <v>160.19999999999999</v>
      </c>
      <c r="D11" s="668">
        <v>154.6</v>
      </c>
      <c r="E11" s="668">
        <v>153.80000000000001</v>
      </c>
      <c r="F11" s="668">
        <v>162.80000000000001</v>
      </c>
      <c r="G11" s="668">
        <v>156.9</v>
      </c>
      <c r="H11" s="668">
        <v>158.6</v>
      </c>
      <c r="I11" s="668">
        <v>158.5</v>
      </c>
      <c r="J11" s="668">
        <v>165.3</v>
      </c>
      <c r="K11" s="669">
        <f t="shared" si="0"/>
        <v>6.8000000000000114</v>
      </c>
      <c r="L11" s="669" t="s">
        <v>1306</v>
      </c>
      <c r="M11" s="1644" t="s">
        <v>1307</v>
      </c>
    </row>
    <row r="12" spans="1:13">
      <c r="A12" s="667" t="s">
        <v>953</v>
      </c>
      <c r="B12" s="668">
        <v>74.2</v>
      </c>
      <c r="C12" s="668">
        <v>71.5</v>
      </c>
      <c r="D12" s="668">
        <v>55.7</v>
      </c>
      <c r="E12" s="668">
        <v>49.5</v>
      </c>
      <c r="F12" s="668">
        <v>54.5</v>
      </c>
      <c r="G12" s="668">
        <v>53.1</v>
      </c>
      <c r="H12" s="668">
        <v>54.3</v>
      </c>
      <c r="I12" s="668">
        <v>49.3</v>
      </c>
      <c r="J12" s="668">
        <v>47.9</v>
      </c>
      <c r="K12" s="669">
        <f t="shared" si="0"/>
        <v>-1.3999999999999986</v>
      </c>
      <c r="L12" s="669" t="s">
        <v>1308</v>
      </c>
      <c r="M12" s="1643"/>
    </row>
    <row r="13" spans="1:13">
      <c r="A13" s="667" t="s">
        <v>954</v>
      </c>
      <c r="B13" s="668">
        <v>8.1</v>
      </c>
      <c r="C13" s="668">
        <v>7.9</v>
      </c>
      <c r="D13" s="668">
        <v>9.1</v>
      </c>
      <c r="E13" s="668">
        <v>9.8000000000000007</v>
      </c>
      <c r="F13" s="668">
        <v>9.9</v>
      </c>
      <c r="G13" s="668">
        <v>10.4</v>
      </c>
      <c r="H13" s="668">
        <v>10.1</v>
      </c>
      <c r="I13" s="668">
        <v>11.4</v>
      </c>
      <c r="J13" s="668">
        <v>11.7</v>
      </c>
      <c r="K13" s="669">
        <f t="shared" si="0"/>
        <v>0.29999999999999893</v>
      </c>
      <c r="L13" s="669" t="s">
        <v>1309</v>
      </c>
      <c r="M13" s="1643"/>
    </row>
    <row r="14" spans="1:13">
      <c r="A14" s="667" t="s">
        <v>955</v>
      </c>
      <c r="B14" s="668">
        <v>296</v>
      </c>
      <c r="C14" s="668">
        <v>210</v>
      </c>
      <c r="D14" s="668">
        <v>199</v>
      </c>
      <c r="E14" s="668">
        <v>197</v>
      </c>
      <c r="F14" s="668">
        <v>208</v>
      </c>
      <c r="G14" s="668">
        <v>205</v>
      </c>
      <c r="H14" s="668">
        <v>218</v>
      </c>
      <c r="I14" s="668">
        <v>207</v>
      </c>
      <c r="J14" s="668">
        <v>194</v>
      </c>
      <c r="K14" s="669">
        <f t="shared" si="0"/>
        <v>-13</v>
      </c>
      <c r="L14" s="669" t="s">
        <v>1310</v>
      </c>
      <c r="M14" s="1645"/>
    </row>
    <row r="15" spans="1:13">
      <c r="A15" s="667" t="s">
        <v>956</v>
      </c>
      <c r="B15" s="668">
        <v>23.9</v>
      </c>
      <c r="C15" s="668">
        <v>23.9</v>
      </c>
      <c r="D15" s="668">
        <v>23.8</v>
      </c>
      <c r="E15" s="668">
        <v>23.6</v>
      </c>
      <c r="F15" s="668">
        <v>23.1</v>
      </c>
      <c r="G15" s="668">
        <v>22.1</v>
      </c>
      <c r="H15" s="668">
        <v>22.2</v>
      </c>
      <c r="I15" s="668">
        <v>22.2</v>
      </c>
      <c r="J15" s="668">
        <v>20.3</v>
      </c>
      <c r="K15" s="669">
        <f t="shared" si="0"/>
        <v>-1.8999999999999986</v>
      </c>
      <c r="L15" s="669" t="s">
        <v>1310</v>
      </c>
      <c r="M15" s="1644" t="s">
        <v>1311</v>
      </c>
    </row>
    <row r="16" spans="1:13">
      <c r="A16" s="667" t="s">
        <v>957</v>
      </c>
      <c r="B16" s="668">
        <v>3.2</v>
      </c>
      <c r="C16" s="668">
        <v>2.7</v>
      </c>
      <c r="D16" s="668">
        <v>2</v>
      </c>
      <c r="E16" s="668">
        <v>2.8</v>
      </c>
      <c r="F16" s="668">
        <v>2.6</v>
      </c>
      <c r="G16" s="668">
        <v>2.9</v>
      </c>
      <c r="H16" s="668">
        <v>3.2</v>
      </c>
      <c r="I16" s="668">
        <v>3</v>
      </c>
      <c r="J16" s="668">
        <v>3.2</v>
      </c>
      <c r="K16" s="669">
        <f t="shared" si="0"/>
        <v>0.20000000000000018</v>
      </c>
      <c r="L16" s="669" t="s">
        <v>1312</v>
      </c>
      <c r="M16" s="1643"/>
    </row>
    <row r="17" spans="1:220">
      <c r="A17" s="667" t="s">
        <v>958</v>
      </c>
      <c r="B17" s="668">
        <v>4.8</v>
      </c>
      <c r="C17" s="668">
        <v>3.3</v>
      </c>
      <c r="D17" s="668">
        <v>3.3</v>
      </c>
      <c r="E17" s="668">
        <v>3</v>
      </c>
      <c r="F17" s="668">
        <v>3</v>
      </c>
      <c r="G17" s="668">
        <v>2.9</v>
      </c>
      <c r="H17" s="668">
        <v>3.2</v>
      </c>
      <c r="I17" s="668">
        <v>3.7</v>
      </c>
      <c r="J17" s="668">
        <v>3.8</v>
      </c>
      <c r="K17" s="669">
        <f t="shared" si="0"/>
        <v>9.9999999999999645E-2</v>
      </c>
      <c r="L17" s="669" t="s">
        <v>1313</v>
      </c>
      <c r="M17" s="1643"/>
    </row>
    <row r="18" spans="1:220" ht="18">
      <c r="A18" s="667" t="s">
        <v>959</v>
      </c>
      <c r="B18" s="668">
        <v>15.8</v>
      </c>
      <c r="C18" s="668">
        <v>17.8</v>
      </c>
      <c r="D18" s="668">
        <v>18.399999999999999</v>
      </c>
      <c r="E18" s="668">
        <v>17.7</v>
      </c>
      <c r="F18" s="668">
        <v>17.399999999999999</v>
      </c>
      <c r="G18" s="668">
        <v>16.2</v>
      </c>
      <c r="H18" s="668">
        <v>13.3</v>
      </c>
      <c r="I18" s="668">
        <v>13.2</v>
      </c>
      <c r="J18" s="668">
        <v>13.2</v>
      </c>
      <c r="K18" s="669">
        <f t="shared" si="0"/>
        <v>0</v>
      </c>
      <c r="L18" s="669" t="s">
        <v>1314</v>
      </c>
      <c r="M18" s="1643"/>
    </row>
    <row r="19" spans="1:220">
      <c r="A19" s="667" t="s">
        <v>960</v>
      </c>
      <c r="B19" s="668">
        <v>32</v>
      </c>
      <c r="C19" s="668">
        <v>31.5</v>
      </c>
      <c r="D19" s="668">
        <v>34</v>
      </c>
      <c r="E19" s="668">
        <v>33.4</v>
      </c>
      <c r="F19" s="668">
        <v>34.299999999999997</v>
      </c>
      <c r="G19" s="668">
        <v>31.3</v>
      </c>
      <c r="H19" s="668">
        <v>29.5</v>
      </c>
      <c r="I19" s="668">
        <v>31.1</v>
      </c>
      <c r="J19" s="668">
        <v>30.5</v>
      </c>
      <c r="K19" s="669">
        <f t="shared" si="0"/>
        <v>-0.60000000000000142</v>
      </c>
      <c r="L19" s="669" t="s">
        <v>1315</v>
      </c>
      <c r="M19" s="1644"/>
    </row>
    <row r="20" spans="1:220">
      <c r="A20" s="670" t="s">
        <v>961</v>
      </c>
      <c r="B20" s="671">
        <v>106.5</v>
      </c>
      <c r="C20" s="671">
        <v>98.5</v>
      </c>
      <c r="D20" s="671">
        <v>91</v>
      </c>
      <c r="E20" s="671">
        <v>81</v>
      </c>
      <c r="F20" s="671">
        <v>80.3</v>
      </c>
      <c r="G20" s="671">
        <v>84.2</v>
      </c>
      <c r="H20" s="671">
        <v>84.4</v>
      </c>
      <c r="I20" s="671">
        <v>81</v>
      </c>
      <c r="J20" s="671">
        <v>80.099999999999994</v>
      </c>
      <c r="K20" s="672">
        <f t="shared" si="0"/>
        <v>-0.90000000000000568</v>
      </c>
      <c r="L20" s="672" t="s">
        <v>1316</v>
      </c>
      <c r="M20" s="1646" t="s">
        <v>1317</v>
      </c>
    </row>
    <row r="21" spans="1:220">
      <c r="A21" s="667" t="s">
        <v>21</v>
      </c>
      <c r="B21" s="668">
        <v>74.3</v>
      </c>
      <c r="C21" s="668">
        <v>68.099999999999994</v>
      </c>
      <c r="D21" s="668">
        <v>60.3</v>
      </c>
      <c r="E21" s="668">
        <v>53.8</v>
      </c>
      <c r="F21" s="668">
        <v>47.6</v>
      </c>
      <c r="G21" s="668">
        <v>49.5</v>
      </c>
      <c r="H21" s="668">
        <v>48</v>
      </c>
      <c r="I21" s="668">
        <v>47.4</v>
      </c>
      <c r="J21" s="668">
        <v>47.4</v>
      </c>
      <c r="K21" s="669">
        <f t="shared" si="0"/>
        <v>0</v>
      </c>
      <c r="L21" s="669" t="s">
        <v>1318</v>
      </c>
      <c r="M21" s="1643" t="s">
        <v>1319</v>
      </c>
    </row>
    <row r="22" spans="1:220">
      <c r="A22" s="667" t="s">
        <v>962</v>
      </c>
      <c r="B22" s="668">
        <v>2.1</v>
      </c>
      <c r="C22" s="668">
        <v>1.9</v>
      </c>
      <c r="D22" s="668">
        <v>1.6</v>
      </c>
      <c r="E22" s="668">
        <v>1.5</v>
      </c>
      <c r="F22" s="668">
        <v>1.6</v>
      </c>
      <c r="G22" s="668">
        <v>1.6</v>
      </c>
      <c r="H22" s="668">
        <v>1.6</v>
      </c>
      <c r="I22" s="668">
        <v>1.3</v>
      </c>
      <c r="J22" s="668">
        <v>1.4</v>
      </c>
      <c r="K22" s="669">
        <f t="shared" si="0"/>
        <v>9.9999999999999867E-2</v>
      </c>
      <c r="L22" s="669" t="s">
        <v>1320</v>
      </c>
      <c r="M22" s="1643" t="s">
        <v>1321</v>
      </c>
    </row>
    <row r="23" spans="1:220" ht="18">
      <c r="A23" s="667" t="s">
        <v>963</v>
      </c>
      <c r="B23" s="668">
        <v>105.8</v>
      </c>
      <c r="C23" s="668">
        <v>94.2</v>
      </c>
      <c r="D23" s="668">
        <v>86.7</v>
      </c>
      <c r="E23" s="668">
        <v>102.5</v>
      </c>
      <c r="F23" s="668">
        <v>94.6</v>
      </c>
      <c r="G23" s="668">
        <v>100.6</v>
      </c>
      <c r="H23" s="668">
        <v>100.9</v>
      </c>
      <c r="I23" s="668">
        <v>104.7</v>
      </c>
      <c r="J23" s="668">
        <v>104.2</v>
      </c>
      <c r="K23" s="669">
        <f t="shared" si="0"/>
        <v>-0.5</v>
      </c>
      <c r="L23" s="669" t="s">
        <v>1322</v>
      </c>
      <c r="M23" s="1643" t="s">
        <v>1323</v>
      </c>
    </row>
    <row r="24" spans="1:220" ht="18">
      <c r="A24" s="667" t="s">
        <v>964</v>
      </c>
      <c r="B24" s="668">
        <v>68.099999999999994</v>
      </c>
      <c r="C24" s="668">
        <v>56.8</v>
      </c>
      <c r="D24" s="668">
        <v>52.6</v>
      </c>
      <c r="E24" s="668">
        <v>55.3</v>
      </c>
      <c r="F24" s="668">
        <v>53.6</v>
      </c>
      <c r="G24" s="668">
        <v>50.6</v>
      </c>
      <c r="H24" s="668">
        <v>52.1</v>
      </c>
      <c r="I24" s="668">
        <v>54.9</v>
      </c>
      <c r="J24" s="668">
        <v>57.4</v>
      </c>
      <c r="K24" s="669">
        <f t="shared" si="0"/>
        <v>2.5</v>
      </c>
      <c r="L24" s="669" t="s">
        <v>1324</v>
      </c>
      <c r="M24" s="1643" t="s">
        <v>1325</v>
      </c>
    </row>
    <row r="25" spans="1:220" s="18" customFormat="1" ht="15.75" thickBot="1">
      <c r="A25" s="673" t="s">
        <v>965</v>
      </c>
      <c r="B25" s="674">
        <v>11.3</v>
      </c>
      <c r="C25" s="675">
        <v>10.8</v>
      </c>
      <c r="D25" s="674">
        <v>10.199999999999999</v>
      </c>
      <c r="E25" s="674">
        <v>12.7</v>
      </c>
      <c r="F25" s="674">
        <v>13.2</v>
      </c>
      <c r="G25" s="677">
        <v>13.3</v>
      </c>
      <c r="H25" s="677">
        <v>12.8</v>
      </c>
      <c r="I25" s="677">
        <v>13.5</v>
      </c>
      <c r="J25" s="677">
        <v>17.8</v>
      </c>
      <c r="K25" s="676">
        <f t="shared" si="0"/>
        <v>4.3000000000000007</v>
      </c>
      <c r="L25" s="676" t="s">
        <v>336</v>
      </c>
      <c r="M25" s="1647" t="s">
        <v>336</v>
      </c>
    </row>
    <row r="26" spans="1:220" s="679" customFormat="1">
      <c r="A26" s="678" t="s">
        <v>1149</v>
      </c>
      <c r="J26" s="680"/>
    </row>
    <row r="27" spans="1:220" s="679" customFormat="1" ht="18">
      <c r="A27" s="681" t="s">
        <v>966</v>
      </c>
      <c r="J27" s="680"/>
    </row>
    <row r="28" spans="1:220" s="679" customFormat="1" ht="18">
      <c r="A28" s="681" t="s">
        <v>967</v>
      </c>
      <c r="I28" s="681"/>
      <c r="J28" s="680"/>
    </row>
    <row r="29" spans="1:220" s="679" customFormat="1" ht="18">
      <c r="A29" s="682" t="s">
        <v>968</v>
      </c>
      <c r="I29" s="681"/>
      <c r="J29" s="680"/>
    </row>
    <row r="30" spans="1:220" s="679" customFormat="1" ht="18">
      <c r="A30" s="681" t="s">
        <v>969</v>
      </c>
      <c r="I30" s="681"/>
      <c r="J30" s="680"/>
    </row>
    <row r="31" spans="1:220" s="679" customFormat="1" ht="18">
      <c r="A31" s="681" t="s">
        <v>970</v>
      </c>
      <c r="I31" s="681"/>
      <c r="J31" s="680"/>
    </row>
    <row r="32" spans="1:220" s="679" customFormat="1" ht="18">
      <c r="A32" s="626" t="s">
        <v>1096</v>
      </c>
      <c r="I32" s="683"/>
      <c r="J32" s="680"/>
      <c r="P32" s="681"/>
      <c r="V32" s="681"/>
      <c r="AB32" s="681"/>
      <c r="AH32" s="681"/>
      <c r="AN32" s="681"/>
      <c r="AT32" s="681"/>
      <c r="AZ32" s="681"/>
      <c r="BF32" s="681"/>
      <c r="BL32" s="681"/>
      <c r="BR32" s="681"/>
      <c r="BX32" s="681"/>
      <c r="CD32" s="681"/>
      <c r="CJ32" s="681"/>
      <c r="CP32" s="681"/>
      <c r="CV32" s="681"/>
      <c r="DB32" s="681"/>
      <c r="DH32" s="681"/>
      <c r="DN32" s="681"/>
      <c r="DT32" s="681"/>
      <c r="DZ32" s="681"/>
      <c r="EF32" s="681"/>
      <c r="EL32" s="681"/>
      <c r="ER32" s="681"/>
      <c r="EX32" s="681"/>
      <c r="FD32" s="681"/>
      <c r="FJ32" s="681"/>
      <c r="FP32" s="681"/>
      <c r="FV32" s="681"/>
      <c r="GB32" s="681"/>
      <c r="GH32" s="681"/>
      <c r="GN32" s="681"/>
      <c r="GT32" s="681"/>
      <c r="GZ32" s="681"/>
      <c r="HF32" s="681"/>
      <c r="HL32" s="681"/>
    </row>
    <row r="33" spans="1:11" s="679" customFormat="1" ht="18">
      <c r="D33" s="682"/>
      <c r="E33" s="682"/>
      <c r="F33" s="682"/>
      <c r="G33" s="682"/>
      <c r="H33" s="682"/>
      <c r="I33" s="683"/>
      <c r="J33" s="680"/>
    </row>
    <row r="34" spans="1:11" s="679" customFormat="1">
      <c r="J34" s="680"/>
    </row>
    <row r="35" spans="1:11">
      <c r="A35" s="679"/>
      <c r="B35" s="679"/>
      <c r="J35" s="680"/>
      <c r="K35" s="679"/>
    </row>
  </sheetData>
  <mergeCells count="6">
    <mergeCell ref="M3:M4"/>
    <mergeCell ref="A3:A4"/>
    <mergeCell ref="B3:I3"/>
    <mergeCell ref="J3:J4"/>
    <mergeCell ref="K3:K4"/>
    <mergeCell ref="L3:L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I27" sqref="I27"/>
    </sheetView>
  </sheetViews>
  <sheetFormatPr defaultRowHeight="15"/>
  <cols>
    <col min="1" max="1" width="18.140625" customWidth="1"/>
    <col min="2" max="2" width="12.140625" customWidth="1"/>
    <col min="3" max="3" width="11" customWidth="1"/>
    <col min="4" max="4" width="14.7109375" customWidth="1"/>
    <col min="5" max="5" width="10.5703125" customWidth="1"/>
    <col min="6" max="6" width="10.85546875" customWidth="1"/>
    <col min="7" max="7" width="12.7109375" customWidth="1"/>
    <col min="8" max="8" width="10.5703125" customWidth="1"/>
    <col min="9" max="9" width="10.28515625" customWidth="1"/>
    <col min="10" max="10" width="12.42578125" customWidth="1"/>
    <col min="11" max="11" width="16.42578125" customWidth="1"/>
  </cols>
  <sheetData>
    <row r="1" spans="1:11">
      <c r="A1" s="32" t="s">
        <v>1160</v>
      </c>
      <c r="B1" s="32"/>
      <c r="C1" s="32"/>
      <c r="D1" s="32"/>
      <c r="E1" s="32"/>
      <c r="F1" s="32"/>
      <c r="G1" s="32"/>
      <c r="H1" s="33"/>
      <c r="I1" s="33"/>
      <c r="J1" s="33"/>
      <c r="K1" s="33"/>
    </row>
    <row r="2" spans="1:11" ht="15" customHeight="1">
      <c r="A2" s="1728" t="s">
        <v>68</v>
      </c>
      <c r="B2" s="1731" t="s">
        <v>69</v>
      </c>
      <c r="C2" s="1731"/>
      <c r="D2" s="1732"/>
      <c r="E2" s="1731" t="s">
        <v>70</v>
      </c>
      <c r="F2" s="1731"/>
      <c r="G2" s="1731"/>
      <c r="H2" s="1734" t="s">
        <v>71</v>
      </c>
      <c r="I2" s="1735"/>
      <c r="J2" s="1735"/>
      <c r="K2" s="1736"/>
    </row>
    <row r="3" spans="1:11">
      <c r="A3" s="1729"/>
      <c r="B3" s="1733"/>
      <c r="C3" s="1733"/>
      <c r="D3" s="1733"/>
      <c r="E3" s="1733" t="s">
        <v>72</v>
      </c>
      <c r="F3" s="1733"/>
      <c r="G3" s="1733"/>
      <c r="H3" s="1737"/>
      <c r="I3" s="1738"/>
      <c r="J3" s="1738"/>
      <c r="K3" s="1739"/>
    </row>
    <row r="4" spans="1:11" ht="42.75">
      <c r="A4" s="1730"/>
      <c r="B4" s="34" t="s">
        <v>73</v>
      </c>
      <c r="C4" s="34" t="s">
        <v>1048</v>
      </c>
      <c r="D4" s="34" t="s">
        <v>74</v>
      </c>
      <c r="E4" s="34" t="s">
        <v>75</v>
      </c>
      <c r="F4" s="34" t="s">
        <v>76</v>
      </c>
      <c r="G4" s="34" t="s">
        <v>1049</v>
      </c>
      <c r="H4" s="34" t="s">
        <v>77</v>
      </c>
      <c r="I4" s="34" t="s">
        <v>78</v>
      </c>
      <c r="J4" s="34" t="s">
        <v>1050</v>
      </c>
      <c r="K4" s="34" t="s">
        <v>79</v>
      </c>
    </row>
    <row r="5" spans="1:11">
      <c r="A5" s="36" t="s">
        <v>1051</v>
      </c>
      <c r="B5" s="768">
        <v>172919</v>
      </c>
      <c r="C5" s="38">
        <v>100</v>
      </c>
      <c r="D5" s="47">
        <v>39.200000000000003</v>
      </c>
      <c r="E5" s="47">
        <v>166117.24</v>
      </c>
      <c r="F5" s="39">
        <v>960.66505126677805</v>
      </c>
      <c r="G5" s="39">
        <v>100</v>
      </c>
      <c r="H5" s="39">
        <v>9719.2999999999993</v>
      </c>
      <c r="I5" s="47">
        <v>5.6207241540837032</v>
      </c>
      <c r="J5" s="40">
        <v>100</v>
      </c>
      <c r="K5" s="41">
        <v>4.5999999999999996</v>
      </c>
    </row>
    <row r="6" spans="1:11">
      <c r="A6" s="42" t="s">
        <v>80</v>
      </c>
      <c r="B6" s="43">
        <v>123216</v>
      </c>
      <c r="C6" s="43">
        <v>71.256484249851084</v>
      </c>
      <c r="D6" s="45">
        <v>37.076232617130785</v>
      </c>
      <c r="E6" s="43">
        <v>138886.66</v>
      </c>
      <c r="F6" s="45">
        <v>1127.1803986495261</v>
      </c>
      <c r="G6" s="45">
        <f>E6*100/E5</f>
        <v>83.607613514407063</v>
      </c>
      <c r="H6" s="44">
        <v>4882.2</v>
      </c>
      <c r="I6" s="45">
        <v>3.9623100895987533</v>
      </c>
      <c r="J6" s="40">
        <f>H6*100/9719</f>
        <v>50.233563123778168</v>
      </c>
      <c r="K6" s="769">
        <v>2.9</v>
      </c>
    </row>
    <row r="7" spans="1:11">
      <c r="A7" s="46" t="s">
        <v>82</v>
      </c>
      <c r="B7" s="37">
        <v>1358</v>
      </c>
      <c r="C7" s="38">
        <v>0.79136145638479516</v>
      </c>
      <c r="D7" s="47">
        <v>44.483752620545076</v>
      </c>
      <c r="E7" s="47">
        <v>2412.9699999999998</v>
      </c>
      <c r="F7" s="47">
        <v>1776.8556701030927</v>
      </c>
      <c r="G7" s="47">
        <f>E7*100/166117.2</f>
        <v>1.4525708355305769</v>
      </c>
      <c r="H7" s="39">
        <v>57</v>
      </c>
      <c r="I7" s="47">
        <v>4.1973490427098676</v>
      </c>
      <c r="J7" s="47">
        <f t="shared" ref="J7:J34" si="0">H7*100/9719</f>
        <v>0.58648009054429473</v>
      </c>
      <c r="K7" s="47">
        <v>1.2780610555592344</v>
      </c>
    </row>
    <row r="8" spans="1:11">
      <c r="A8" s="46" t="s">
        <v>83</v>
      </c>
      <c r="B8" s="37">
        <v>4476</v>
      </c>
      <c r="C8" s="48">
        <v>2.6083460079369241</v>
      </c>
      <c r="D8" s="50">
        <v>40.323597773013098</v>
      </c>
      <c r="E8" s="50">
        <v>1694.36</v>
      </c>
      <c r="F8" s="50">
        <v>378.54334226988385</v>
      </c>
      <c r="G8" s="50">
        <f t="shared" ref="G8:G34" si="1">E8*100/166117.2</f>
        <v>1.0199786656649641</v>
      </c>
      <c r="H8" s="49">
        <v>299</v>
      </c>
      <c r="I8" s="50">
        <v>6.6800714924039317</v>
      </c>
      <c r="J8" s="50">
        <f t="shared" si="0"/>
        <v>3.0764481942586688</v>
      </c>
      <c r="K8" s="50">
        <v>10.944154826399537</v>
      </c>
    </row>
    <row r="9" spans="1:11">
      <c r="A9" s="51" t="s">
        <v>84</v>
      </c>
      <c r="B9" s="37">
        <v>3484</v>
      </c>
      <c r="C9" s="48">
        <v>2.0302675361153359</v>
      </c>
      <c r="D9" s="50">
        <v>44.176197600994094</v>
      </c>
      <c r="E9" s="50">
        <v>1441.71</v>
      </c>
      <c r="F9" s="50">
        <v>413.80884041331802</v>
      </c>
      <c r="G9" s="50">
        <f t="shared" si="1"/>
        <v>0.86788725068806838</v>
      </c>
      <c r="H9" s="49">
        <v>105.1</v>
      </c>
      <c r="I9" s="50">
        <v>3.0166475315729047</v>
      </c>
      <c r="J9" s="50">
        <f t="shared" si="0"/>
        <v>1.0813869739685154</v>
      </c>
      <c r="K9" s="50">
        <v>2.1287800530675902</v>
      </c>
    </row>
    <row r="10" spans="1:11">
      <c r="A10" s="51" t="s">
        <v>85</v>
      </c>
      <c r="B10" s="37">
        <v>2647</v>
      </c>
      <c r="C10" s="48">
        <v>1.542513825515871</v>
      </c>
      <c r="D10" s="50">
        <v>61.418163255835537</v>
      </c>
      <c r="E10" s="50">
        <v>2715.28</v>
      </c>
      <c r="F10" s="50">
        <v>1025.7952398942198</v>
      </c>
      <c r="G10" s="50">
        <f t="shared" si="1"/>
        <v>1.6345568068809249</v>
      </c>
      <c r="H10" s="49">
        <v>52.7</v>
      </c>
      <c r="I10" s="50">
        <v>1.9909331318473744</v>
      </c>
      <c r="J10" s="50">
        <f t="shared" si="0"/>
        <v>0.5422368556435847</v>
      </c>
      <c r="K10" s="50">
        <v>1.960857270427147</v>
      </c>
    </row>
    <row r="11" spans="1:11">
      <c r="A11" s="51" t="s">
        <v>86</v>
      </c>
      <c r="B11" s="37">
        <v>16704</v>
      </c>
      <c r="C11" s="48">
        <v>9.7340955577699688</v>
      </c>
      <c r="D11" s="50">
        <v>46.773276733486966</v>
      </c>
      <c r="E11" s="50">
        <v>18887</v>
      </c>
      <c r="F11" s="50">
        <v>1130.6872605363985</v>
      </c>
      <c r="G11" s="50">
        <f t="shared" si="1"/>
        <v>11.369683572802815</v>
      </c>
      <c r="H11" s="49">
        <v>504</v>
      </c>
      <c r="I11" s="50">
        <v>3.0172413793103448</v>
      </c>
      <c r="J11" s="50">
        <f t="shared" si="0"/>
        <v>5.1857186953390269</v>
      </c>
      <c r="K11" s="50">
        <v>1.2724062390909505</v>
      </c>
    </row>
    <row r="12" spans="1:11">
      <c r="A12" s="46" t="s">
        <v>87</v>
      </c>
      <c r="B12" s="37">
        <v>941</v>
      </c>
      <c r="C12" s="48">
        <v>0.5483587116775348</v>
      </c>
      <c r="D12" s="50">
        <v>20.806155615008734</v>
      </c>
      <c r="E12" s="50">
        <v>332.76</v>
      </c>
      <c r="F12" s="50">
        <v>353.62380446333685</v>
      </c>
      <c r="G12" s="50">
        <f t="shared" si="1"/>
        <v>0.20031640311779875</v>
      </c>
      <c r="H12" s="49">
        <v>22</v>
      </c>
      <c r="I12" s="50">
        <v>2.3379383634431457</v>
      </c>
      <c r="J12" s="50">
        <f t="shared" si="0"/>
        <v>0.22636073670130671</v>
      </c>
      <c r="K12" s="50">
        <v>3.5892483502333818</v>
      </c>
    </row>
    <row r="13" spans="1:11">
      <c r="A13" s="46" t="s">
        <v>88</v>
      </c>
      <c r="B13" s="37">
        <v>4991</v>
      </c>
      <c r="C13" s="48">
        <v>2.9084573113523655</v>
      </c>
      <c r="D13" s="50">
        <v>71.01088425695383</v>
      </c>
      <c r="E13" s="50">
        <v>1901.17</v>
      </c>
      <c r="F13" s="50">
        <v>380.91965537968343</v>
      </c>
      <c r="G13" s="50">
        <f t="shared" si="1"/>
        <v>1.1444751055279043</v>
      </c>
      <c r="H13" s="49">
        <v>165.6</v>
      </c>
      <c r="I13" s="50">
        <v>3.3179723502304146</v>
      </c>
      <c r="J13" s="50">
        <f t="shared" si="0"/>
        <v>1.7038789998971087</v>
      </c>
      <c r="K13" s="50">
        <v>8.8028917712098664</v>
      </c>
    </row>
    <row r="14" spans="1:11">
      <c r="A14" s="46" t="s">
        <v>89</v>
      </c>
      <c r="B14" s="37">
        <v>3478</v>
      </c>
      <c r="C14" s="48">
        <v>2.0267710937454475</v>
      </c>
      <c r="D14" s="50">
        <v>26.352078313709445</v>
      </c>
      <c r="E14" s="50">
        <v>5214.99</v>
      </c>
      <c r="F14" s="50">
        <v>1499.4220816561242</v>
      </c>
      <c r="G14" s="50">
        <f t="shared" si="1"/>
        <v>3.1393437886022637</v>
      </c>
      <c r="H14" s="49">
        <v>454.5</v>
      </c>
      <c r="I14" s="50">
        <v>13.067855089131685</v>
      </c>
      <c r="J14" s="50">
        <f t="shared" si="0"/>
        <v>4.6764070377610869</v>
      </c>
      <c r="K14" s="50">
        <v>13.292724581578049</v>
      </c>
    </row>
    <row r="15" spans="1:11">
      <c r="A15" s="51" t="s">
        <v>90</v>
      </c>
      <c r="B15" s="37">
        <v>23753</v>
      </c>
      <c r="C15" s="48">
        <v>13.841832601994138</v>
      </c>
      <c r="D15" s="50">
        <v>47.001672058808978</v>
      </c>
      <c r="E15" s="50">
        <v>23329.53</v>
      </c>
      <c r="F15" s="50">
        <v>982.17193617648297</v>
      </c>
      <c r="G15" s="50">
        <f t="shared" si="1"/>
        <v>14.044018319596043</v>
      </c>
      <c r="H15" s="49">
        <v>824.3</v>
      </c>
      <c r="I15" s="50">
        <v>3.4702984886119648</v>
      </c>
      <c r="J15" s="50">
        <f t="shared" si="0"/>
        <v>8.4813252392221425</v>
      </c>
      <c r="K15" s="50">
        <v>4.9110216465371375</v>
      </c>
    </row>
    <row r="16" spans="1:11">
      <c r="A16" s="51" t="s">
        <v>91</v>
      </c>
      <c r="B16" s="37">
        <v>27837</v>
      </c>
      <c r="C16" s="48">
        <v>16.221744375098336</v>
      </c>
      <c r="D16" s="50">
        <v>43.635354716543404</v>
      </c>
      <c r="E16" s="50">
        <v>25511</v>
      </c>
      <c r="F16" s="50">
        <v>916.44214534612206</v>
      </c>
      <c r="G16" s="50">
        <f t="shared" si="1"/>
        <v>15.357229714924161</v>
      </c>
      <c r="H16" s="49">
        <v>774</v>
      </c>
      <c r="I16" s="50">
        <v>2.7804720336243132</v>
      </c>
      <c r="J16" s="50">
        <f t="shared" si="0"/>
        <v>7.9637822821277906</v>
      </c>
      <c r="K16" s="50">
        <v>3.0330803824555135</v>
      </c>
    </row>
    <row r="17" spans="1:11">
      <c r="A17" s="51" t="s">
        <v>1052</v>
      </c>
      <c r="B17" s="37">
        <v>1316</v>
      </c>
      <c r="C17" s="48">
        <v>0.76104997137388031</v>
      </c>
      <c r="D17" s="50"/>
      <c r="E17" s="50">
        <v>1126.2</v>
      </c>
      <c r="F17" s="50">
        <v>855.775075987842</v>
      </c>
      <c r="G17" s="50">
        <f t="shared" si="1"/>
        <v>0.67795508231537727</v>
      </c>
      <c r="H17" s="49">
        <v>193.6</v>
      </c>
      <c r="I17" s="50">
        <v>14.711246200607903</v>
      </c>
      <c r="J17" s="50">
        <f t="shared" si="0"/>
        <v>1.9919744829714991</v>
      </c>
      <c r="K17" s="50">
        <v>12.880577427821523</v>
      </c>
    </row>
    <row r="18" spans="1:11">
      <c r="A18" s="51" t="s">
        <v>92</v>
      </c>
      <c r="B18" s="37">
        <v>12856</v>
      </c>
      <c r="C18" s="48">
        <v>7.4917105178813888</v>
      </c>
      <c r="D18" s="50">
        <v>42.665179890018351</v>
      </c>
      <c r="E18" s="50">
        <v>29330.44</v>
      </c>
      <c r="F18" s="50">
        <v>2281.4592408214062</v>
      </c>
      <c r="G18" s="50">
        <f t="shared" si="1"/>
        <v>17.656473863031643</v>
      </c>
      <c r="H18" s="49">
        <v>1071</v>
      </c>
      <c r="I18" s="50">
        <v>8.3307405102675798</v>
      </c>
      <c r="J18" s="50">
        <f t="shared" si="0"/>
        <v>11.019652227595431</v>
      </c>
      <c r="K18" s="50">
        <v>4.8349040824609846</v>
      </c>
    </row>
    <row r="19" spans="1:11">
      <c r="A19" s="46" t="s">
        <v>93</v>
      </c>
      <c r="B19" s="37">
        <v>118</v>
      </c>
      <c r="C19" s="48">
        <v>6.8763366607809892E-2</v>
      </c>
      <c r="D19" s="50">
        <v>12.756756756756756</v>
      </c>
      <c r="E19" s="50">
        <v>337.32</v>
      </c>
      <c r="F19" s="50">
        <v>2858.6440677966102</v>
      </c>
      <c r="G19" s="50">
        <f t="shared" si="1"/>
        <v>0.2030614529982446</v>
      </c>
      <c r="H19" s="49">
        <v>25</v>
      </c>
      <c r="I19" s="50">
        <v>21.1864406779661</v>
      </c>
      <c r="J19" s="50">
        <f t="shared" si="0"/>
        <v>0.25722810988784856</v>
      </c>
      <c r="K19" s="50">
        <v>6.8474390577923856</v>
      </c>
    </row>
    <row r="20" spans="1:11">
      <c r="A20" s="46" t="s">
        <v>94</v>
      </c>
      <c r="B20" s="37">
        <v>1796</v>
      </c>
      <c r="C20" s="48">
        <v>1.0466017493866657</v>
      </c>
      <c r="D20" s="50">
        <v>27.819513932991526</v>
      </c>
      <c r="E20" s="50">
        <v>248.77</v>
      </c>
      <c r="F20" s="50">
        <v>138.51336302895322</v>
      </c>
      <c r="G20" s="50">
        <f t="shared" si="1"/>
        <v>0.14975571464002521</v>
      </c>
      <c r="H20" s="49">
        <v>77.2</v>
      </c>
      <c r="I20" s="50">
        <v>4.2984409799554566</v>
      </c>
      <c r="J20" s="50">
        <f t="shared" si="0"/>
        <v>0.79432040333367626</v>
      </c>
      <c r="K20" s="50">
        <v>9.2739680053697278</v>
      </c>
    </row>
    <row r="21" spans="1:11">
      <c r="A21" s="46" t="s">
        <v>95</v>
      </c>
      <c r="B21" s="37">
        <v>2743</v>
      </c>
      <c r="C21" s="48">
        <v>1.5984569034340892</v>
      </c>
      <c r="D21" s="50">
        <v>42.006125574272588</v>
      </c>
      <c r="E21" s="50">
        <v>1057.8399999999999</v>
      </c>
      <c r="F21" s="50">
        <v>385.65074735690848</v>
      </c>
      <c r="G21" s="50">
        <f t="shared" si="1"/>
        <v>0.63680341349360559</v>
      </c>
      <c r="H21" s="49">
        <v>147</v>
      </c>
      <c r="I21" s="50">
        <v>5.3590958804228945</v>
      </c>
      <c r="J21" s="50">
        <f t="shared" si="0"/>
        <v>1.5125012861405494</v>
      </c>
      <c r="K21" s="50">
        <v>11.200495049504953</v>
      </c>
    </row>
    <row r="22" spans="1:11">
      <c r="A22" s="46" t="s">
        <v>96</v>
      </c>
      <c r="B22" s="37">
        <v>131</v>
      </c>
      <c r="C22" s="48">
        <v>7.6338991742568599E-2</v>
      </c>
      <c r="D22" s="50">
        <v>50.657385924207269</v>
      </c>
      <c r="E22" s="50">
        <v>107.21</v>
      </c>
      <c r="F22" s="50">
        <v>818.39694656488552</v>
      </c>
      <c r="G22" s="50">
        <f t="shared" si="1"/>
        <v>6.4538771421622801E-2</v>
      </c>
      <c r="H22" s="49">
        <v>3.6</v>
      </c>
      <c r="I22" s="50">
        <v>2.7480916030534353</v>
      </c>
      <c r="J22" s="50">
        <f t="shared" si="0"/>
        <v>3.7040847823850191E-2</v>
      </c>
      <c r="K22" s="48">
        <v>1.5081692501047341</v>
      </c>
    </row>
    <row r="23" spans="1:11">
      <c r="A23" s="51" t="s">
        <v>97</v>
      </c>
      <c r="B23" s="37">
        <v>4686</v>
      </c>
      <c r="C23" s="48">
        <v>2.7307214908830266</v>
      </c>
      <c r="D23" s="50">
        <v>50.368682417180814</v>
      </c>
      <c r="E23" s="50">
        <v>2882.83</v>
      </c>
      <c r="F23" s="50">
        <v>615.20059752454119</v>
      </c>
      <c r="G23" s="50">
        <f t="shared" si="1"/>
        <v>1.735419330448623</v>
      </c>
      <c r="H23" s="49">
        <v>445.3</v>
      </c>
      <c r="I23" s="50">
        <v>9.5027742210840795</v>
      </c>
      <c r="J23" s="50">
        <f t="shared" si="0"/>
        <v>4.5817470933223579</v>
      </c>
      <c r="K23" s="50">
        <v>11.283770058907169</v>
      </c>
    </row>
    <row r="24" spans="1:11">
      <c r="A24" s="46" t="s">
        <v>98</v>
      </c>
      <c r="B24" s="37">
        <v>11</v>
      </c>
      <c r="C24" s="770">
        <v>6.4101443447958373E-3</v>
      </c>
      <c r="D24" s="50">
        <v>34.810126582278478</v>
      </c>
      <c r="E24" s="50">
        <v>63.09</v>
      </c>
      <c r="F24" s="50">
        <v>5735.454545454545</v>
      </c>
      <c r="G24" s="50">
        <f t="shared" si="1"/>
        <v>3.7979209859063355E-2</v>
      </c>
      <c r="H24" s="49">
        <v>5</v>
      </c>
      <c r="I24" s="50">
        <v>45.454545454545453</v>
      </c>
      <c r="J24" s="50">
        <f t="shared" si="0"/>
        <v>5.144562197756971E-2</v>
      </c>
      <c r="K24" s="50">
        <v>2.8425241614553722</v>
      </c>
    </row>
    <row r="25" spans="1:11">
      <c r="A25" s="51" t="s">
        <v>99</v>
      </c>
      <c r="B25" s="37">
        <v>1872</v>
      </c>
      <c r="C25" s="48">
        <v>1.0908900194052551</v>
      </c>
      <c r="D25" s="50">
        <v>50.113773256592154</v>
      </c>
      <c r="E25" s="50">
        <v>10229.290000000001</v>
      </c>
      <c r="F25" s="50">
        <v>5464.3643162393164</v>
      </c>
      <c r="G25" s="50">
        <f t="shared" si="1"/>
        <v>6.1578752832337651</v>
      </c>
      <c r="H25" s="49">
        <v>145.69999999999999</v>
      </c>
      <c r="I25" s="50">
        <v>7.7831196581196576</v>
      </c>
      <c r="J25" s="50">
        <f t="shared" si="0"/>
        <v>1.4991254244263812</v>
      </c>
      <c r="K25" s="50">
        <v>1.7573641928079573</v>
      </c>
    </row>
    <row r="26" spans="1:11">
      <c r="A26" s="51" t="s">
        <v>100</v>
      </c>
      <c r="B26" s="37">
        <v>2878</v>
      </c>
      <c r="C26" s="48">
        <v>1.6771268567565836</v>
      </c>
      <c r="D26" s="50">
        <v>34.315011327053774</v>
      </c>
      <c r="E26" s="50">
        <v>2775.37</v>
      </c>
      <c r="F26" s="50">
        <v>964.33981931897154</v>
      </c>
      <c r="G26" s="50">
        <f t="shared" si="1"/>
        <v>1.6707300628712738</v>
      </c>
      <c r="H26" s="49">
        <v>122.1</v>
      </c>
      <c r="I26" s="50">
        <v>4.242529534398888</v>
      </c>
      <c r="J26" s="50">
        <f t="shared" si="0"/>
        <v>1.2563020886922522</v>
      </c>
      <c r="K26" s="50">
        <v>2.9771741994203729</v>
      </c>
    </row>
    <row r="27" spans="1:11">
      <c r="A27" s="51" t="s">
        <v>101</v>
      </c>
      <c r="B27" s="37">
        <v>14447</v>
      </c>
      <c r="C27" s="48">
        <v>8.4188504862968596</v>
      </c>
      <c r="D27" s="50">
        <v>46.20393438638348</v>
      </c>
      <c r="E27" s="50">
        <v>9401.4599999999991</v>
      </c>
      <c r="F27" s="50">
        <v>650.75517408458506</v>
      </c>
      <c r="G27" s="50">
        <f t="shared" si="1"/>
        <v>5.6595343528544895</v>
      </c>
      <c r="H27" s="49">
        <v>1937.1</v>
      </c>
      <c r="I27" s="50">
        <v>13.408320066449782</v>
      </c>
      <c r="J27" s="50">
        <f t="shared" si="0"/>
        <v>19.931062866550057</v>
      </c>
      <c r="K27" s="50">
        <v>12.442831449126412</v>
      </c>
    </row>
    <row r="28" spans="1:11">
      <c r="A28" s="51" t="s">
        <v>102</v>
      </c>
      <c r="B28" s="37">
        <v>3668</v>
      </c>
      <c r="C28" s="48">
        <v>2.137491768791921</v>
      </c>
      <c r="D28" s="50">
        <v>39.909040463937153</v>
      </c>
      <c r="E28" s="50">
        <v>2481.88</v>
      </c>
      <c r="F28" s="50">
        <v>676.63031624863686</v>
      </c>
      <c r="G28" s="50">
        <f t="shared" si="1"/>
        <v>1.4940535958949464</v>
      </c>
      <c r="H28" s="49">
        <v>276.8</v>
      </c>
      <c r="I28" s="50">
        <v>7.546346782988004</v>
      </c>
      <c r="J28" s="50">
        <f t="shared" si="0"/>
        <v>2.848029632678259</v>
      </c>
      <c r="K28" s="50">
        <v>6.4478258906398169</v>
      </c>
    </row>
    <row r="29" spans="1:11">
      <c r="A29" s="51" t="s">
        <v>103</v>
      </c>
      <c r="B29" s="37">
        <v>13306</v>
      </c>
      <c r="C29" s="48">
        <v>7.753943695623037</v>
      </c>
      <c r="D29" s="50">
        <v>55.815865531836351</v>
      </c>
      <c r="E29" s="50">
        <v>7658.07</v>
      </c>
      <c r="F29" s="50">
        <v>575.53509694874492</v>
      </c>
      <c r="G29" s="50">
        <f t="shared" si="1"/>
        <v>4.6100403811285044</v>
      </c>
      <c r="H29" s="49">
        <v>1444</v>
      </c>
      <c r="I29" s="50">
        <v>10.852247106568464</v>
      </c>
      <c r="J29" s="50">
        <f t="shared" si="0"/>
        <v>14.857495627122132</v>
      </c>
      <c r="K29" s="48">
        <v>16.912861993641457</v>
      </c>
    </row>
    <row r="30" spans="1:11">
      <c r="A30" s="51" t="s">
        <v>104</v>
      </c>
      <c r="B30" s="37">
        <v>483</v>
      </c>
      <c r="C30" s="48">
        <v>0.28146361077603538</v>
      </c>
      <c r="D30" s="50">
        <v>23.828317710902812</v>
      </c>
      <c r="E30" s="50">
        <v>388.51</v>
      </c>
      <c r="F30" s="50">
        <v>804.36853002070393</v>
      </c>
      <c r="G30" s="50">
        <f t="shared" si="1"/>
        <v>0.23387704584474092</v>
      </c>
      <c r="H30" s="49">
        <v>83.6</v>
      </c>
      <c r="I30" s="50">
        <v>17.308488612836438</v>
      </c>
      <c r="J30" s="50">
        <f t="shared" si="0"/>
        <v>0.86017079946496555</v>
      </c>
      <c r="K30" s="50">
        <v>9.1290429407219342</v>
      </c>
    </row>
    <row r="31" spans="1:11">
      <c r="A31" s="52" t="s">
        <v>105</v>
      </c>
      <c r="B31" s="771">
        <v>1896</v>
      </c>
      <c r="C31" s="53">
        <v>1.1048757888848098</v>
      </c>
      <c r="D31" s="55">
        <v>38.664681770907684</v>
      </c>
      <c r="E31" s="55">
        <v>597.63</v>
      </c>
      <c r="F31" s="55">
        <v>315.20569620253167</v>
      </c>
      <c r="G31" s="55">
        <f t="shared" si="1"/>
        <v>0.35976407018659112</v>
      </c>
      <c r="H31" s="54">
        <v>53.1</v>
      </c>
      <c r="I31" s="55">
        <v>2.8006329113924049</v>
      </c>
      <c r="J31" s="55">
        <f t="shared" si="0"/>
        <v>0.54635250540179026</v>
      </c>
      <c r="K31" s="55">
        <v>2.3269792203331616</v>
      </c>
    </row>
    <row r="32" spans="1:11">
      <c r="A32" s="51" t="s">
        <v>106</v>
      </c>
      <c r="B32" s="37">
        <v>2291</v>
      </c>
      <c r="C32" s="48">
        <v>1.3350582449024784</v>
      </c>
      <c r="D32" s="50">
        <v>6.7696944625022164</v>
      </c>
      <c r="E32" s="50">
        <v>1442.89</v>
      </c>
      <c r="F32" s="50">
        <v>629.80794412920125</v>
      </c>
      <c r="G32" s="50">
        <f t="shared" si="1"/>
        <v>0.86859759254309599</v>
      </c>
      <c r="H32" s="49">
        <v>74.900000000000006</v>
      </c>
      <c r="I32" s="50">
        <v>3.2693147097337412</v>
      </c>
      <c r="J32" s="50">
        <f t="shared" si="0"/>
        <v>0.77065541722399433</v>
      </c>
      <c r="K32" s="50">
        <v>3.0895103187202348</v>
      </c>
    </row>
    <row r="33" spans="1:11">
      <c r="A33" s="51" t="s">
        <v>107</v>
      </c>
      <c r="B33" s="37">
        <v>3066</v>
      </c>
      <c r="C33" s="48">
        <v>1.7866820510130941</v>
      </c>
      <c r="D33" s="50">
        <v>6.8526216977336727</v>
      </c>
      <c r="E33" s="50">
        <v>1687.67</v>
      </c>
      <c r="F33" s="50">
        <v>550.44683626875405</v>
      </c>
      <c r="G33" s="50">
        <f t="shared" si="1"/>
        <v>1.0159513885377311</v>
      </c>
      <c r="H33" s="49">
        <v>61</v>
      </c>
      <c r="I33" s="50">
        <v>1.9895629484670581</v>
      </c>
      <c r="J33" s="50">
        <f t="shared" si="0"/>
        <v>0.62763658812635048</v>
      </c>
      <c r="K33" s="50">
        <v>1.320012753746413</v>
      </c>
    </row>
    <row r="34" spans="1:11">
      <c r="A34" s="42" t="s">
        <v>108</v>
      </c>
      <c r="B34" s="772">
        <v>15686</v>
      </c>
      <c r="C34" s="43">
        <v>9.1408658356788628</v>
      </c>
      <c r="D34" s="45">
        <v>64.260285701410481</v>
      </c>
      <c r="E34" s="45">
        <v>10859.97</v>
      </c>
      <c r="F34" s="45">
        <v>692.33520336605886</v>
      </c>
      <c r="G34" s="45">
        <f t="shared" si="1"/>
        <v>6.5375349452073594</v>
      </c>
      <c r="H34" s="44">
        <v>295</v>
      </c>
      <c r="I34" s="45">
        <v>1.8806579115134514</v>
      </c>
      <c r="J34" s="45">
        <f t="shared" si="0"/>
        <v>3.0352916966766128</v>
      </c>
      <c r="K34" s="45">
        <v>0.98155412736833314</v>
      </c>
    </row>
    <row r="35" spans="1:11">
      <c r="A35" s="56" t="s">
        <v>1158</v>
      </c>
      <c r="B35" s="773"/>
      <c r="C35" s="773"/>
      <c r="D35" s="774"/>
      <c r="E35" s="775"/>
      <c r="F35" s="775"/>
      <c r="G35" s="775"/>
      <c r="H35" s="775"/>
      <c r="I35" s="775"/>
      <c r="J35" s="775"/>
      <c r="K35" s="775"/>
    </row>
    <row r="36" spans="1:11">
      <c r="A36" s="1112" t="s">
        <v>1159</v>
      </c>
      <c r="B36" s="773"/>
      <c r="C36" s="773"/>
      <c r="D36" s="774"/>
      <c r="E36" s="775"/>
      <c r="F36" s="775"/>
      <c r="G36" s="775"/>
      <c r="H36" s="775"/>
      <c r="I36" s="775"/>
      <c r="J36" s="775"/>
      <c r="K36" s="775"/>
    </row>
    <row r="37" spans="1:11">
      <c r="A37" s="1112" t="s">
        <v>1161</v>
      </c>
      <c r="B37" s="773"/>
      <c r="C37" s="773"/>
      <c r="D37" s="774"/>
      <c r="E37" s="775"/>
      <c r="F37" s="775"/>
      <c r="G37" s="775"/>
      <c r="H37" s="775"/>
      <c r="I37" s="775"/>
      <c r="J37" s="775"/>
      <c r="K37" s="775"/>
    </row>
    <row r="38" spans="1:11">
      <c r="A38" s="1113" t="s">
        <v>109</v>
      </c>
      <c r="B38" s="773"/>
      <c r="C38" s="773"/>
      <c r="D38" s="774"/>
      <c r="E38" s="775"/>
      <c r="F38" s="775"/>
      <c r="G38" s="775"/>
      <c r="H38" s="775"/>
      <c r="I38" s="775"/>
      <c r="J38" s="775"/>
      <c r="K38" s="775"/>
    </row>
    <row r="39" spans="1:11">
      <c r="A39" s="536" t="s">
        <v>1102</v>
      </c>
    </row>
  </sheetData>
  <mergeCells count="4">
    <mergeCell ref="A2:A4"/>
    <mergeCell ref="B2:D3"/>
    <mergeCell ref="E2:G3"/>
    <mergeCell ref="H2:K3"/>
  </mergeCells>
  <conditionalFormatting sqref="A7:A8 A24 A19:A22 A12:A14">
    <cfRule type="expression" dxfId="1" priority="1" stopIfTrue="1">
      <formula>ISNA(ACTIVECELL)</formula>
    </cfRule>
  </conditionalFormatting>
  <printOptions horizontalCentered="1" verticalCentered="1"/>
  <pageMargins left="0.19685039370078741" right="0.19685039370078741" top="0.74803149606299213" bottom="0.35433070866141736" header="0.31496062992125984" footer="0.31496062992125984"/>
  <pageSetup paperSize="9" scale="8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35"/>
  <sheetViews>
    <sheetView workbookViewId="0">
      <selection activeCell="I27" sqref="I27"/>
    </sheetView>
  </sheetViews>
  <sheetFormatPr defaultRowHeight="15.75"/>
  <cols>
    <col min="1" max="1" width="39.85546875" style="264" customWidth="1"/>
    <col min="2" max="9" width="13.7109375" style="264" customWidth="1"/>
    <col min="10" max="10" width="9.28515625" style="264" bestFit="1" customWidth="1"/>
    <col min="11" max="16384" width="9.140625" style="264"/>
  </cols>
  <sheetData>
    <row r="1" spans="1:9">
      <c r="A1" s="85" t="s">
        <v>372</v>
      </c>
      <c r="B1" s="85"/>
      <c r="C1" s="85"/>
      <c r="D1" s="85"/>
      <c r="E1" s="85"/>
      <c r="F1" s="85"/>
      <c r="G1" s="85"/>
      <c r="H1" s="85"/>
      <c r="I1" s="85"/>
    </row>
    <row r="2" spans="1:9">
      <c r="A2" s="264" t="s">
        <v>373</v>
      </c>
      <c r="B2" s="85"/>
      <c r="C2" s="85"/>
      <c r="D2" s="85"/>
      <c r="E2" s="85"/>
      <c r="F2" s="85"/>
      <c r="G2" s="85"/>
      <c r="H2" s="85"/>
      <c r="I2" s="85"/>
    </row>
    <row r="3" spans="1:9" ht="16.5" thickBot="1">
      <c r="A3" s="291" t="s">
        <v>386</v>
      </c>
      <c r="F3" s="292"/>
      <c r="G3" s="292"/>
      <c r="H3" s="292"/>
      <c r="I3" s="287" t="s">
        <v>1079</v>
      </c>
    </row>
    <row r="4" spans="1:9">
      <c r="A4" s="1888" t="s">
        <v>374</v>
      </c>
      <c r="B4" s="1891" t="s">
        <v>241</v>
      </c>
      <c r="C4" s="1891"/>
      <c r="D4" s="1892"/>
      <c r="E4" s="1893"/>
      <c r="F4" s="1891" t="s">
        <v>240</v>
      </c>
      <c r="G4" s="1891"/>
      <c r="H4" s="1892"/>
      <c r="I4" s="1893"/>
    </row>
    <row r="5" spans="1:9" ht="18.75">
      <c r="A5" s="1889"/>
      <c r="B5" s="1894">
        <v>2013</v>
      </c>
      <c r="C5" s="1895"/>
      <c r="D5" s="1896" t="s">
        <v>1178</v>
      </c>
      <c r="E5" s="1897"/>
      <c r="F5" s="1894">
        <v>2013</v>
      </c>
      <c r="G5" s="1895"/>
      <c r="H5" s="1896" t="s">
        <v>1178</v>
      </c>
      <c r="I5" s="1897"/>
    </row>
    <row r="6" spans="1:9" ht="16.5" thickBot="1">
      <c r="A6" s="1890"/>
      <c r="B6" s="293" t="s">
        <v>375</v>
      </c>
      <c r="C6" s="294" t="s">
        <v>376</v>
      </c>
      <c r="D6" s="293" t="s">
        <v>375</v>
      </c>
      <c r="E6" s="295" t="s">
        <v>376</v>
      </c>
      <c r="F6" s="293" t="s">
        <v>375</v>
      </c>
      <c r="G6" s="296" t="s">
        <v>376</v>
      </c>
      <c r="H6" s="293" t="s">
        <v>375</v>
      </c>
      <c r="I6" s="297" t="s">
        <v>376</v>
      </c>
    </row>
    <row r="7" spans="1:9">
      <c r="A7" s="298" t="s">
        <v>286</v>
      </c>
      <c r="B7" s="1144">
        <v>230374.84299999999</v>
      </c>
      <c r="C7" s="1145">
        <v>11947.406999999999</v>
      </c>
      <c r="D7" s="1145">
        <v>210144.198</v>
      </c>
      <c r="E7" s="1146">
        <v>6514.4759999999997</v>
      </c>
      <c r="F7" s="1147">
        <v>112900.556</v>
      </c>
      <c r="G7" s="1148">
        <v>39582.148999999998</v>
      </c>
      <c r="H7" s="1148">
        <v>70036.759999999995</v>
      </c>
      <c r="I7" s="1149">
        <v>43959.991000000002</v>
      </c>
    </row>
    <row r="8" spans="1:9">
      <c r="A8" s="298" t="s">
        <v>287</v>
      </c>
      <c r="B8" s="1147">
        <v>147466.31400000001</v>
      </c>
      <c r="C8" s="1145">
        <v>78128.218999999997</v>
      </c>
      <c r="D8" s="1145">
        <v>126446.117</v>
      </c>
      <c r="E8" s="1146">
        <v>66748.111999999994</v>
      </c>
      <c r="F8" s="1147">
        <v>401993.74200000003</v>
      </c>
      <c r="G8" s="1145">
        <v>81303.394</v>
      </c>
      <c r="H8" s="1145">
        <v>362247.52799999999</v>
      </c>
      <c r="I8" s="1146">
        <v>85607.819000000003</v>
      </c>
    </row>
    <row r="9" spans="1:9">
      <c r="A9" s="298" t="s">
        <v>288</v>
      </c>
      <c r="B9" s="1147">
        <v>12267.555</v>
      </c>
      <c r="C9" s="1145">
        <v>9970.018</v>
      </c>
      <c r="D9" s="1145">
        <v>16498.386999999999</v>
      </c>
      <c r="E9" s="1146">
        <v>13786.984</v>
      </c>
      <c r="F9" s="1147">
        <v>47878.747000000003</v>
      </c>
      <c r="G9" s="1145">
        <v>6675.607</v>
      </c>
      <c r="H9" s="1145">
        <v>56689.84</v>
      </c>
      <c r="I9" s="1146">
        <v>6625.5730000000003</v>
      </c>
    </row>
    <row r="10" spans="1:9">
      <c r="A10" s="298" t="s">
        <v>289</v>
      </c>
      <c r="B10" s="1147">
        <v>322740.11700000003</v>
      </c>
      <c r="C10" s="1145">
        <v>84633.292000000001</v>
      </c>
      <c r="D10" s="1145">
        <v>311083.696</v>
      </c>
      <c r="E10" s="1146">
        <v>86253.861000000004</v>
      </c>
      <c r="F10" s="1147">
        <v>342657.08799999999</v>
      </c>
      <c r="G10" s="1145">
        <v>128755.58500000001</v>
      </c>
      <c r="H10" s="1145">
        <v>341355.32500000001</v>
      </c>
      <c r="I10" s="1146">
        <v>129191.52</v>
      </c>
    </row>
    <row r="11" spans="1:9">
      <c r="A11" s="298" t="s">
        <v>290</v>
      </c>
      <c r="B11" s="1147">
        <v>9352.1740000000009</v>
      </c>
      <c r="C11" s="1145">
        <v>4119.3109999999997</v>
      </c>
      <c r="D11" s="1145">
        <v>20451.546999999999</v>
      </c>
      <c r="E11" s="1146">
        <v>14997.391</v>
      </c>
      <c r="F11" s="1147">
        <v>23862.141</v>
      </c>
      <c r="G11" s="1145">
        <v>1535.9179999999999</v>
      </c>
      <c r="H11" s="1145">
        <v>23461.735000000001</v>
      </c>
      <c r="I11" s="1146">
        <v>1022.076</v>
      </c>
    </row>
    <row r="12" spans="1:9">
      <c r="A12" s="299" t="s">
        <v>377</v>
      </c>
      <c r="B12" s="1147">
        <v>12977.558000000001</v>
      </c>
      <c r="C12" s="1145">
        <v>1689.9749999999999</v>
      </c>
      <c r="D12" s="1145">
        <v>15020.584000000001</v>
      </c>
      <c r="E12" s="1146">
        <v>2734.2719999999999</v>
      </c>
      <c r="F12" s="1147">
        <v>56331.305</v>
      </c>
      <c r="G12" s="1145">
        <v>4519.366</v>
      </c>
      <c r="H12" s="1145">
        <v>59986.610999999997</v>
      </c>
      <c r="I12" s="1146">
        <v>5187.8519999999999</v>
      </c>
    </row>
    <row r="13" spans="1:9">
      <c r="A13" s="299" t="s">
        <v>292</v>
      </c>
      <c r="B13" s="1147">
        <v>29591.917000000001</v>
      </c>
      <c r="C13" s="1145">
        <v>10435.561</v>
      </c>
      <c r="D13" s="1145">
        <v>30272.592000000001</v>
      </c>
      <c r="E13" s="1146">
        <v>11756.837</v>
      </c>
      <c r="F13" s="1147">
        <v>192131.72500000001</v>
      </c>
      <c r="G13" s="1145">
        <v>32580.77</v>
      </c>
      <c r="H13" s="1145">
        <v>191137.10699999999</v>
      </c>
      <c r="I13" s="1146">
        <v>26434.434000000001</v>
      </c>
    </row>
    <row r="14" spans="1:9">
      <c r="A14" s="298" t="s">
        <v>293</v>
      </c>
      <c r="B14" s="1147">
        <v>84933.073999999993</v>
      </c>
      <c r="C14" s="1145">
        <v>32300.326000000001</v>
      </c>
      <c r="D14" s="1145">
        <v>67135.89</v>
      </c>
      <c r="E14" s="1146">
        <v>19957.777999999998</v>
      </c>
      <c r="F14" s="1147">
        <v>254986.3</v>
      </c>
      <c r="G14" s="1145">
        <v>32239.956999999999</v>
      </c>
      <c r="H14" s="1145">
        <v>260424.416</v>
      </c>
      <c r="I14" s="1146">
        <v>25154.287</v>
      </c>
    </row>
    <row r="15" spans="1:9">
      <c r="A15" s="298" t="s">
        <v>378</v>
      </c>
      <c r="B15" s="1147">
        <v>139740.69099999999</v>
      </c>
      <c r="C15" s="1145">
        <v>17366.096000000001</v>
      </c>
      <c r="D15" s="1145">
        <v>117458.842</v>
      </c>
      <c r="E15" s="1146">
        <v>24225.307000000001</v>
      </c>
      <c r="F15" s="1147">
        <v>192637.867</v>
      </c>
      <c r="G15" s="1145">
        <v>9299.8770000000004</v>
      </c>
      <c r="H15" s="1145">
        <v>174831.94699999999</v>
      </c>
      <c r="I15" s="1146">
        <v>8069.6350000000002</v>
      </c>
    </row>
    <row r="16" spans="1:9">
      <c r="A16" s="298" t="s">
        <v>295</v>
      </c>
      <c r="B16" s="1147">
        <v>259118.91800000001</v>
      </c>
      <c r="C16" s="1145">
        <v>26330.974999999999</v>
      </c>
      <c r="D16" s="1145">
        <v>280896.636</v>
      </c>
      <c r="E16" s="1146">
        <v>28290.936000000002</v>
      </c>
      <c r="F16" s="1147">
        <v>95245.558000000005</v>
      </c>
      <c r="G16" s="1145">
        <v>22074.066999999999</v>
      </c>
      <c r="H16" s="1145">
        <v>102915.838</v>
      </c>
      <c r="I16" s="1146">
        <v>38033.906999999999</v>
      </c>
    </row>
    <row r="17" spans="1:9">
      <c r="A17" s="298" t="s">
        <v>296</v>
      </c>
      <c r="B17" s="1147">
        <v>146090.39199999999</v>
      </c>
      <c r="C17" s="1145">
        <v>21961.166000000001</v>
      </c>
      <c r="D17" s="1145">
        <v>132543.601</v>
      </c>
      <c r="E17" s="1146">
        <v>30238.613000000001</v>
      </c>
      <c r="F17" s="1147">
        <v>40240.57</v>
      </c>
      <c r="G17" s="1145">
        <v>12461.635</v>
      </c>
      <c r="H17" s="1145">
        <v>49208.415000000001</v>
      </c>
      <c r="I17" s="1146">
        <v>16781.976999999999</v>
      </c>
    </row>
    <row r="18" spans="1:9">
      <c r="A18" s="299" t="s">
        <v>297</v>
      </c>
      <c r="B18" s="1147">
        <v>399811.54100000003</v>
      </c>
      <c r="C18" s="1145">
        <v>98423.528999999995</v>
      </c>
      <c r="D18" s="1145">
        <v>185347.04500000001</v>
      </c>
      <c r="E18" s="1146">
        <v>40300.739000000001</v>
      </c>
      <c r="F18" s="1147">
        <v>64973.169000000002</v>
      </c>
      <c r="G18" s="1145">
        <v>15615.977000000001</v>
      </c>
      <c r="H18" s="1145">
        <v>95520.585999999996</v>
      </c>
      <c r="I18" s="1146">
        <v>23668.923999999999</v>
      </c>
    </row>
    <row r="19" spans="1:9">
      <c r="A19" s="298" t="s">
        <v>298</v>
      </c>
      <c r="B19" s="1147">
        <v>1302.6969999999999</v>
      </c>
      <c r="C19" s="1145">
        <v>274.72399999999999</v>
      </c>
      <c r="D19" s="1145">
        <v>790.74099999999999</v>
      </c>
      <c r="E19" s="1146">
        <v>197.208</v>
      </c>
      <c r="F19" s="1147">
        <v>10558.143</v>
      </c>
      <c r="G19" s="1145">
        <v>1144.682</v>
      </c>
      <c r="H19" s="1145">
        <v>12138.32</v>
      </c>
      <c r="I19" s="1146">
        <v>1375.6669999999999</v>
      </c>
    </row>
    <row r="20" spans="1:9">
      <c r="A20" s="298" t="s">
        <v>299</v>
      </c>
      <c r="B20" s="1147">
        <v>223.27600000000001</v>
      </c>
      <c r="C20" s="1145">
        <v>2.8879999999999999</v>
      </c>
      <c r="D20" s="1145">
        <v>97.85</v>
      </c>
      <c r="E20" s="1146">
        <v>4.1900000000000004</v>
      </c>
      <c r="F20" s="1147">
        <v>607.92399999999998</v>
      </c>
      <c r="G20" s="1145">
        <v>84.441999999999993</v>
      </c>
      <c r="H20" s="1145">
        <v>951.35900000000004</v>
      </c>
      <c r="I20" s="1146">
        <v>187.072</v>
      </c>
    </row>
    <row r="21" spans="1:9">
      <c r="A21" s="298" t="s">
        <v>300</v>
      </c>
      <c r="B21" s="1147">
        <v>246262.66899999999</v>
      </c>
      <c r="C21" s="1145">
        <v>52525.012000000002</v>
      </c>
      <c r="D21" s="1145">
        <v>162653.71799999999</v>
      </c>
      <c r="E21" s="1146">
        <v>38112.177000000003</v>
      </c>
      <c r="F21" s="1147">
        <v>306191.30300000001</v>
      </c>
      <c r="G21" s="1145">
        <v>55582.59</v>
      </c>
      <c r="H21" s="1145">
        <v>238319.60200000001</v>
      </c>
      <c r="I21" s="1146">
        <v>17214.813999999998</v>
      </c>
    </row>
    <row r="22" spans="1:9">
      <c r="A22" s="298" t="s">
        <v>301</v>
      </c>
      <c r="B22" s="1147">
        <v>63963.411</v>
      </c>
      <c r="C22" s="1145">
        <v>16940.834999999999</v>
      </c>
      <c r="D22" s="1145">
        <v>86002.051000000007</v>
      </c>
      <c r="E22" s="1146">
        <v>20299.246999999999</v>
      </c>
      <c r="F22" s="1147">
        <v>173922.37899999999</v>
      </c>
      <c r="G22" s="1145">
        <v>88180.084000000003</v>
      </c>
      <c r="H22" s="1145">
        <v>177830.34299999999</v>
      </c>
      <c r="I22" s="1146">
        <v>95356.225999999995</v>
      </c>
    </row>
    <row r="23" spans="1:9">
      <c r="A23" s="298" t="s">
        <v>302</v>
      </c>
      <c r="B23" s="1147">
        <v>374822.74800000002</v>
      </c>
      <c r="C23" s="1145">
        <v>102658.11900000001</v>
      </c>
      <c r="D23" s="1145">
        <v>255124.682</v>
      </c>
      <c r="E23" s="1146">
        <v>59948.284</v>
      </c>
      <c r="F23" s="1147">
        <v>180272.03899999999</v>
      </c>
      <c r="G23" s="1145">
        <v>85392.732999999993</v>
      </c>
      <c r="H23" s="1145">
        <v>119983.845</v>
      </c>
      <c r="I23" s="1146">
        <v>33855.038</v>
      </c>
    </row>
    <row r="24" spans="1:9">
      <c r="A24" s="298" t="s">
        <v>303</v>
      </c>
      <c r="B24" s="1147">
        <v>166483.68799999999</v>
      </c>
      <c r="C24" s="1145">
        <v>39203.51</v>
      </c>
      <c r="D24" s="1145">
        <v>182383.10399999999</v>
      </c>
      <c r="E24" s="1146">
        <v>33561.925000000003</v>
      </c>
      <c r="F24" s="1147">
        <v>204809.122</v>
      </c>
      <c r="G24" s="1145">
        <v>44875.133999999998</v>
      </c>
      <c r="H24" s="1145">
        <v>216971.56</v>
      </c>
      <c r="I24" s="1146">
        <v>38177.023000000001</v>
      </c>
    </row>
    <row r="25" spans="1:9">
      <c r="A25" s="298" t="s">
        <v>304</v>
      </c>
      <c r="B25" s="1147">
        <v>109961.376</v>
      </c>
      <c r="C25" s="1145">
        <v>53101.790999999997</v>
      </c>
      <c r="D25" s="1145">
        <v>105835.92</v>
      </c>
      <c r="E25" s="1146">
        <v>50938.974999999999</v>
      </c>
      <c r="F25" s="1147">
        <v>232112.05900000001</v>
      </c>
      <c r="G25" s="1145">
        <v>86278.514999999999</v>
      </c>
      <c r="H25" s="1145">
        <v>233145.26699999999</v>
      </c>
      <c r="I25" s="1146">
        <v>86183.035999999993</v>
      </c>
    </row>
    <row r="26" spans="1:9">
      <c r="A26" s="299" t="s">
        <v>305</v>
      </c>
      <c r="B26" s="1147">
        <v>48710.2</v>
      </c>
      <c r="C26" s="1145">
        <v>24744.274000000001</v>
      </c>
      <c r="D26" s="1145">
        <v>38053.362999999998</v>
      </c>
      <c r="E26" s="1146">
        <v>15641.066999999999</v>
      </c>
      <c r="F26" s="1147">
        <v>143722.323</v>
      </c>
      <c r="G26" s="1145">
        <v>27044.334999999999</v>
      </c>
      <c r="H26" s="1145">
        <v>142644.46100000001</v>
      </c>
      <c r="I26" s="1146">
        <v>28077.933000000001</v>
      </c>
    </row>
    <row r="27" spans="1:9">
      <c r="A27" s="298" t="s">
        <v>306</v>
      </c>
      <c r="B27" s="1147">
        <v>141874.98800000001</v>
      </c>
      <c r="C27" s="1145">
        <v>28287.917000000001</v>
      </c>
      <c r="D27" s="1145">
        <v>147960.93400000001</v>
      </c>
      <c r="E27" s="1146">
        <v>27198.185000000001</v>
      </c>
      <c r="F27" s="1147">
        <v>251541.57500000001</v>
      </c>
      <c r="G27" s="1145">
        <v>79742.703999999998</v>
      </c>
      <c r="H27" s="1145">
        <v>261057.42199999999</v>
      </c>
      <c r="I27" s="1146">
        <v>78730.365999999995</v>
      </c>
    </row>
    <row r="28" spans="1:9">
      <c r="A28" s="298" t="s">
        <v>307</v>
      </c>
      <c r="B28" s="1147">
        <v>155574.734</v>
      </c>
      <c r="C28" s="1145">
        <v>75915.406000000003</v>
      </c>
      <c r="D28" s="1145">
        <v>148387.97200000001</v>
      </c>
      <c r="E28" s="1146">
        <v>69971.672999999995</v>
      </c>
      <c r="F28" s="1147">
        <v>294442.95299999998</v>
      </c>
      <c r="G28" s="1145">
        <v>115372.645</v>
      </c>
      <c r="H28" s="1145">
        <v>312918.01500000001</v>
      </c>
      <c r="I28" s="1146">
        <v>134100.655</v>
      </c>
    </row>
    <row r="29" spans="1:9">
      <c r="A29" s="298" t="s">
        <v>308</v>
      </c>
      <c r="B29" s="1147">
        <v>103916.202</v>
      </c>
      <c r="C29" s="1145">
        <v>19263.830000000002</v>
      </c>
      <c r="D29" s="1145">
        <v>105469.175</v>
      </c>
      <c r="E29" s="1146">
        <v>27196.561000000002</v>
      </c>
      <c r="F29" s="1147">
        <v>162291.473</v>
      </c>
      <c r="G29" s="1145">
        <v>60321.805</v>
      </c>
      <c r="H29" s="1145">
        <v>166002.67499999999</v>
      </c>
      <c r="I29" s="1146">
        <v>51154.364000000001</v>
      </c>
    </row>
    <row r="30" spans="1:9" ht="16.5" thickBot="1">
      <c r="A30" s="298" t="s">
        <v>309</v>
      </c>
      <c r="B30" s="1150">
        <v>7212.2209999999995</v>
      </c>
      <c r="C30" s="1145">
        <v>676.798</v>
      </c>
      <c r="D30" s="1145">
        <v>3317.6669999999999</v>
      </c>
      <c r="E30" s="1146">
        <v>278.97199999999998</v>
      </c>
      <c r="F30" s="1147">
        <v>111714.026</v>
      </c>
      <c r="G30" s="1145">
        <v>49216</v>
      </c>
      <c r="H30" s="1145">
        <v>117661.477</v>
      </c>
      <c r="I30" s="1146">
        <v>51100.110999999997</v>
      </c>
    </row>
    <row r="31" spans="1:9" ht="16.5" thickBot="1">
      <c r="A31" s="288" t="s">
        <v>310</v>
      </c>
      <c r="B31" s="1151">
        <v>3214773.304</v>
      </c>
      <c r="C31" s="1151">
        <v>810900.97900000005</v>
      </c>
      <c r="D31" s="1151">
        <v>2749376.3119999999</v>
      </c>
      <c r="E31" s="1152">
        <v>689153.77</v>
      </c>
      <c r="F31" s="1153">
        <v>3898024.0869999998</v>
      </c>
      <c r="G31" s="1151">
        <v>1079879.9709999999</v>
      </c>
      <c r="H31" s="1151">
        <v>3787440.4539999999</v>
      </c>
      <c r="I31" s="1152">
        <v>1025250.3</v>
      </c>
    </row>
    <row r="32" spans="1:9" ht="6.75" customHeight="1"/>
    <row r="33" spans="1:9" s="284" customFormat="1" ht="18.75">
      <c r="A33" s="283" t="s">
        <v>1177</v>
      </c>
      <c r="B33" s="300"/>
      <c r="C33" s="300"/>
      <c r="D33" s="300"/>
      <c r="E33" s="300"/>
      <c r="F33" s="300"/>
      <c r="G33" s="300"/>
      <c r="H33" s="300"/>
      <c r="I33" s="300"/>
    </row>
    <row r="34" spans="1:9" s="284" customFormat="1" ht="15">
      <c r="A34" s="284" t="s">
        <v>256</v>
      </c>
      <c r="B34" s="290"/>
      <c r="C34" s="290"/>
      <c r="D34" s="290"/>
      <c r="E34" s="290"/>
      <c r="F34" s="290"/>
      <c r="G34" s="290"/>
      <c r="H34" s="290"/>
      <c r="I34" s="290"/>
    </row>
    <row r="35" spans="1:9">
      <c r="A35" s="100" t="s">
        <v>1080</v>
      </c>
      <c r="C35" s="289"/>
    </row>
  </sheetData>
  <mergeCells count="7">
    <mergeCell ref="A4:A6"/>
    <mergeCell ref="B4:E4"/>
    <mergeCell ref="F4:I4"/>
    <mergeCell ref="B5:C5"/>
    <mergeCell ref="D5:E5"/>
    <mergeCell ref="F5:G5"/>
    <mergeCell ref="H5:I5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52"/>
  <sheetViews>
    <sheetView zoomScale="78" zoomScaleNormal="78" workbookViewId="0">
      <selection activeCell="I27" sqref="I27"/>
    </sheetView>
  </sheetViews>
  <sheetFormatPr defaultColWidth="10" defaultRowHeight="15"/>
  <cols>
    <col min="1" max="1" width="24" style="284" customWidth="1"/>
    <col min="2" max="2" width="10" style="290" customWidth="1"/>
    <col min="3" max="3" width="7.5703125" style="290" customWidth="1"/>
    <col min="4" max="4" width="10" style="290" customWidth="1"/>
    <col min="5" max="5" width="8.28515625" style="284" customWidth="1"/>
    <col min="6" max="7" width="10" style="284" customWidth="1"/>
    <col min="8" max="8" width="7" style="284" customWidth="1"/>
    <col min="9" max="9" width="10" style="17" customWidth="1"/>
    <col min="10" max="10" width="8" style="284" customWidth="1"/>
    <col min="11" max="11" width="10" style="284" customWidth="1"/>
    <col min="12" max="16384" width="10" style="284"/>
  </cols>
  <sheetData>
    <row r="1" spans="1:11" ht="18.95" customHeight="1">
      <c r="A1" s="301" t="s">
        <v>329</v>
      </c>
    </row>
    <row r="2" spans="1:11" ht="18.95" customHeight="1" thickBot="1">
      <c r="A2" s="837"/>
    </row>
    <row r="3" spans="1:11">
      <c r="A3" s="1898" t="s">
        <v>273</v>
      </c>
      <c r="B3" s="1901" t="s">
        <v>1181</v>
      </c>
      <c r="C3" s="1902"/>
      <c r="D3" s="1902"/>
      <c r="E3" s="1902"/>
      <c r="F3" s="1902"/>
      <c r="G3" s="1902"/>
      <c r="H3" s="1902"/>
      <c r="I3" s="1902"/>
      <c r="J3" s="1902"/>
      <c r="K3" s="1903"/>
    </row>
    <row r="4" spans="1:11" s="302" customFormat="1" ht="18.75">
      <c r="A4" s="1899"/>
      <c r="B4" s="1904">
        <v>2013</v>
      </c>
      <c r="C4" s="1905"/>
      <c r="D4" s="1905"/>
      <c r="E4" s="1905"/>
      <c r="F4" s="1906"/>
      <c r="G4" s="1907" t="s">
        <v>1179</v>
      </c>
      <c r="H4" s="1907"/>
      <c r="I4" s="1907"/>
      <c r="J4" s="1907"/>
      <c r="K4" s="1908"/>
    </row>
    <row r="5" spans="1:11">
      <c r="A5" s="1899"/>
      <c r="B5" s="1909" t="s">
        <v>330</v>
      </c>
      <c r="C5" s="1910"/>
      <c r="D5" s="1911" t="s">
        <v>331</v>
      </c>
      <c r="E5" s="1910"/>
      <c r="F5" s="1154" t="s">
        <v>332</v>
      </c>
      <c r="G5" s="1912" t="s">
        <v>330</v>
      </c>
      <c r="H5" s="1913"/>
      <c r="I5" s="1912" t="s">
        <v>331</v>
      </c>
      <c r="J5" s="1913"/>
      <c r="K5" s="1155" t="s">
        <v>332</v>
      </c>
    </row>
    <row r="6" spans="1:11" ht="18.75" thickBot="1">
      <c r="A6" s="1900"/>
      <c r="B6" s="303" t="s">
        <v>1078</v>
      </c>
      <c r="C6" s="304" t="s">
        <v>379</v>
      </c>
      <c r="D6" s="304" t="s">
        <v>1078</v>
      </c>
      <c r="E6" s="304" t="s">
        <v>380</v>
      </c>
      <c r="F6" s="305" t="s">
        <v>1078</v>
      </c>
      <c r="G6" s="306" t="s">
        <v>1078</v>
      </c>
      <c r="H6" s="304" t="s">
        <v>379</v>
      </c>
      <c r="I6" s="304" t="s">
        <v>1078</v>
      </c>
      <c r="J6" s="304" t="s">
        <v>380</v>
      </c>
      <c r="K6" s="307" t="s">
        <v>1078</v>
      </c>
    </row>
    <row r="7" spans="1:11">
      <c r="A7" s="308" t="s">
        <v>333</v>
      </c>
      <c r="B7" s="309">
        <v>55274.6</v>
      </c>
      <c r="C7" s="310">
        <v>92.00194467969169</v>
      </c>
      <c r="D7" s="311">
        <v>3019.8560000000002</v>
      </c>
      <c r="E7" s="310">
        <v>100</v>
      </c>
      <c r="F7" s="312">
        <v>52254.743999999999</v>
      </c>
      <c r="G7" s="309">
        <v>49347.394</v>
      </c>
      <c r="H7" s="313">
        <v>91.30602167721274</v>
      </c>
      <c r="I7" s="311">
        <v>2365.942</v>
      </c>
      <c r="J7" s="313">
        <v>99.227258219896513</v>
      </c>
      <c r="K7" s="314">
        <v>46981.451999999997</v>
      </c>
    </row>
    <row r="8" spans="1:11">
      <c r="A8" s="308" t="s">
        <v>334</v>
      </c>
      <c r="B8" s="315">
        <v>112574.41899999999</v>
      </c>
      <c r="C8" s="316">
        <v>100</v>
      </c>
      <c r="D8" s="317">
        <v>83763.263999999996</v>
      </c>
      <c r="E8" s="316">
        <v>100</v>
      </c>
      <c r="F8" s="318">
        <v>28811.154999999999</v>
      </c>
      <c r="G8" s="315">
        <v>100048.272</v>
      </c>
      <c r="H8" s="319">
        <v>99.977387032819863</v>
      </c>
      <c r="I8" s="317">
        <v>38442.99</v>
      </c>
      <c r="J8" s="319">
        <v>100</v>
      </c>
      <c r="K8" s="320">
        <v>61605.281999999999</v>
      </c>
    </row>
    <row r="9" spans="1:11">
      <c r="A9" s="308" t="s">
        <v>335</v>
      </c>
      <c r="B9" s="315">
        <v>1563.2049999999999</v>
      </c>
      <c r="C9" s="316">
        <v>99.94341757827236</v>
      </c>
      <c r="D9" s="317">
        <v>30.597000000000001</v>
      </c>
      <c r="E9" s="321">
        <v>100</v>
      </c>
      <c r="F9" s="318">
        <v>1532.6079999999999</v>
      </c>
      <c r="G9" s="315">
        <v>2194.36</v>
      </c>
      <c r="H9" s="319">
        <v>97.371360210933716</v>
      </c>
      <c r="I9" s="317">
        <v>127.491</v>
      </c>
      <c r="J9" s="319">
        <v>100</v>
      </c>
      <c r="K9" s="320">
        <v>2066.8690000000001</v>
      </c>
    </row>
    <row r="10" spans="1:11">
      <c r="A10" s="308" t="s">
        <v>337</v>
      </c>
      <c r="B10" s="315">
        <v>36668.925000000003</v>
      </c>
      <c r="C10" s="316">
        <v>86.574098055371181</v>
      </c>
      <c r="D10" s="317">
        <v>25354.016</v>
      </c>
      <c r="E10" s="316">
        <v>99.816268734484908</v>
      </c>
      <c r="F10" s="318">
        <v>11314.909000000003</v>
      </c>
      <c r="G10" s="315">
        <v>36520.434000000001</v>
      </c>
      <c r="H10" s="319">
        <v>97.240526643321417</v>
      </c>
      <c r="I10" s="317">
        <v>28623.460999999999</v>
      </c>
      <c r="J10" s="319">
        <v>99.95154228371365</v>
      </c>
      <c r="K10" s="320">
        <v>7896.9730000000018</v>
      </c>
    </row>
    <row r="11" spans="1:11">
      <c r="A11" s="308" t="s">
        <v>338</v>
      </c>
      <c r="B11" s="315">
        <v>46911.951999999997</v>
      </c>
      <c r="C11" s="316">
        <v>99.978602783956831</v>
      </c>
      <c r="D11" s="317">
        <v>225210.427</v>
      </c>
      <c r="E11" s="316">
        <v>99.725818505376694</v>
      </c>
      <c r="F11" s="318">
        <v>-178298.47500000001</v>
      </c>
      <c r="G11" s="315">
        <v>19797.171999999999</v>
      </c>
      <c r="H11" s="319">
        <v>99.936127653828336</v>
      </c>
      <c r="I11" s="317">
        <v>188430.28899999999</v>
      </c>
      <c r="J11" s="319">
        <v>99.868296798710034</v>
      </c>
      <c r="K11" s="320">
        <v>-168633.117</v>
      </c>
    </row>
    <row r="12" spans="1:11">
      <c r="A12" s="308" t="s">
        <v>339</v>
      </c>
      <c r="B12" s="315">
        <v>84131.793000000005</v>
      </c>
      <c r="C12" s="316">
        <v>98.409023305703059</v>
      </c>
      <c r="D12" s="317">
        <v>105026.974</v>
      </c>
      <c r="E12" s="316">
        <v>91.154630289583594</v>
      </c>
      <c r="F12" s="318">
        <v>-20895.180999999997</v>
      </c>
      <c r="G12" s="315">
        <v>78791.032999999996</v>
      </c>
      <c r="H12" s="319">
        <v>98.329983410293195</v>
      </c>
      <c r="I12" s="317">
        <v>92550.323000000004</v>
      </c>
      <c r="J12" s="319">
        <v>86.947570253227184</v>
      </c>
      <c r="K12" s="320">
        <v>-13759.290000000008</v>
      </c>
    </row>
    <row r="13" spans="1:11">
      <c r="A13" s="308" t="s">
        <v>340</v>
      </c>
      <c r="B13" s="315">
        <v>546.00699999999995</v>
      </c>
      <c r="C13" s="316">
        <v>100</v>
      </c>
      <c r="D13" s="317">
        <v>6380.7610000000004</v>
      </c>
      <c r="E13" s="316">
        <v>72.0709233364135</v>
      </c>
      <c r="F13" s="318">
        <v>-5834.7540000000008</v>
      </c>
      <c r="G13" s="315">
        <v>580.60299999999995</v>
      </c>
      <c r="H13" s="319">
        <v>100</v>
      </c>
      <c r="I13" s="317">
        <v>7120.991</v>
      </c>
      <c r="J13" s="319">
        <v>71.255299625861682</v>
      </c>
      <c r="K13" s="320">
        <v>-6540.3879999999999</v>
      </c>
    </row>
    <row r="14" spans="1:11">
      <c r="A14" s="308" t="s">
        <v>341</v>
      </c>
      <c r="B14" s="315">
        <v>4333.299</v>
      </c>
      <c r="C14" s="316">
        <v>100</v>
      </c>
      <c r="D14" s="317">
        <v>10367.266</v>
      </c>
      <c r="E14" s="316">
        <v>45.174187625152321</v>
      </c>
      <c r="F14" s="318">
        <v>-6033.9669999999996</v>
      </c>
      <c r="G14" s="315">
        <v>4505.43</v>
      </c>
      <c r="H14" s="319">
        <v>100</v>
      </c>
      <c r="I14" s="317">
        <v>11835.123</v>
      </c>
      <c r="J14" s="319">
        <v>48.361426869149717</v>
      </c>
      <c r="K14" s="320">
        <v>-7329.6929999999993</v>
      </c>
    </row>
    <row r="15" spans="1:11">
      <c r="A15" s="308" t="s">
        <v>342</v>
      </c>
      <c r="B15" s="315">
        <v>121998.81299999999</v>
      </c>
      <c r="C15" s="316">
        <v>97.950214456453836</v>
      </c>
      <c r="D15" s="317">
        <v>61720.228000000003</v>
      </c>
      <c r="E15" s="316">
        <v>100</v>
      </c>
      <c r="F15" s="318">
        <v>60278.584999999992</v>
      </c>
      <c r="G15" s="315">
        <v>110642.82</v>
      </c>
      <c r="H15" s="319">
        <v>98.237476885503511</v>
      </c>
      <c r="I15" s="317">
        <v>67139.793999999994</v>
      </c>
      <c r="J15" s="319">
        <v>99.891126669582846</v>
      </c>
      <c r="K15" s="320">
        <v>43503.026000000013</v>
      </c>
    </row>
    <row r="16" spans="1:11">
      <c r="A16" s="308" t="s">
        <v>343</v>
      </c>
      <c r="B16" s="315">
        <v>14891.841</v>
      </c>
      <c r="C16" s="316">
        <v>82.726976231739329</v>
      </c>
      <c r="D16" s="317">
        <v>27209.56</v>
      </c>
      <c r="E16" s="316">
        <v>99.997206942071983</v>
      </c>
      <c r="F16" s="318">
        <v>-12317.719000000001</v>
      </c>
      <c r="G16" s="315">
        <v>17142.505000000001</v>
      </c>
      <c r="H16" s="319">
        <v>85.802192581357161</v>
      </c>
      <c r="I16" s="317">
        <v>24375.284</v>
      </c>
      <c r="J16" s="319">
        <v>99.974148524458229</v>
      </c>
      <c r="K16" s="320">
        <v>-7232.7789999999986</v>
      </c>
    </row>
    <row r="17" spans="1:11">
      <c r="A17" s="308" t="s">
        <v>344</v>
      </c>
      <c r="B17" s="315">
        <v>14873.534</v>
      </c>
      <c r="C17" s="316">
        <v>99.967388935869778</v>
      </c>
      <c r="D17" s="317">
        <v>41477.256999999998</v>
      </c>
      <c r="E17" s="316">
        <v>99.999896328835277</v>
      </c>
      <c r="F17" s="318">
        <v>-26603.722999999998</v>
      </c>
      <c r="G17" s="315">
        <v>14211.800999999999</v>
      </c>
      <c r="H17" s="319">
        <v>99.778247953120129</v>
      </c>
      <c r="I17" s="317">
        <v>42163.794999999998</v>
      </c>
      <c r="J17" s="319">
        <v>99.999741485038953</v>
      </c>
      <c r="K17" s="320">
        <v>-27951.993999999999</v>
      </c>
    </row>
    <row r="18" spans="1:11">
      <c r="A18" s="308" t="s">
        <v>345</v>
      </c>
      <c r="B18" s="315">
        <v>97130.148000000001</v>
      </c>
      <c r="C18" s="316">
        <v>97.525146298039246</v>
      </c>
      <c r="D18" s="317">
        <v>138528.573</v>
      </c>
      <c r="E18" s="316">
        <v>99.916287421317904</v>
      </c>
      <c r="F18" s="318">
        <v>-41398.425000000003</v>
      </c>
      <c r="G18" s="315">
        <v>97786.676000000007</v>
      </c>
      <c r="H18" s="319">
        <v>98.183758611276417</v>
      </c>
      <c r="I18" s="317">
        <v>143309.98800000001</v>
      </c>
      <c r="J18" s="319">
        <v>99.932924786545811</v>
      </c>
      <c r="K18" s="320">
        <v>-45523.312000000005</v>
      </c>
    </row>
    <row r="19" spans="1:11">
      <c r="A19" s="308" t="s">
        <v>346</v>
      </c>
      <c r="B19" s="315">
        <v>575.81100000000004</v>
      </c>
      <c r="C19" s="316">
        <v>93.897894920511206</v>
      </c>
      <c r="D19" s="317">
        <v>22776.223999999998</v>
      </c>
      <c r="E19" s="316">
        <v>99.667480767288524</v>
      </c>
      <c r="F19" s="318">
        <v>-22200.412999999997</v>
      </c>
      <c r="G19" s="315">
        <v>889.65</v>
      </c>
      <c r="H19" s="319">
        <v>98.186694331626327</v>
      </c>
      <c r="I19" s="317">
        <v>19304.264999999999</v>
      </c>
      <c r="J19" s="319">
        <v>99.245127369686514</v>
      </c>
      <c r="K19" s="320">
        <v>-18414.614999999998</v>
      </c>
    </row>
    <row r="20" spans="1:11">
      <c r="A20" s="308" t="s">
        <v>347</v>
      </c>
      <c r="B20" s="315">
        <v>5958.0929999999998</v>
      </c>
      <c r="C20" s="316">
        <v>100</v>
      </c>
      <c r="D20" s="317">
        <v>9743.8700000000008</v>
      </c>
      <c r="E20" s="316">
        <v>23.760491827283989</v>
      </c>
      <c r="F20" s="318">
        <v>-3785.777000000001</v>
      </c>
      <c r="G20" s="315">
        <v>13409.025</v>
      </c>
      <c r="H20" s="319">
        <v>100</v>
      </c>
      <c r="I20" s="317">
        <v>12314.773999999999</v>
      </c>
      <c r="J20" s="319">
        <v>24.669154327272437</v>
      </c>
      <c r="K20" s="320">
        <v>1094.2510000000002</v>
      </c>
    </row>
    <row r="21" spans="1:11">
      <c r="A21" s="308" t="s">
        <v>348</v>
      </c>
      <c r="B21" s="315">
        <v>3717.7539999999999</v>
      </c>
      <c r="C21" s="316">
        <v>64.069315247058867</v>
      </c>
      <c r="D21" s="317">
        <v>39739.652999999998</v>
      </c>
      <c r="E21" s="316">
        <v>75.451625782186156</v>
      </c>
      <c r="F21" s="318">
        <v>-36021.898999999998</v>
      </c>
      <c r="G21" s="315">
        <v>2673.1579999999999</v>
      </c>
      <c r="H21" s="319">
        <v>65.230700003855517</v>
      </c>
      <c r="I21" s="317">
        <v>42407.917000000001</v>
      </c>
      <c r="J21" s="319">
        <v>76.145738574799566</v>
      </c>
      <c r="K21" s="320">
        <v>-39734.758999999998</v>
      </c>
    </row>
    <row r="22" spans="1:11">
      <c r="A22" s="308" t="s">
        <v>349</v>
      </c>
      <c r="B22" s="315">
        <v>15590.591</v>
      </c>
      <c r="C22" s="316">
        <v>99.699333811155782</v>
      </c>
      <c r="D22" s="317">
        <v>23690.796999999999</v>
      </c>
      <c r="E22" s="316">
        <v>93.930363822206786</v>
      </c>
      <c r="F22" s="318">
        <v>-8100.2059999999983</v>
      </c>
      <c r="G22" s="315">
        <v>10724.74</v>
      </c>
      <c r="H22" s="319">
        <v>97.897690827307102</v>
      </c>
      <c r="I22" s="317">
        <v>20887.486000000001</v>
      </c>
      <c r="J22" s="319">
        <v>94.346385868146314</v>
      </c>
      <c r="K22" s="320">
        <v>-10162.746000000001</v>
      </c>
    </row>
    <row r="23" spans="1:11">
      <c r="A23" s="308" t="s">
        <v>350</v>
      </c>
      <c r="B23" s="315">
        <v>131371.23800000001</v>
      </c>
      <c r="C23" s="316">
        <v>99.808669563580239</v>
      </c>
      <c r="D23" s="317">
        <v>158848.467</v>
      </c>
      <c r="E23" s="316">
        <v>91.625142897090967</v>
      </c>
      <c r="F23" s="318">
        <v>-27477.228999999992</v>
      </c>
      <c r="G23" s="315">
        <v>111199.351</v>
      </c>
      <c r="H23" s="319">
        <v>99.814639900472727</v>
      </c>
      <c r="I23" s="317">
        <v>148775.04000000001</v>
      </c>
      <c r="J23" s="319">
        <v>94.741614167419328</v>
      </c>
      <c r="K23" s="320">
        <v>-37575.689000000013</v>
      </c>
    </row>
    <row r="24" spans="1:11">
      <c r="A24" s="308" t="s">
        <v>351</v>
      </c>
      <c r="B24" s="315">
        <v>3036.9920000000002</v>
      </c>
      <c r="C24" s="316">
        <v>94.692468483569556</v>
      </c>
      <c r="D24" s="317">
        <v>3081.7440000000001</v>
      </c>
      <c r="E24" s="316">
        <v>82.184442328770416</v>
      </c>
      <c r="F24" s="318">
        <v>-44.751999999999953</v>
      </c>
      <c r="G24" s="315">
        <v>1577.3209999999999</v>
      </c>
      <c r="H24" s="319">
        <v>98.596427622634423</v>
      </c>
      <c r="I24" s="317">
        <v>2695.2</v>
      </c>
      <c r="J24" s="319">
        <v>74.112978845683202</v>
      </c>
      <c r="K24" s="320">
        <v>-1117.8789999999999</v>
      </c>
    </row>
    <row r="25" spans="1:11">
      <c r="A25" s="308" t="s">
        <v>352</v>
      </c>
      <c r="B25" s="315">
        <v>136539.677</v>
      </c>
      <c r="C25" s="316">
        <v>99.947290014027715</v>
      </c>
      <c r="D25" s="317">
        <v>8124.3379999999997</v>
      </c>
      <c r="E25" s="316">
        <v>99.995495220502804</v>
      </c>
      <c r="F25" s="318">
        <v>128415.33899999999</v>
      </c>
      <c r="G25" s="315">
        <v>149031.68599999999</v>
      </c>
      <c r="H25" s="319">
        <v>99.4724887358676</v>
      </c>
      <c r="I25" s="317">
        <v>7607.866</v>
      </c>
      <c r="J25" s="319">
        <v>99.773878612604577</v>
      </c>
      <c r="K25" s="320">
        <v>141423.81999999998</v>
      </c>
    </row>
    <row r="26" spans="1:11">
      <c r="A26" s="308" t="s">
        <v>353</v>
      </c>
      <c r="B26" s="315">
        <v>99356.209000000003</v>
      </c>
      <c r="C26" s="316">
        <v>96.630095247394792</v>
      </c>
      <c r="D26" s="317">
        <v>48141.326999999997</v>
      </c>
      <c r="E26" s="316">
        <v>98.716371894800531</v>
      </c>
      <c r="F26" s="318">
        <v>51214.882000000005</v>
      </c>
      <c r="G26" s="315">
        <v>96478.004000000001</v>
      </c>
      <c r="H26" s="319">
        <v>94.736726855158622</v>
      </c>
      <c r="I26" s="317">
        <v>64355.298999999999</v>
      </c>
      <c r="J26" s="319">
        <v>99.432287614284803</v>
      </c>
      <c r="K26" s="320">
        <v>32122.705000000002</v>
      </c>
    </row>
    <row r="27" spans="1:11">
      <c r="A27" s="308" t="s">
        <v>354</v>
      </c>
      <c r="B27" s="315">
        <v>3193.3220000000001</v>
      </c>
      <c r="C27" s="316">
        <v>99.987694581388752</v>
      </c>
      <c r="D27" s="317">
        <v>16109.814</v>
      </c>
      <c r="E27" s="316">
        <v>94.034473984866878</v>
      </c>
      <c r="F27" s="318">
        <v>-12916.492</v>
      </c>
      <c r="G27" s="315">
        <v>1724.271</v>
      </c>
      <c r="H27" s="319">
        <v>100</v>
      </c>
      <c r="I27" s="317">
        <v>16237.504000000001</v>
      </c>
      <c r="J27" s="319">
        <v>95.461927734912294</v>
      </c>
      <c r="K27" s="320">
        <v>-14513.233</v>
      </c>
    </row>
    <row r="28" spans="1:11">
      <c r="A28" s="308" t="s">
        <v>355</v>
      </c>
      <c r="B28" s="315">
        <v>71818.194000000003</v>
      </c>
      <c r="C28" s="316">
        <v>91.407209669776861</v>
      </c>
      <c r="D28" s="317">
        <v>1241.3440000000001</v>
      </c>
      <c r="E28" s="316">
        <v>100</v>
      </c>
      <c r="F28" s="318">
        <v>70576.850000000006</v>
      </c>
      <c r="G28" s="315">
        <v>62352.548000000003</v>
      </c>
      <c r="H28" s="319">
        <v>91.23478892161404</v>
      </c>
      <c r="I28" s="317">
        <v>1091.9860000000001</v>
      </c>
      <c r="J28" s="319">
        <v>100</v>
      </c>
      <c r="K28" s="320">
        <v>61260.562000000005</v>
      </c>
    </row>
    <row r="29" spans="1:11">
      <c r="A29" s="308" t="s">
        <v>356</v>
      </c>
      <c r="B29" s="315">
        <v>14037.366</v>
      </c>
      <c r="C29" s="316">
        <v>99.83712968161484</v>
      </c>
      <c r="D29" s="317">
        <v>7452.5190000000002</v>
      </c>
      <c r="E29" s="316">
        <v>92.732802915081365</v>
      </c>
      <c r="F29" s="318">
        <v>6584.8469999999998</v>
      </c>
      <c r="G29" s="315">
        <v>11563.225</v>
      </c>
      <c r="H29" s="319">
        <v>98.991391263843695</v>
      </c>
      <c r="I29" s="317">
        <v>8613.6360000000004</v>
      </c>
      <c r="J29" s="319">
        <v>93.596364647895911</v>
      </c>
      <c r="K29" s="320">
        <v>2949.5889999999999</v>
      </c>
    </row>
    <row r="30" spans="1:11">
      <c r="A30" s="308" t="s">
        <v>357</v>
      </c>
      <c r="B30" s="315">
        <v>234664.81</v>
      </c>
      <c r="C30" s="316">
        <v>100</v>
      </c>
      <c r="D30" s="317">
        <v>13638.206</v>
      </c>
      <c r="E30" s="316">
        <v>99.579665961193584</v>
      </c>
      <c r="F30" s="318">
        <v>221026.60399999999</v>
      </c>
      <c r="G30" s="315">
        <v>66089.495999999999</v>
      </c>
      <c r="H30" s="319">
        <v>100</v>
      </c>
      <c r="I30" s="317">
        <v>25070.933000000001</v>
      </c>
      <c r="J30" s="319">
        <v>98.75840060202961</v>
      </c>
      <c r="K30" s="320">
        <v>41018.562999999995</v>
      </c>
    </row>
    <row r="31" spans="1:11">
      <c r="A31" s="308" t="s">
        <v>358</v>
      </c>
      <c r="B31" s="315">
        <v>129006.386</v>
      </c>
      <c r="C31" s="316">
        <v>99.739441674337911</v>
      </c>
      <c r="D31" s="317">
        <v>9132.6200000000008</v>
      </c>
      <c r="E31" s="316">
        <v>85.912961741412403</v>
      </c>
      <c r="F31" s="318">
        <v>119873.766</v>
      </c>
      <c r="G31" s="315">
        <v>83253.22</v>
      </c>
      <c r="H31" s="319">
        <v>99.895613421496293</v>
      </c>
      <c r="I31" s="317">
        <v>8954.6119999999992</v>
      </c>
      <c r="J31" s="319">
        <v>87.481410005473805</v>
      </c>
      <c r="K31" s="320">
        <v>74298.608000000007</v>
      </c>
    </row>
    <row r="32" spans="1:11">
      <c r="A32" s="308" t="s">
        <v>1024</v>
      </c>
      <c r="B32" s="315">
        <v>55884.061000000002</v>
      </c>
      <c r="C32" s="316">
        <v>99.950488040580538</v>
      </c>
      <c r="D32" s="317">
        <v>66680.816000000006</v>
      </c>
      <c r="E32" s="316">
        <v>81.999062506894148</v>
      </c>
      <c r="F32" s="318">
        <v>-10796.755000000005</v>
      </c>
      <c r="G32" s="315">
        <v>25026.48</v>
      </c>
      <c r="H32" s="319">
        <v>99.815691901599237</v>
      </c>
      <c r="I32" s="317">
        <v>50317.023999999998</v>
      </c>
      <c r="J32" s="319">
        <v>88.687032096240571</v>
      </c>
      <c r="K32" s="320">
        <v>-25290.543999999998</v>
      </c>
    </row>
    <row r="33" spans="1:11">
      <c r="A33" s="308" t="s">
        <v>1025</v>
      </c>
      <c r="B33" s="315">
        <v>144913.149</v>
      </c>
      <c r="C33" s="316">
        <v>99.992438801089193</v>
      </c>
      <c r="D33" s="317">
        <v>134258.228</v>
      </c>
      <c r="E33" s="316">
        <v>99.987571766568834</v>
      </c>
      <c r="F33" s="318">
        <v>10654.921000000002</v>
      </c>
      <c r="G33" s="315">
        <v>98915.207999999999</v>
      </c>
      <c r="H33" s="319">
        <v>99.965613679895839</v>
      </c>
      <c r="I33" s="317">
        <v>104462.575</v>
      </c>
      <c r="J33" s="319">
        <v>99.945219965003574</v>
      </c>
      <c r="K33" s="320">
        <v>-5547.3669999999984</v>
      </c>
    </row>
    <row r="34" spans="1:11">
      <c r="A34" s="308" t="s">
        <v>359</v>
      </c>
      <c r="B34" s="315">
        <v>1004.332</v>
      </c>
      <c r="C34" s="316">
        <v>99.953125139952803</v>
      </c>
      <c r="D34" s="317">
        <v>23509.734</v>
      </c>
      <c r="E34" s="316">
        <v>99.063934252153643</v>
      </c>
      <c r="F34" s="318">
        <v>-22505.402000000002</v>
      </c>
      <c r="G34" s="315">
        <v>455.88200000000001</v>
      </c>
      <c r="H34" s="319">
        <v>100</v>
      </c>
      <c r="I34" s="317">
        <v>20261.291000000001</v>
      </c>
      <c r="J34" s="319">
        <v>99.094899622920508</v>
      </c>
      <c r="K34" s="320">
        <v>-19805.409</v>
      </c>
    </row>
    <row r="35" spans="1:11">
      <c r="A35" s="308" t="s">
        <v>360</v>
      </c>
      <c r="B35" s="315">
        <v>194427.14799999999</v>
      </c>
      <c r="C35" s="316">
        <v>99.999335488162117</v>
      </c>
      <c r="D35" s="317">
        <v>115305.026</v>
      </c>
      <c r="E35" s="316">
        <v>99.752539703154227</v>
      </c>
      <c r="F35" s="318">
        <v>79122.121999999988</v>
      </c>
      <c r="G35" s="315">
        <v>83506.607999999993</v>
      </c>
      <c r="H35" s="319">
        <v>99.999147380133849</v>
      </c>
      <c r="I35" s="317">
        <v>48616.614999999998</v>
      </c>
      <c r="J35" s="319">
        <v>99.088847020381266</v>
      </c>
      <c r="K35" s="320">
        <v>34889.992999999995</v>
      </c>
    </row>
    <row r="36" spans="1:11">
      <c r="A36" s="308" t="s">
        <v>361</v>
      </c>
      <c r="B36" s="315">
        <v>142069.74900000001</v>
      </c>
      <c r="C36" s="316">
        <v>92.795202983121229</v>
      </c>
      <c r="D36" s="317">
        <v>161031.20699999999</v>
      </c>
      <c r="E36" s="316">
        <v>96.521847538150297</v>
      </c>
      <c r="F36" s="318">
        <v>-18961.457999999984</v>
      </c>
      <c r="G36" s="315">
        <v>156169.253</v>
      </c>
      <c r="H36" s="319">
        <v>93.455388997006438</v>
      </c>
      <c r="I36" s="317">
        <v>173756.606</v>
      </c>
      <c r="J36" s="319">
        <v>97.237492451719461</v>
      </c>
      <c r="K36" s="320">
        <v>-17587.353000000003</v>
      </c>
    </row>
    <row r="37" spans="1:11">
      <c r="A37" s="308" t="s">
        <v>362</v>
      </c>
      <c r="B37" s="315">
        <v>78384.490000000005</v>
      </c>
      <c r="C37" s="316">
        <v>94.910717052257013</v>
      </c>
      <c r="D37" s="317">
        <v>149488.62299999999</v>
      </c>
      <c r="E37" s="316">
        <v>98.096249180653516</v>
      </c>
      <c r="F37" s="318">
        <v>-71104.132999999987</v>
      </c>
      <c r="G37" s="315">
        <v>75952.660999999993</v>
      </c>
      <c r="H37" s="319">
        <v>93.924826142828749</v>
      </c>
      <c r="I37" s="317">
        <v>149492.443</v>
      </c>
      <c r="J37" s="319">
        <v>98.53477252697698</v>
      </c>
      <c r="K37" s="320">
        <v>-73539.782000000007</v>
      </c>
    </row>
    <row r="38" spans="1:11">
      <c r="A38" s="308" t="s">
        <v>363</v>
      </c>
      <c r="B38" s="315">
        <v>5669.3720000000003</v>
      </c>
      <c r="C38" s="316">
        <v>99.259289606436212</v>
      </c>
      <c r="D38" s="317">
        <v>19274.350999999999</v>
      </c>
      <c r="E38" s="316">
        <v>86.005057937010307</v>
      </c>
      <c r="F38" s="318">
        <v>-13604.978999999999</v>
      </c>
      <c r="G38" s="315">
        <v>5716.9530000000004</v>
      </c>
      <c r="H38" s="319">
        <v>99.752005089365753</v>
      </c>
      <c r="I38" s="317">
        <v>16422.786</v>
      </c>
      <c r="J38" s="319">
        <v>83.339698621291831</v>
      </c>
      <c r="K38" s="320">
        <v>-10705.832999999999</v>
      </c>
    </row>
    <row r="39" spans="1:11">
      <c r="A39" s="308" t="s">
        <v>364</v>
      </c>
      <c r="B39" s="315">
        <v>45118.766000000003</v>
      </c>
      <c r="C39" s="316">
        <v>97.617585458182148</v>
      </c>
      <c r="D39" s="317">
        <v>88000.232999999993</v>
      </c>
      <c r="E39" s="316">
        <v>95.46510285117165</v>
      </c>
      <c r="F39" s="318">
        <v>-42881.46699999999</v>
      </c>
      <c r="G39" s="315">
        <v>39219.017999999996</v>
      </c>
      <c r="H39" s="319">
        <v>98.599995846729428</v>
      </c>
      <c r="I39" s="317">
        <v>89639.801000000007</v>
      </c>
      <c r="J39" s="319">
        <v>95.663567476090677</v>
      </c>
      <c r="K39" s="320">
        <v>-50420.78300000001</v>
      </c>
    </row>
    <row r="40" spans="1:11">
      <c r="A40" s="308" t="s">
        <v>365</v>
      </c>
      <c r="B40" s="315">
        <v>10525.056</v>
      </c>
      <c r="C40" s="316">
        <v>91.582973471446977</v>
      </c>
      <c r="D40" s="317">
        <v>42153.366000000002</v>
      </c>
      <c r="E40" s="316">
        <v>99.592899572018638</v>
      </c>
      <c r="F40" s="318">
        <v>-31628.31</v>
      </c>
      <c r="G40" s="315">
        <v>6766.8620000000001</v>
      </c>
      <c r="H40" s="319">
        <v>88.704548970051931</v>
      </c>
      <c r="I40" s="317">
        <v>45010.33</v>
      </c>
      <c r="J40" s="319">
        <v>99.607937975226903</v>
      </c>
      <c r="K40" s="320">
        <v>-38243.468000000001</v>
      </c>
    </row>
    <row r="41" spans="1:11">
      <c r="A41" s="308" t="s">
        <v>366</v>
      </c>
      <c r="B41" s="315">
        <v>13299.043</v>
      </c>
      <c r="C41" s="316">
        <v>96.022997213255408</v>
      </c>
      <c r="D41" s="317">
        <v>65080.311999999998</v>
      </c>
      <c r="E41" s="316">
        <v>91.846908421492699</v>
      </c>
      <c r="F41" s="318">
        <v>-51781.269</v>
      </c>
      <c r="G41" s="315">
        <v>15050.244000000001</v>
      </c>
      <c r="H41" s="319">
        <v>96.275115403525646</v>
      </c>
      <c r="I41" s="317">
        <v>76421.600999999995</v>
      </c>
      <c r="J41" s="319">
        <v>93.271607504308861</v>
      </c>
      <c r="K41" s="320">
        <v>-61371.356999999996</v>
      </c>
    </row>
    <row r="42" spans="1:11">
      <c r="A42" s="308" t="s">
        <v>367</v>
      </c>
      <c r="B42" s="315">
        <v>51686.451000000001</v>
      </c>
      <c r="C42" s="316">
        <v>99.401931991601671</v>
      </c>
      <c r="D42" s="317">
        <v>9380.4570000000003</v>
      </c>
      <c r="E42" s="316">
        <v>99.982828945601341</v>
      </c>
      <c r="F42" s="318">
        <v>42305.993999999999</v>
      </c>
      <c r="G42" s="315">
        <v>46216.826000000001</v>
      </c>
      <c r="H42" s="319">
        <v>99.161421249396128</v>
      </c>
      <c r="I42" s="317">
        <v>8999.4660000000003</v>
      </c>
      <c r="J42" s="319">
        <v>99.934594479107773</v>
      </c>
      <c r="K42" s="320">
        <v>37217.360000000001</v>
      </c>
    </row>
    <row r="43" spans="1:11">
      <c r="A43" s="308" t="s">
        <v>368</v>
      </c>
      <c r="B43" s="315">
        <v>9928.27</v>
      </c>
      <c r="C43" s="316">
        <v>68.269343566305068</v>
      </c>
      <c r="D43" s="317">
        <v>37322.983999999997</v>
      </c>
      <c r="E43" s="316">
        <v>86.278389781904636</v>
      </c>
      <c r="F43" s="318">
        <v>-27394.713999999996</v>
      </c>
      <c r="G43" s="315">
        <v>12163.02</v>
      </c>
      <c r="H43" s="319">
        <v>77.596840704340579</v>
      </c>
      <c r="I43" s="317">
        <v>43815.968999999997</v>
      </c>
      <c r="J43" s="319">
        <v>85.031055686065798</v>
      </c>
      <c r="K43" s="320">
        <v>-31652.948999999997</v>
      </c>
    </row>
    <row r="44" spans="1:11">
      <c r="A44" s="308" t="s">
        <v>369</v>
      </c>
      <c r="B44" s="315">
        <v>2359.9409999999998</v>
      </c>
      <c r="C44" s="316">
        <v>99.218008014156567</v>
      </c>
      <c r="D44" s="317">
        <v>29525.023000000001</v>
      </c>
      <c r="E44" s="316">
        <v>89.108875720000668</v>
      </c>
      <c r="F44" s="318">
        <v>-27165.082000000002</v>
      </c>
      <c r="G44" s="315">
        <v>14628.695</v>
      </c>
      <c r="H44" s="319">
        <v>99.919108163921294</v>
      </c>
      <c r="I44" s="317">
        <v>32554.932000000001</v>
      </c>
      <c r="J44" s="319">
        <v>87.411954189005471</v>
      </c>
      <c r="K44" s="320">
        <v>-17926.237000000001</v>
      </c>
    </row>
    <row r="45" spans="1:11">
      <c r="A45" s="308" t="s">
        <v>370</v>
      </c>
      <c r="B45" s="315">
        <v>16953.024000000001</v>
      </c>
      <c r="C45" s="316">
        <v>97.806050639612479</v>
      </c>
      <c r="D45" s="317">
        <v>96243.073000000004</v>
      </c>
      <c r="E45" s="316">
        <v>97.51096912717297</v>
      </c>
      <c r="F45" s="318">
        <v>-79290.048999999999</v>
      </c>
      <c r="G45" s="315">
        <v>11509.402</v>
      </c>
      <c r="H45" s="319">
        <v>96.67288563482191</v>
      </c>
      <c r="I45" s="317">
        <v>91225.467999999993</v>
      </c>
      <c r="J45" s="319">
        <v>97.360586971667445</v>
      </c>
      <c r="K45" s="320">
        <v>-79716.065999999992</v>
      </c>
    </row>
    <row r="46" spans="1:11" ht="15.75" thickBot="1">
      <c r="A46" s="322" t="s">
        <v>371</v>
      </c>
      <c r="B46" s="329">
        <v>1892.346</v>
      </c>
      <c r="C46" s="325">
        <v>96.061781000910699</v>
      </c>
      <c r="D46" s="324">
        <v>100846.883</v>
      </c>
      <c r="E46" s="325">
        <v>98.050582363595908</v>
      </c>
      <c r="F46" s="326">
        <v>-98954.536999999997</v>
      </c>
      <c r="G46" s="323">
        <v>2949.6010000000001</v>
      </c>
      <c r="H46" s="327">
        <v>90.205920571964555</v>
      </c>
      <c r="I46" s="324">
        <v>113163.71</v>
      </c>
      <c r="J46" s="327">
        <v>98.890970110284115</v>
      </c>
      <c r="K46" s="328">
        <v>-110214.10900000001</v>
      </c>
    </row>
    <row r="47" spans="1:11" ht="9.75" customHeight="1">
      <c r="A47" s="285"/>
      <c r="B47" s="330"/>
      <c r="C47" s="330"/>
      <c r="D47" s="330"/>
      <c r="E47" s="285"/>
      <c r="F47" s="285"/>
      <c r="G47" s="285"/>
      <c r="H47" s="285"/>
      <c r="I47" s="18"/>
      <c r="J47" s="285"/>
      <c r="K47" s="285"/>
    </row>
    <row r="48" spans="1:11" ht="18.75" customHeight="1">
      <c r="A48" s="331" t="s">
        <v>1180</v>
      </c>
      <c r="B48" s="330"/>
      <c r="C48" s="330"/>
      <c r="D48" s="330"/>
      <c r="E48" s="285"/>
      <c r="F48" s="285"/>
      <c r="G48" s="285"/>
      <c r="H48" s="285"/>
      <c r="I48" s="18"/>
      <c r="J48" s="285"/>
      <c r="K48" s="285"/>
    </row>
    <row r="49" spans="1:11" ht="18">
      <c r="A49" s="331" t="s">
        <v>381</v>
      </c>
      <c r="B49" s="330"/>
      <c r="C49" s="330"/>
      <c r="D49" s="330"/>
      <c r="E49" s="285"/>
      <c r="F49" s="285"/>
      <c r="G49" s="285"/>
      <c r="H49" s="285"/>
      <c r="I49" s="18"/>
      <c r="J49" s="285"/>
      <c r="K49" s="285"/>
    </row>
    <row r="50" spans="1:11" ht="18">
      <c r="A50" s="331" t="s">
        <v>382</v>
      </c>
    </row>
    <row r="51" spans="1:11">
      <c r="A51" s="284" t="s">
        <v>256</v>
      </c>
    </row>
    <row r="52" spans="1:11">
      <c r="A52" s="100" t="s">
        <v>1080</v>
      </c>
    </row>
  </sheetData>
  <mergeCells count="8">
    <mergeCell ref="A3:A6"/>
    <mergeCell ref="B3:K3"/>
    <mergeCell ref="B4:F4"/>
    <mergeCell ref="G4:K4"/>
    <mergeCell ref="B5:C5"/>
    <mergeCell ref="D5:E5"/>
    <mergeCell ref="G5:H5"/>
    <mergeCell ref="I5:J5"/>
  </mergeCells>
  <pageMargins left="0.11811023622047245" right="0.11811023622047245" top="0.39370078740157483" bottom="0.15748031496062992" header="0.31496062992125984" footer="0.31496062992125984"/>
  <pageSetup paperSize="9" scale="7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I27" sqref="I27"/>
    </sheetView>
  </sheetViews>
  <sheetFormatPr defaultRowHeight="15"/>
  <cols>
    <col min="1" max="1" width="34.28515625" style="334" customWidth="1"/>
    <col min="2" max="2" width="23" style="334" customWidth="1"/>
    <col min="3" max="3" width="25.42578125" style="334" customWidth="1"/>
    <col min="4" max="16384" width="9.140625" style="286"/>
  </cols>
  <sheetData>
    <row r="1" spans="1:6" s="333" customFormat="1" ht="14.25">
      <c r="A1" s="332" t="s">
        <v>384</v>
      </c>
      <c r="B1" s="332"/>
      <c r="C1" s="332"/>
    </row>
    <row r="2" spans="1:6" s="333" customFormat="1" ht="14.25">
      <c r="A2" s="332" t="s">
        <v>385</v>
      </c>
      <c r="B2" s="332"/>
      <c r="C2" s="332"/>
    </row>
    <row r="3" spans="1:6" ht="15.75" thickBot="1">
      <c r="A3" s="334" t="s">
        <v>386</v>
      </c>
      <c r="C3" s="348" t="s">
        <v>1148</v>
      </c>
    </row>
    <row r="4" spans="1:6" ht="19.5" thickBot="1">
      <c r="A4" s="335"/>
      <c r="B4" s="1156">
        <v>2013</v>
      </c>
      <c r="C4" s="1157" t="s">
        <v>1182</v>
      </c>
    </row>
    <row r="5" spans="1:6" ht="17.25">
      <c r="A5" s="1914" t="s">
        <v>383</v>
      </c>
      <c r="B5" s="1915"/>
      <c r="C5" s="1916"/>
    </row>
    <row r="6" spans="1:6">
      <c r="A6" s="336" t="s">
        <v>322</v>
      </c>
      <c r="B6" s="337"/>
      <c r="C6" s="338"/>
    </row>
    <row r="7" spans="1:6" ht="15.75">
      <c r="A7" s="336" t="s">
        <v>310</v>
      </c>
      <c r="B7" s="838">
        <v>832741.88600000041</v>
      </c>
      <c r="C7" s="839">
        <v>821241.29499999993</v>
      </c>
      <c r="D7" s="339"/>
      <c r="E7" s="339"/>
      <c r="F7" s="339"/>
    </row>
    <row r="8" spans="1:6" s="340" customFormat="1" ht="19.5" customHeight="1">
      <c r="A8" s="336" t="s">
        <v>323</v>
      </c>
      <c r="B8" s="838">
        <v>598113.08700000041</v>
      </c>
      <c r="C8" s="840">
        <v>574539.15699999989</v>
      </c>
      <c r="E8" s="341"/>
      <c r="F8" s="341"/>
    </row>
    <row r="9" spans="1:6" s="340" customFormat="1" ht="19.5" customHeight="1">
      <c r="A9" s="342" t="s">
        <v>324</v>
      </c>
      <c r="B9" s="841">
        <v>234628.79900000003</v>
      </c>
      <c r="C9" s="842">
        <v>246702.13799999998</v>
      </c>
      <c r="F9" s="286"/>
    </row>
    <row r="10" spans="1:6" s="340" customFormat="1" ht="19.5" customHeight="1">
      <c r="A10" s="336" t="s">
        <v>325</v>
      </c>
      <c r="B10" s="843"/>
      <c r="C10" s="844"/>
      <c r="F10" s="286"/>
    </row>
    <row r="11" spans="1:6" s="340" customFormat="1" ht="19.5" customHeight="1">
      <c r="A11" s="336" t="s">
        <v>310</v>
      </c>
      <c r="B11" s="838">
        <v>1126688.8949999998</v>
      </c>
      <c r="C11" s="839">
        <v>883444.47200000018</v>
      </c>
      <c r="D11" s="341"/>
      <c r="E11" s="341"/>
      <c r="F11" s="286"/>
    </row>
    <row r="12" spans="1:6" s="340" customFormat="1" ht="19.5" customHeight="1">
      <c r="A12" s="336" t="s">
        <v>323</v>
      </c>
      <c r="B12" s="838">
        <v>1038443.1839999998</v>
      </c>
      <c r="C12" s="840">
        <v>814560.33400000015</v>
      </c>
      <c r="F12" s="286"/>
    </row>
    <row r="13" spans="1:6" s="340" customFormat="1" ht="19.5" customHeight="1">
      <c r="A13" s="336" t="s">
        <v>324</v>
      </c>
      <c r="B13" s="841">
        <v>88245.710999999981</v>
      </c>
      <c r="C13" s="842">
        <v>68884.138000000006</v>
      </c>
      <c r="F13" s="286"/>
    </row>
    <row r="14" spans="1:6" s="340" customFormat="1" ht="19.5" customHeight="1">
      <c r="A14" s="336" t="s">
        <v>326</v>
      </c>
      <c r="B14" s="843"/>
      <c r="C14" s="844"/>
      <c r="F14" s="286"/>
    </row>
    <row r="15" spans="1:6" s="340" customFormat="1" ht="19.5" customHeight="1">
      <c r="A15" s="336" t="s">
        <v>310</v>
      </c>
      <c r="B15" s="838">
        <v>293947.00899999938</v>
      </c>
      <c r="C15" s="839">
        <v>62203.177000000258</v>
      </c>
      <c r="E15" s="341"/>
      <c r="F15" s="286"/>
    </row>
    <row r="16" spans="1:6" s="340" customFormat="1" ht="19.5" customHeight="1">
      <c r="A16" s="336" t="s">
        <v>323</v>
      </c>
      <c r="B16" s="838">
        <v>440330.09699999937</v>
      </c>
      <c r="C16" s="840">
        <v>240021.17700000026</v>
      </c>
      <c r="E16" s="341"/>
      <c r="F16" s="286"/>
    </row>
    <row r="17" spans="1:7" ht="19.5" customHeight="1" thickBot="1">
      <c r="A17" s="343" t="s">
        <v>324</v>
      </c>
      <c r="B17" s="845">
        <v>-146383.08800000005</v>
      </c>
      <c r="C17" s="846">
        <v>-177817.99999999997</v>
      </c>
      <c r="E17" s="341"/>
    </row>
    <row r="18" spans="1:7">
      <c r="A18" s="344" t="s">
        <v>327</v>
      </c>
      <c r="B18" s="345"/>
      <c r="C18" s="346"/>
    </row>
    <row r="19" spans="1:7">
      <c r="A19" s="336" t="s">
        <v>322</v>
      </c>
      <c r="B19" s="337"/>
      <c r="C19" s="338"/>
    </row>
    <row r="20" spans="1:7" ht="15.75">
      <c r="A20" s="336" t="s">
        <v>310</v>
      </c>
      <c r="B20" s="838">
        <v>3065282.2009999994</v>
      </c>
      <c r="C20" s="839">
        <v>2966199.159</v>
      </c>
    </row>
    <row r="21" spans="1:7" ht="15.75">
      <c r="A21" s="336" t="s">
        <v>323</v>
      </c>
      <c r="B21" s="838">
        <v>2447182.4179999996</v>
      </c>
      <c r="C21" s="840">
        <v>2340067.4010000005</v>
      </c>
    </row>
    <row r="22" spans="1:7" ht="15.75">
      <c r="A22" s="342" t="s">
        <v>324</v>
      </c>
      <c r="B22" s="841">
        <v>618099.7829999997</v>
      </c>
      <c r="C22" s="842">
        <v>626131.75799999945</v>
      </c>
      <c r="G22" s="347"/>
    </row>
    <row r="23" spans="1:7" ht="15.75">
      <c r="A23" s="336" t="s">
        <v>325</v>
      </c>
      <c r="B23" s="843"/>
      <c r="C23" s="844"/>
    </row>
    <row r="24" spans="1:7" ht="15.75">
      <c r="A24" s="336" t="s">
        <v>310</v>
      </c>
      <c r="B24" s="838">
        <v>2088084.4090000002</v>
      </c>
      <c r="C24" s="839">
        <v>1865931.8399999999</v>
      </c>
    </row>
    <row r="25" spans="1:7" ht="15.75">
      <c r="A25" s="336" t="s">
        <v>323</v>
      </c>
      <c r="B25" s="838">
        <v>1838785.4200000002</v>
      </c>
      <c r="C25" s="840">
        <v>1623974.9989999998</v>
      </c>
    </row>
    <row r="26" spans="1:7" ht="15.75">
      <c r="A26" s="342" t="s">
        <v>324</v>
      </c>
      <c r="B26" s="841">
        <v>249298.98900000003</v>
      </c>
      <c r="C26" s="842">
        <v>241956.84100000004</v>
      </c>
    </row>
    <row r="27" spans="1:7" ht="15.75">
      <c r="A27" s="336" t="s">
        <v>326</v>
      </c>
      <c r="B27" s="843"/>
      <c r="C27" s="844"/>
    </row>
    <row r="28" spans="1:7" ht="15.75">
      <c r="A28" s="336" t="s">
        <v>310</v>
      </c>
      <c r="B28" s="838">
        <v>-977197.7919999992</v>
      </c>
      <c r="C28" s="839">
        <v>-1100267.3190000001</v>
      </c>
    </row>
    <row r="29" spans="1:7" ht="15.75">
      <c r="A29" s="336" t="s">
        <v>323</v>
      </c>
      <c r="B29" s="838">
        <v>-608396.99799999944</v>
      </c>
      <c r="C29" s="840">
        <v>-716092.4020000007</v>
      </c>
    </row>
    <row r="30" spans="1:7" ht="16.5" thickBot="1">
      <c r="A30" s="343" t="s">
        <v>324</v>
      </c>
      <c r="B30" s="845">
        <v>-368800.79399999965</v>
      </c>
      <c r="C30" s="846">
        <v>-384174.91699999943</v>
      </c>
    </row>
    <row r="31" spans="1:7" s="1159" customFormat="1" ht="18.75">
      <c r="A31" s="283" t="s">
        <v>1177</v>
      </c>
      <c r="B31" s="1158"/>
      <c r="C31" s="1158"/>
      <c r="F31" s="286"/>
    </row>
    <row r="32" spans="1:7" s="1159" customFormat="1" ht="36.75" customHeight="1">
      <c r="A32" s="1917" t="s">
        <v>1150</v>
      </c>
      <c r="B32" s="1918"/>
      <c r="C32" s="1918"/>
      <c r="F32" s="286"/>
    </row>
    <row r="33" spans="1:6" s="1159" customFormat="1" ht="15.75">
      <c r="A33" s="100" t="s">
        <v>328</v>
      </c>
      <c r="B33" s="1158"/>
      <c r="C33" s="1158"/>
      <c r="F33" s="286"/>
    </row>
    <row r="34" spans="1:6" s="1159" customFormat="1" ht="15.75">
      <c r="A34" s="100" t="s">
        <v>1080</v>
      </c>
      <c r="B34" s="1158"/>
      <c r="C34" s="1158"/>
      <c r="F34" s="286"/>
    </row>
    <row r="39" spans="1:6">
      <c r="A39" s="100"/>
      <c r="B39" s="100"/>
      <c r="C39" s="100"/>
    </row>
  </sheetData>
  <mergeCells count="2">
    <mergeCell ref="A5:C5"/>
    <mergeCell ref="A32:C32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46"/>
  <sheetViews>
    <sheetView workbookViewId="0">
      <selection activeCell="I27" sqref="I27"/>
    </sheetView>
  </sheetViews>
  <sheetFormatPr defaultRowHeight="15.75"/>
  <cols>
    <col min="1" max="1" width="35.28515625" style="264" customWidth="1"/>
    <col min="2" max="2" width="11.42578125" style="264" customWidth="1"/>
    <col min="3" max="3" width="11" style="264" customWidth="1"/>
    <col min="4" max="8" width="9.85546875" style="264" customWidth="1"/>
    <col min="9" max="9" width="11.28515625" style="264" customWidth="1"/>
    <col min="10" max="11" width="9.85546875" style="264" customWidth="1"/>
    <col min="12" max="16384" width="9.140625" style="264"/>
  </cols>
  <sheetData>
    <row r="1" spans="1:11" s="85" customFormat="1">
      <c r="A1" s="85" t="s">
        <v>1183</v>
      </c>
    </row>
    <row r="2" spans="1:11" ht="16.5" thickBot="1">
      <c r="A2" s="264" t="s">
        <v>386</v>
      </c>
      <c r="K2" s="287" t="s">
        <v>1081</v>
      </c>
    </row>
    <row r="3" spans="1:11">
      <c r="A3" s="1919" t="s">
        <v>273</v>
      </c>
      <c r="B3" s="1922" t="s">
        <v>387</v>
      </c>
      <c r="C3" s="1925" t="s">
        <v>320</v>
      </c>
      <c r="D3" s="1926"/>
      <c r="E3" s="1926"/>
      <c r="F3" s="1926"/>
      <c r="G3" s="1926"/>
      <c r="H3" s="1926"/>
      <c r="I3" s="1926"/>
      <c r="J3" s="1926"/>
      <c r="K3" s="1927"/>
    </row>
    <row r="4" spans="1:11">
      <c r="A4" s="1920"/>
      <c r="B4" s="1923"/>
      <c r="C4" s="1928" t="s">
        <v>388</v>
      </c>
      <c r="D4" s="349" t="s">
        <v>275</v>
      </c>
      <c r="E4" s="1931" t="s">
        <v>321</v>
      </c>
      <c r="F4" s="1932"/>
      <c r="G4" s="1932"/>
      <c r="H4" s="1932"/>
      <c r="I4" s="1932"/>
      <c r="J4" s="1932"/>
      <c r="K4" s="1933"/>
    </row>
    <row r="5" spans="1:11" ht="17.25">
      <c r="A5" s="1920"/>
      <c r="B5" s="1923"/>
      <c r="C5" s="1929"/>
      <c r="D5" s="349" t="s">
        <v>389</v>
      </c>
      <c r="E5" s="1928" t="s">
        <v>277</v>
      </c>
      <c r="F5" s="1928" t="s">
        <v>278</v>
      </c>
      <c r="G5" s="350" t="s">
        <v>279</v>
      </c>
      <c r="H5" s="351" t="s">
        <v>280</v>
      </c>
      <c r="I5" s="1928" t="s">
        <v>281</v>
      </c>
      <c r="J5" s="1928" t="s">
        <v>282</v>
      </c>
      <c r="K5" s="1934" t="s">
        <v>283</v>
      </c>
    </row>
    <row r="6" spans="1:11" ht="16.5" thickBot="1">
      <c r="A6" s="1921"/>
      <c r="B6" s="1924"/>
      <c r="C6" s="1930"/>
      <c r="D6" s="352"/>
      <c r="E6" s="1930"/>
      <c r="F6" s="1930"/>
      <c r="G6" s="353" t="s">
        <v>284</v>
      </c>
      <c r="H6" s="354" t="s">
        <v>285</v>
      </c>
      <c r="I6" s="1930"/>
      <c r="J6" s="1930"/>
      <c r="K6" s="1935"/>
    </row>
    <row r="7" spans="1:11" ht="13.35" customHeight="1">
      <c r="A7" s="355" t="s">
        <v>286</v>
      </c>
      <c r="B7" s="847">
        <v>70036.759999999995</v>
      </c>
      <c r="C7" s="848">
        <v>69997.418999999994</v>
      </c>
      <c r="D7" s="849">
        <v>39.341000000000349</v>
      </c>
      <c r="E7" s="850">
        <v>0</v>
      </c>
      <c r="F7" s="849">
        <v>13.877000000000001</v>
      </c>
      <c r="G7" s="849">
        <v>0</v>
      </c>
      <c r="H7" s="851">
        <v>0</v>
      </c>
      <c r="I7" s="850">
        <v>0</v>
      </c>
      <c r="J7" s="849">
        <v>7.0389999999999997</v>
      </c>
      <c r="K7" s="852">
        <v>0</v>
      </c>
    </row>
    <row r="8" spans="1:11" ht="13.35" customHeight="1">
      <c r="A8" s="308" t="s">
        <v>287</v>
      </c>
      <c r="B8" s="853">
        <v>362247.52799999999</v>
      </c>
      <c r="C8" s="854">
        <v>345562.03399999999</v>
      </c>
      <c r="D8" s="855">
        <v>16685.494000000006</v>
      </c>
      <c r="E8" s="856">
        <v>0</v>
      </c>
      <c r="F8" s="855">
        <v>0</v>
      </c>
      <c r="G8" s="855">
        <v>21.547000000000001</v>
      </c>
      <c r="H8" s="857">
        <v>137.01900000000001</v>
      </c>
      <c r="I8" s="856">
        <v>15304.496999999999</v>
      </c>
      <c r="J8" s="855">
        <v>146.32300000000001</v>
      </c>
      <c r="K8" s="858">
        <v>13.712999999999999</v>
      </c>
    </row>
    <row r="9" spans="1:11" ht="13.35" customHeight="1">
      <c r="A9" s="308" t="s">
        <v>288</v>
      </c>
      <c r="B9" s="853">
        <v>56689.84</v>
      </c>
      <c r="C9" s="854">
        <v>39440.61</v>
      </c>
      <c r="D9" s="855">
        <v>17249.229999999996</v>
      </c>
      <c r="E9" s="856">
        <v>3031.701</v>
      </c>
      <c r="F9" s="855">
        <v>0</v>
      </c>
      <c r="G9" s="855">
        <v>436.12700000000001</v>
      </c>
      <c r="H9" s="857">
        <v>4845.9960000000001</v>
      </c>
      <c r="I9" s="856">
        <v>1423.902</v>
      </c>
      <c r="J9" s="855">
        <v>223.90600000000001</v>
      </c>
      <c r="K9" s="858">
        <v>1757.2660000000001</v>
      </c>
    </row>
    <row r="10" spans="1:11" ht="13.35" customHeight="1">
      <c r="A10" s="308" t="s">
        <v>289</v>
      </c>
      <c r="B10" s="853">
        <v>341355.32500000001</v>
      </c>
      <c r="C10" s="854">
        <v>337722.49800000002</v>
      </c>
      <c r="D10" s="855">
        <v>3632.8269999999902</v>
      </c>
      <c r="E10" s="856">
        <v>5.7110000000000003</v>
      </c>
      <c r="F10" s="855">
        <v>1.752</v>
      </c>
      <c r="G10" s="855">
        <v>15.834</v>
      </c>
      <c r="H10" s="857">
        <v>18.600000000000001</v>
      </c>
      <c r="I10" s="856">
        <v>0</v>
      </c>
      <c r="J10" s="855">
        <v>150.851</v>
      </c>
      <c r="K10" s="858">
        <v>3416.2289999999998</v>
      </c>
    </row>
    <row r="11" spans="1:11" ht="13.35" customHeight="1">
      <c r="A11" s="308" t="s">
        <v>290</v>
      </c>
      <c r="B11" s="853">
        <v>23461.735000000001</v>
      </c>
      <c r="C11" s="854">
        <v>16778.349999999999</v>
      </c>
      <c r="D11" s="855">
        <v>6683.385000000002</v>
      </c>
      <c r="E11" s="856">
        <v>122.131</v>
      </c>
      <c r="F11" s="855">
        <v>0</v>
      </c>
      <c r="G11" s="855">
        <v>681.904</v>
      </c>
      <c r="H11" s="857">
        <v>442.5</v>
      </c>
      <c r="I11" s="856">
        <v>29.774999999999999</v>
      </c>
      <c r="J11" s="855">
        <v>1.371</v>
      </c>
      <c r="K11" s="858">
        <v>238.05099999999999</v>
      </c>
    </row>
    <row r="12" spans="1:11" ht="13.35" customHeight="1">
      <c r="A12" s="308" t="s">
        <v>291</v>
      </c>
      <c r="B12" s="853">
        <v>59986.610999999997</v>
      </c>
      <c r="C12" s="854">
        <v>56435.690999999999</v>
      </c>
      <c r="D12" s="855">
        <v>3550.9199999999983</v>
      </c>
      <c r="E12" s="856">
        <v>0</v>
      </c>
      <c r="F12" s="855">
        <v>22.858000000000001</v>
      </c>
      <c r="G12" s="855">
        <v>88.186000000000007</v>
      </c>
      <c r="H12" s="857">
        <v>55.360999999999997</v>
      </c>
      <c r="I12" s="856">
        <v>0</v>
      </c>
      <c r="J12" s="855">
        <v>142.48400000000001</v>
      </c>
      <c r="K12" s="858">
        <v>0</v>
      </c>
    </row>
    <row r="13" spans="1:11" ht="13.35" customHeight="1">
      <c r="A13" s="308" t="s">
        <v>292</v>
      </c>
      <c r="B13" s="853">
        <v>191137.10699999999</v>
      </c>
      <c r="C13" s="854">
        <v>172916.72899999999</v>
      </c>
      <c r="D13" s="855">
        <v>18220.377999999997</v>
      </c>
      <c r="E13" s="856">
        <v>17.068000000000001</v>
      </c>
      <c r="F13" s="855">
        <v>780.73100000000011</v>
      </c>
      <c r="G13" s="855">
        <v>6053.768</v>
      </c>
      <c r="H13" s="857">
        <v>1739.9749999999999</v>
      </c>
      <c r="I13" s="856">
        <v>21.007999999999999</v>
      </c>
      <c r="J13" s="855">
        <v>4537.4799999999996</v>
      </c>
      <c r="K13" s="858">
        <v>293.96899999999999</v>
      </c>
    </row>
    <row r="14" spans="1:11" ht="13.35" customHeight="1">
      <c r="A14" s="308" t="s">
        <v>293</v>
      </c>
      <c r="B14" s="853">
        <v>260424.416</v>
      </c>
      <c r="C14" s="854">
        <v>144038.125</v>
      </c>
      <c r="D14" s="855">
        <v>116386.291</v>
      </c>
      <c r="E14" s="856">
        <v>0.24199999999999999</v>
      </c>
      <c r="F14" s="855">
        <v>1543.854</v>
      </c>
      <c r="G14" s="855">
        <v>19412.25</v>
      </c>
      <c r="H14" s="857">
        <v>13148.506000000001</v>
      </c>
      <c r="I14" s="856">
        <v>9727.43</v>
      </c>
      <c r="J14" s="855">
        <v>26161.873</v>
      </c>
      <c r="K14" s="858">
        <v>11459.476000000001</v>
      </c>
    </row>
    <row r="15" spans="1:11" ht="13.35" customHeight="1">
      <c r="A15" s="308" t="s">
        <v>294</v>
      </c>
      <c r="B15" s="853">
        <v>174831.94699999999</v>
      </c>
      <c r="C15" s="854">
        <v>158272.48800000001</v>
      </c>
      <c r="D15" s="855">
        <v>16559.458999999973</v>
      </c>
      <c r="E15" s="856">
        <v>3460.8209999999999</v>
      </c>
      <c r="F15" s="855">
        <v>552.35300000000007</v>
      </c>
      <c r="G15" s="855">
        <v>417.30700000000002</v>
      </c>
      <c r="H15" s="857">
        <v>22.755000000000003</v>
      </c>
      <c r="I15" s="856">
        <v>1380.3869999999999</v>
      </c>
      <c r="J15" s="855">
        <v>1476.479</v>
      </c>
      <c r="K15" s="858">
        <v>40.284999999999997</v>
      </c>
    </row>
    <row r="16" spans="1:11" ht="13.35" customHeight="1">
      <c r="A16" s="308" t="s">
        <v>295</v>
      </c>
      <c r="B16" s="853">
        <v>102915.838</v>
      </c>
      <c r="C16" s="854">
        <v>101536.761</v>
      </c>
      <c r="D16" s="855">
        <v>1379.0770000000048</v>
      </c>
      <c r="E16" s="856">
        <v>6.5380000000000003</v>
      </c>
      <c r="F16" s="855">
        <v>331.09800000000001</v>
      </c>
      <c r="G16" s="855">
        <v>0</v>
      </c>
      <c r="H16" s="857">
        <v>29.116</v>
      </c>
      <c r="I16" s="856">
        <v>28.907</v>
      </c>
      <c r="J16" s="855">
        <v>0</v>
      </c>
      <c r="K16" s="858">
        <v>214.261</v>
      </c>
    </row>
    <row r="17" spans="1:11" ht="13.35" customHeight="1">
      <c r="A17" s="308" t="s">
        <v>296</v>
      </c>
      <c r="B17" s="853">
        <v>49208.415000000001</v>
      </c>
      <c r="C17" s="854">
        <v>48440.875999999997</v>
      </c>
      <c r="D17" s="855">
        <v>767.53900000000431</v>
      </c>
      <c r="E17" s="856">
        <v>0</v>
      </c>
      <c r="F17" s="855">
        <v>572.67999999999995</v>
      </c>
      <c r="G17" s="855">
        <v>0</v>
      </c>
      <c r="H17" s="857">
        <v>2.06</v>
      </c>
      <c r="I17" s="856">
        <v>0</v>
      </c>
      <c r="J17" s="855">
        <v>5.04</v>
      </c>
      <c r="K17" s="858">
        <v>123.10899999999999</v>
      </c>
    </row>
    <row r="18" spans="1:11" ht="13.35" customHeight="1">
      <c r="A18" s="308" t="s">
        <v>297</v>
      </c>
      <c r="B18" s="853">
        <v>95520.585999999996</v>
      </c>
      <c r="C18" s="854">
        <v>85085.955000000002</v>
      </c>
      <c r="D18" s="855">
        <v>10434.630999999994</v>
      </c>
      <c r="E18" s="856">
        <v>3.1619999999999999</v>
      </c>
      <c r="F18" s="855">
        <v>235.172</v>
      </c>
      <c r="G18" s="855">
        <v>602.31399999999996</v>
      </c>
      <c r="H18" s="857">
        <v>983.14499999999998</v>
      </c>
      <c r="I18" s="856">
        <v>3225.9389999999999</v>
      </c>
      <c r="J18" s="855">
        <v>13.724</v>
      </c>
      <c r="K18" s="858">
        <v>1033.117</v>
      </c>
    </row>
    <row r="19" spans="1:11" ht="13.35" customHeight="1">
      <c r="A19" s="308" t="s">
        <v>298</v>
      </c>
      <c r="B19" s="853">
        <v>12138.32</v>
      </c>
      <c r="C19" s="854">
        <v>9484.3909999999996</v>
      </c>
      <c r="D19" s="855">
        <v>2653.9290000000001</v>
      </c>
      <c r="E19" s="856">
        <v>2.145</v>
      </c>
      <c r="F19" s="855">
        <v>0</v>
      </c>
      <c r="G19" s="855">
        <v>561.61900000000003</v>
      </c>
      <c r="H19" s="857">
        <v>1002.899</v>
      </c>
      <c r="I19" s="856">
        <v>84.385999999999996</v>
      </c>
      <c r="J19" s="855">
        <v>0</v>
      </c>
      <c r="K19" s="858">
        <v>4.9950000000000001</v>
      </c>
    </row>
    <row r="20" spans="1:11" ht="13.35" customHeight="1">
      <c r="A20" s="308" t="s">
        <v>299</v>
      </c>
      <c r="B20" s="853">
        <v>951.35900000000004</v>
      </c>
      <c r="C20" s="854">
        <v>874.399</v>
      </c>
      <c r="D20" s="855">
        <v>76.960000000000036</v>
      </c>
      <c r="E20" s="856">
        <v>0.74299999999999999</v>
      </c>
      <c r="F20" s="855">
        <v>3.181</v>
      </c>
      <c r="G20" s="855">
        <v>0</v>
      </c>
      <c r="H20" s="857">
        <v>0.20200000000000001</v>
      </c>
      <c r="I20" s="856">
        <v>0</v>
      </c>
      <c r="J20" s="855">
        <v>2.1880000000000002</v>
      </c>
      <c r="K20" s="858">
        <v>6.0460000000000003</v>
      </c>
    </row>
    <row r="21" spans="1:11" ht="13.35" customHeight="1">
      <c r="A21" s="308" t="s">
        <v>300</v>
      </c>
      <c r="B21" s="853">
        <v>238319.60200000001</v>
      </c>
      <c r="C21" s="854">
        <v>228953.37899999999</v>
      </c>
      <c r="D21" s="855">
        <v>9366.2230000000272</v>
      </c>
      <c r="E21" s="856">
        <v>46.991</v>
      </c>
      <c r="F21" s="855">
        <v>5602.0990000000002</v>
      </c>
      <c r="G21" s="855">
        <v>23.38</v>
      </c>
      <c r="H21" s="857">
        <v>253.48099999999999</v>
      </c>
      <c r="I21" s="856">
        <v>191.13</v>
      </c>
      <c r="J21" s="855">
        <v>0</v>
      </c>
      <c r="K21" s="858">
        <v>2801.3620000000001</v>
      </c>
    </row>
    <row r="22" spans="1:11" ht="13.35" customHeight="1">
      <c r="A22" s="308" t="s">
        <v>301</v>
      </c>
      <c r="B22" s="853">
        <v>177830.34299999999</v>
      </c>
      <c r="C22" s="854">
        <v>169661.715</v>
      </c>
      <c r="D22" s="855">
        <v>8168.627999999997</v>
      </c>
      <c r="E22" s="856">
        <v>1011.035</v>
      </c>
      <c r="F22" s="855">
        <v>0</v>
      </c>
      <c r="G22" s="855">
        <v>406.18900000000002</v>
      </c>
      <c r="H22" s="857">
        <v>22.131</v>
      </c>
      <c r="I22" s="856">
        <v>163.03899999999999</v>
      </c>
      <c r="J22" s="855">
        <v>348.35199999999998</v>
      </c>
      <c r="K22" s="858">
        <v>15.407999999999999</v>
      </c>
    </row>
    <row r="23" spans="1:11" ht="13.35" customHeight="1">
      <c r="A23" s="308" t="s">
        <v>302</v>
      </c>
      <c r="B23" s="853">
        <v>119983.845</v>
      </c>
      <c r="C23" s="854">
        <v>115356.069</v>
      </c>
      <c r="D23" s="855">
        <v>4627.775999999998</v>
      </c>
      <c r="E23" s="856">
        <v>525.94100000000003</v>
      </c>
      <c r="F23" s="855">
        <v>96.974999999999994</v>
      </c>
      <c r="G23" s="855">
        <v>2539.4450000000002</v>
      </c>
      <c r="H23" s="857">
        <v>26.677</v>
      </c>
      <c r="I23" s="856">
        <v>115.56399999999999</v>
      </c>
      <c r="J23" s="855">
        <v>286.13799999999998</v>
      </c>
      <c r="K23" s="858">
        <v>33.639000000000003</v>
      </c>
    </row>
    <row r="24" spans="1:11" ht="13.35" customHeight="1">
      <c r="A24" s="308" t="s">
        <v>303</v>
      </c>
      <c r="B24" s="853">
        <v>216971.56</v>
      </c>
      <c r="C24" s="854">
        <v>195827.39799999999</v>
      </c>
      <c r="D24" s="855">
        <v>21144.162000000011</v>
      </c>
      <c r="E24" s="856">
        <v>3768.81</v>
      </c>
      <c r="F24" s="855">
        <v>162.32499999999999</v>
      </c>
      <c r="G24" s="855">
        <v>1064.3150000000001</v>
      </c>
      <c r="H24" s="857">
        <v>8.2769999999999992</v>
      </c>
      <c r="I24" s="856">
        <v>9.8000000000000004E-2</v>
      </c>
      <c r="J24" s="855">
        <v>15896.305</v>
      </c>
      <c r="K24" s="858">
        <v>90.771000000000001</v>
      </c>
    </row>
    <row r="25" spans="1:11" ht="13.35" customHeight="1">
      <c r="A25" s="308" t="s">
        <v>304</v>
      </c>
      <c r="B25" s="853">
        <v>233145.26699999999</v>
      </c>
      <c r="C25" s="854">
        <v>228745.08100000001</v>
      </c>
      <c r="D25" s="855">
        <v>4400.185999999987</v>
      </c>
      <c r="E25" s="856">
        <v>1089.8340000000001</v>
      </c>
      <c r="F25" s="855">
        <v>421.27099999999996</v>
      </c>
      <c r="G25" s="855">
        <v>1683.999</v>
      </c>
      <c r="H25" s="857">
        <v>23.763999999999999</v>
      </c>
      <c r="I25" s="856">
        <v>0</v>
      </c>
      <c r="J25" s="855">
        <v>1.754</v>
      </c>
      <c r="K25" s="858">
        <v>167.57499999999999</v>
      </c>
    </row>
    <row r="26" spans="1:11" ht="13.35" customHeight="1">
      <c r="A26" s="308" t="s">
        <v>305</v>
      </c>
      <c r="B26" s="853">
        <v>142644.46100000001</v>
      </c>
      <c r="C26" s="854">
        <v>121385.351</v>
      </c>
      <c r="D26" s="855">
        <v>21259.110000000015</v>
      </c>
      <c r="E26" s="856">
        <v>1279.1679999999999</v>
      </c>
      <c r="F26" s="855">
        <v>652.08499999999992</v>
      </c>
      <c r="G26" s="855">
        <v>5066.0550000000003</v>
      </c>
      <c r="H26" s="857">
        <v>2634.384</v>
      </c>
      <c r="I26" s="856">
        <v>2132.0450000000001</v>
      </c>
      <c r="J26" s="855">
        <v>343.45800000000003</v>
      </c>
      <c r="K26" s="858">
        <v>148.31399999999999</v>
      </c>
    </row>
    <row r="27" spans="1:11" ht="13.35" customHeight="1">
      <c r="A27" s="308" t="s">
        <v>306</v>
      </c>
      <c r="B27" s="853">
        <v>261057.42199999999</v>
      </c>
      <c r="C27" s="854">
        <v>237938.853</v>
      </c>
      <c r="D27" s="855">
        <v>23118.568999999989</v>
      </c>
      <c r="E27" s="856">
        <v>5175.7139999999999</v>
      </c>
      <c r="F27" s="855">
        <v>1233.799</v>
      </c>
      <c r="G27" s="855">
        <v>791.44100000000003</v>
      </c>
      <c r="H27" s="857">
        <v>6499.0219999999999</v>
      </c>
      <c r="I27" s="856">
        <v>730.76400000000001</v>
      </c>
      <c r="J27" s="855">
        <v>139.05500000000001</v>
      </c>
      <c r="K27" s="858">
        <v>460.036</v>
      </c>
    </row>
    <row r="28" spans="1:11" ht="13.35" customHeight="1">
      <c r="A28" s="308" t="s">
        <v>307</v>
      </c>
      <c r="B28" s="853">
        <v>312918.01500000001</v>
      </c>
      <c r="C28" s="854">
        <v>295312.24200000003</v>
      </c>
      <c r="D28" s="855">
        <v>17605.772999999986</v>
      </c>
      <c r="E28" s="856">
        <v>2233.2689999999998</v>
      </c>
      <c r="F28" s="855">
        <v>1914.58</v>
      </c>
      <c r="G28" s="855">
        <v>81.406999999999996</v>
      </c>
      <c r="H28" s="857">
        <v>5922.8710000000001</v>
      </c>
      <c r="I28" s="856">
        <v>901.8</v>
      </c>
      <c r="J28" s="855">
        <v>1148.528</v>
      </c>
      <c r="K28" s="858">
        <v>3207.26</v>
      </c>
    </row>
    <row r="29" spans="1:11" ht="13.35" customHeight="1">
      <c r="A29" s="308" t="s">
        <v>308</v>
      </c>
      <c r="B29" s="853">
        <v>166002.67499999999</v>
      </c>
      <c r="C29" s="854">
        <v>157752.23199999999</v>
      </c>
      <c r="D29" s="855">
        <v>8250.4429999999993</v>
      </c>
      <c r="E29" s="856">
        <v>177.994</v>
      </c>
      <c r="F29" s="855">
        <v>1199.442</v>
      </c>
      <c r="G29" s="855">
        <v>0</v>
      </c>
      <c r="H29" s="857">
        <v>1536.0569999999998</v>
      </c>
      <c r="I29" s="856">
        <v>3945.0169999999998</v>
      </c>
      <c r="J29" s="855">
        <v>1.3049999999999999</v>
      </c>
      <c r="K29" s="858">
        <v>800.28</v>
      </c>
    </row>
    <row r="30" spans="1:11" ht="13.35" customHeight="1" thickBot="1">
      <c r="A30" s="308" t="s">
        <v>309</v>
      </c>
      <c r="B30" s="853">
        <v>117661.477</v>
      </c>
      <c r="C30" s="854">
        <v>116290.81600000001</v>
      </c>
      <c r="D30" s="859">
        <v>1370.6609999999928</v>
      </c>
      <c r="E30" s="856">
        <v>38.853000000000002</v>
      </c>
      <c r="F30" s="855">
        <v>1.56</v>
      </c>
      <c r="G30" s="855">
        <v>15.68</v>
      </c>
      <c r="H30" s="860">
        <v>76.200999999999993</v>
      </c>
      <c r="I30" s="856">
        <v>0</v>
      </c>
      <c r="J30" s="855">
        <v>1017.628</v>
      </c>
      <c r="K30" s="861">
        <v>19.506</v>
      </c>
    </row>
    <row r="31" spans="1:11" ht="15" customHeight="1" thickBot="1">
      <c r="A31" s="358" t="s">
        <v>310</v>
      </c>
      <c r="B31" s="1330">
        <v>3787440.4539999999</v>
      </c>
      <c r="C31" s="1331">
        <v>3453809.4619999998</v>
      </c>
      <c r="D31" s="1332">
        <v>333630.99200000009</v>
      </c>
      <c r="E31" s="1333">
        <v>21997.870999999999</v>
      </c>
      <c r="F31" s="1333">
        <v>15341.691999999999</v>
      </c>
      <c r="G31" s="1333">
        <v>39962.767</v>
      </c>
      <c r="H31" s="1332">
        <v>39430.999000000003</v>
      </c>
      <c r="I31" s="1333">
        <v>39405.688000000002</v>
      </c>
      <c r="J31" s="1333">
        <v>52051.281000000003</v>
      </c>
      <c r="K31" s="1334">
        <v>26344.668000000001</v>
      </c>
    </row>
    <row r="32" spans="1:11" s="17" customFormat="1" ht="14.25" customHeight="1">
      <c r="B32" s="1160"/>
      <c r="C32" s="1160"/>
      <c r="D32" s="1160"/>
      <c r="E32" s="1160"/>
      <c r="F32" s="1160"/>
      <c r="G32" s="1160"/>
      <c r="H32" s="1160"/>
      <c r="I32" s="1160"/>
      <c r="J32" s="1160"/>
      <c r="K32" s="1160"/>
    </row>
    <row r="33" spans="1:11" s="17" customFormat="1" ht="14.25" customHeight="1">
      <c r="A33" s="1161" t="s">
        <v>1177</v>
      </c>
      <c r="B33" s="1162"/>
      <c r="C33" s="1162"/>
      <c r="D33" s="1163"/>
      <c r="E33" s="1164"/>
      <c r="F33" s="1164"/>
      <c r="G33" s="1164"/>
      <c r="H33" s="1164"/>
      <c r="I33" s="1164"/>
      <c r="J33" s="1164"/>
      <c r="K33" s="1164"/>
    </row>
    <row r="34" spans="1:11" s="17" customFormat="1" ht="14.25" customHeight="1">
      <c r="A34" s="17" t="s">
        <v>256</v>
      </c>
      <c r="C34" s="1160"/>
    </row>
    <row r="35" spans="1:11" s="17" customFormat="1" ht="14.25" customHeight="1">
      <c r="A35" s="17" t="s">
        <v>257</v>
      </c>
      <c r="B35" s="17" t="s">
        <v>258</v>
      </c>
      <c r="C35" s="1162"/>
      <c r="D35" s="1162"/>
    </row>
    <row r="36" spans="1:11" s="17" customFormat="1" ht="14.25" customHeight="1">
      <c r="A36" s="17" t="s">
        <v>1082</v>
      </c>
      <c r="B36" s="17" t="s">
        <v>1151</v>
      </c>
    </row>
    <row r="37" spans="1:11" s="17" customFormat="1" ht="14.25" customHeight="1">
      <c r="B37" s="17" t="s">
        <v>1152</v>
      </c>
    </row>
    <row r="38" spans="1:11" s="17" customFormat="1" ht="14.25" customHeight="1">
      <c r="A38" s="17" t="s">
        <v>312</v>
      </c>
      <c r="B38" s="1165" t="s">
        <v>1084</v>
      </c>
      <c r="C38" s="1162"/>
      <c r="D38" s="1162"/>
    </row>
    <row r="39" spans="1:11" s="17" customFormat="1" ht="14.25" customHeight="1">
      <c r="A39" s="17" t="s">
        <v>313</v>
      </c>
      <c r="B39" s="17" t="s">
        <v>314</v>
      </c>
    </row>
    <row r="40" spans="1:11" s="1140" customFormat="1" ht="14.25" customHeight="1">
      <c r="A40" s="17" t="s">
        <v>315</v>
      </c>
      <c r="B40" s="17" t="s">
        <v>267</v>
      </c>
    </row>
    <row r="41" spans="1:11" s="1140" customFormat="1" ht="14.25" customHeight="1">
      <c r="A41" s="17" t="s">
        <v>316</v>
      </c>
      <c r="B41" s="17" t="s">
        <v>269</v>
      </c>
    </row>
    <row r="42" spans="1:11" s="1140" customFormat="1" ht="14.25" customHeight="1">
      <c r="A42" s="17" t="s">
        <v>317</v>
      </c>
      <c r="B42" s="17" t="s">
        <v>271</v>
      </c>
    </row>
    <row r="43" spans="1:11" s="1140" customFormat="1" ht="14.25" customHeight="1">
      <c r="A43" s="17" t="s">
        <v>318</v>
      </c>
      <c r="B43" s="17" t="s">
        <v>319</v>
      </c>
    </row>
    <row r="44" spans="1:11" s="1140" customFormat="1" ht="14.25" customHeight="1">
      <c r="A44" s="17" t="s">
        <v>1080</v>
      </c>
    </row>
    <row r="45" spans="1:11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</row>
    <row r="46" spans="1:11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</row>
  </sheetData>
  <mergeCells count="10">
    <mergeCell ref="A3:A6"/>
    <mergeCell ref="B3:B6"/>
    <mergeCell ref="C3:K3"/>
    <mergeCell ref="C4:C6"/>
    <mergeCell ref="E4:K4"/>
    <mergeCell ref="E5:E6"/>
    <mergeCell ref="F5:F6"/>
    <mergeCell ref="I5:I6"/>
    <mergeCell ref="J5:J6"/>
    <mergeCell ref="K5:K6"/>
  </mergeCells>
  <pageMargins left="0.70866141732283472" right="0.70866141732283472" top="0.74803149606299213" bottom="0.35433070866141736" header="0.31496062992125984" footer="0.31496062992125984"/>
  <pageSetup paperSize="9" scale="8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46"/>
  <sheetViews>
    <sheetView topLeftCell="C1" workbookViewId="0">
      <selection activeCell="V25" sqref="V25"/>
    </sheetView>
  </sheetViews>
  <sheetFormatPr defaultRowHeight="15.75"/>
  <cols>
    <col min="1" max="1" width="39.5703125" style="264" customWidth="1"/>
    <col min="2" max="2" width="12.28515625" style="264" customWidth="1"/>
    <col min="3" max="3" width="12" style="264" customWidth="1"/>
    <col min="4" max="4" width="11.5703125" style="264" customWidth="1"/>
    <col min="5" max="5" width="11" style="264" customWidth="1"/>
    <col min="6" max="6" width="10.28515625" style="264" customWidth="1"/>
    <col min="7" max="8" width="10.5703125" style="264" customWidth="1"/>
    <col min="9" max="9" width="12.5703125" style="264" customWidth="1"/>
    <col min="10" max="10" width="10.5703125" style="264" customWidth="1"/>
    <col min="11" max="11" width="11.140625" style="264" customWidth="1"/>
    <col min="12" max="16384" width="9.140625" style="264"/>
  </cols>
  <sheetData>
    <row r="1" spans="1:11" s="85" customFormat="1" ht="14.25" customHeight="1">
      <c r="A1" s="85" t="s">
        <v>1184</v>
      </c>
    </row>
    <row r="2" spans="1:11" ht="15" customHeight="1" thickBot="1">
      <c r="A2" s="264" t="s">
        <v>386</v>
      </c>
      <c r="K2" s="287" t="s">
        <v>1085</v>
      </c>
    </row>
    <row r="3" spans="1:11" s="284" customFormat="1" ht="15">
      <c r="A3" s="1919" t="s">
        <v>273</v>
      </c>
      <c r="B3" s="1922" t="s">
        <v>387</v>
      </c>
      <c r="C3" s="1925" t="s">
        <v>274</v>
      </c>
      <c r="D3" s="1926"/>
      <c r="E3" s="1926"/>
      <c r="F3" s="1926"/>
      <c r="G3" s="1926"/>
      <c r="H3" s="1926"/>
      <c r="I3" s="1926"/>
      <c r="J3" s="1926"/>
      <c r="K3" s="1927"/>
    </row>
    <row r="4" spans="1:11" s="284" customFormat="1" ht="15">
      <c r="A4" s="1920"/>
      <c r="B4" s="1923"/>
      <c r="C4" s="1928" t="s">
        <v>1093</v>
      </c>
      <c r="D4" s="349" t="s">
        <v>275</v>
      </c>
      <c r="E4" s="1931" t="s">
        <v>276</v>
      </c>
      <c r="F4" s="1932"/>
      <c r="G4" s="1932"/>
      <c r="H4" s="1932"/>
      <c r="I4" s="1932"/>
      <c r="J4" s="1932"/>
      <c r="K4" s="1933"/>
    </row>
    <row r="5" spans="1:11" s="284" customFormat="1" ht="17.25">
      <c r="A5" s="1920"/>
      <c r="B5" s="1923"/>
      <c r="C5" s="1929"/>
      <c r="D5" s="349" t="s">
        <v>389</v>
      </c>
      <c r="E5" s="1928" t="s">
        <v>277</v>
      </c>
      <c r="F5" s="1928" t="s">
        <v>278</v>
      </c>
      <c r="G5" s="350" t="s">
        <v>279</v>
      </c>
      <c r="H5" s="351" t="s">
        <v>280</v>
      </c>
      <c r="I5" s="1928" t="s">
        <v>281</v>
      </c>
      <c r="J5" s="1928" t="s">
        <v>282</v>
      </c>
      <c r="K5" s="1934" t="s">
        <v>283</v>
      </c>
    </row>
    <row r="6" spans="1:11" s="284" customFormat="1" ht="14.1" customHeight="1" thickBot="1">
      <c r="A6" s="1921"/>
      <c r="B6" s="1924"/>
      <c r="C6" s="1930"/>
      <c r="D6" s="352"/>
      <c r="E6" s="1930"/>
      <c r="F6" s="1930"/>
      <c r="G6" s="353" t="s">
        <v>284</v>
      </c>
      <c r="H6" s="354" t="s">
        <v>285</v>
      </c>
      <c r="I6" s="1930"/>
      <c r="J6" s="1930"/>
      <c r="K6" s="1935"/>
    </row>
    <row r="7" spans="1:11" s="284" customFormat="1" ht="14.1" customHeight="1">
      <c r="A7" s="308" t="s">
        <v>286</v>
      </c>
      <c r="B7" s="356">
        <v>210144.198</v>
      </c>
      <c r="C7" s="362">
        <v>203398.837</v>
      </c>
      <c r="D7" s="362">
        <v>6745.3610000000044</v>
      </c>
      <c r="E7" s="363">
        <v>75.873999999999995</v>
      </c>
      <c r="F7" s="362">
        <v>256.553</v>
      </c>
      <c r="G7" s="362">
        <v>2965.6379999999999</v>
      </c>
      <c r="H7" s="364">
        <v>212.21799999999999</v>
      </c>
      <c r="I7" s="363">
        <v>0.15</v>
      </c>
      <c r="J7" s="362">
        <v>0.15</v>
      </c>
      <c r="K7" s="365">
        <v>1299.95</v>
      </c>
    </row>
    <row r="8" spans="1:11" s="284" customFormat="1" ht="14.1" customHeight="1">
      <c r="A8" s="308" t="s">
        <v>287</v>
      </c>
      <c r="B8" s="357">
        <v>126446.117</v>
      </c>
      <c r="C8" s="366">
        <v>125024.815</v>
      </c>
      <c r="D8" s="366">
        <v>1421.301999999996</v>
      </c>
      <c r="E8" s="363">
        <v>70.477999999999994</v>
      </c>
      <c r="F8" s="366">
        <v>0</v>
      </c>
      <c r="G8" s="366">
        <v>0</v>
      </c>
      <c r="H8" s="367">
        <v>0</v>
      </c>
      <c r="I8" s="363">
        <v>0</v>
      </c>
      <c r="J8" s="366">
        <v>399.02699999999999</v>
      </c>
      <c r="K8" s="368">
        <v>288.2</v>
      </c>
    </row>
    <row r="9" spans="1:11" s="284" customFormat="1" ht="14.1" customHeight="1">
      <c r="A9" s="308" t="s">
        <v>288</v>
      </c>
      <c r="B9" s="357">
        <v>16498.386999999999</v>
      </c>
      <c r="C9" s="366">
        <v>16480.728999999999</v>
      </c>
      <c r="D9" s="366">
        <v>17.657999999999447</v>
      </c>
      <c r="E9" s="363">
        <v>0</v>
      </c>
      <c r="F9" s="366">
        <v>0</v>
      </c>
      <c r="G9" s="366">
        <v>0</v>
      </c>
      <c r="H9" s="367">
        <v>0</v>
      </c>
      <c r="I9" s="363">
        <v>0</v>
      </c>
      <c r="J9" s="366">
        <v>0</v>
      </c>
      <c r="K9" s="368">
        <v>17.658000000000001</v>
      </c>
    </row>
    <row r="10" spans="1:11" s="284" customFormat="1" ht="14.1" customHeight="1">
      <c r="A10" s="308" t="s">
        <v>289</v>
      </c>
      <c r="B10" s="357">
        <v>311083.696</v>
      </c>
      <c r="C10" s="366">
        <v>294287.74200000003</v>
      </c>
      <c r="D10" s="366">
        <v>16795.953999999969</v>
      </c>
      <c r="E10" s="363">
        <v>0.24399999999999999</v>
      </c>
      <c r="F10" s="366">
        <v>3577.223</v>
      </c>
      <c r="G10" s="366">
        <v>194.863</v>
      </c>
      <c r="H10" s="367">
        <v>0.245</v>
      </c>
      <c r="I10" s="363">
        <v>0</v>
      </c>
      <c r="J10" s="366">
        <v>102.988</v>
      </c>
      <c r="K10" s="368">
        <v>12038.291999999999</v>
      </c>
    </row>
    <row r="11" spans="1:11" s="284" customFormat="1" ht="14.1" customHeight="1">
      <c r="A11" s="308" t="s">
        <v>290</v>
      </c>
      <c r="B11" s="357">
        <v>20451.546999999999</v>
      </c>
      <c r="C11" s="366">
        <v>19780.59</v>
      </c>
      <c r="D11" s="366">
        <v>670.95699999999852</v>
      </c>
      <c r="E11" s="363">
        <v>0</v>
      </c>
      <c r="F11" s="366">
        <v>13.399999999999999</v>
      </c>
      <c r="G11" s="366">
        <v>70.704999999999998</v>
      </c>
      <c r="H11" s="367">
        <v>0</v>
      </c>
      <c r="I11" s="363">
        <v>0</v>
      </c>
      <c r="J11" s="366">
        <v>0.998</v>
      </c>
      <c r="K11" s="368">
        <v>193.42</v>
      </c>
    </row>
    <row r="12" spans="1:11" s="284" customFormat="1" ht="14.1" customHeight="1">
      <c r="A12" s="308" t="s">
        <v>291</v>
      </c>
      <c r="B12" s="357">
        <v>15020.584000000001</v>
      </c>
      <c r="C12" s="366">
        <v>14653.941000000001</v>
      </c>
      <c r="D12" s="366">
        <v>366.64300000000003</v>
      </c>
      <c r="E12" s="363">
        <v>0</v>
      </c>
      <c r="F12" s="366">
        <v>4.4800000000000004</v>
      </c>
      <c r="G12" s="366">
        <v>0</v>
      </c>
      <c r="H12" s="367">
        <v>0</v>
      </c>
      <c r="I12" s="363">
        <v>0</v>
      </c>
      <c r="J12" s="366">
        <v>0</v>
      </c>
      <c r="K12" s="368">
        <v>362.16300000000001</v>
      </c>
    </row>
    <row r="13" spans="1:11" s="284" customFormat="1" ht="14.1" customHeight="1">
      <c r="A13" s="308" t="s">
        <v>292</v>
      </c>
      <c r="B13" s="357">
        <v>30272.592000000001</v>
      </c>
      <c r="C13" s="366">
        <v>28469.106</v>
      </c>
      <c r="D13" s="366">
        <v>1803.4860000000008</v>
      </c>
      <c r="E13" s="363">
        <v>1685.4090000000001</v>
      </c>
      <c r="F13" s="366">
        <v>43.22</v>
      </c>
      <c r="G13" s="366">
        <v>7</v>
      </c>
      <c r="H13" s="367">
        <v>8.9999999999999993E-3</v>
      </c>
      <c r="I13" s="363">
        <v>1.0999999999999999E-2</v>
      </c>
      <c r="J13" s="366">
        <v>0</v>
      </c>
      <c r="K13" s="368">
        <v>67.837000000000003</v>
      </c>
    </row>
    <row r="14" spans="1:11" s="284" customFormat="1" ht="14.1" customHeight="1">
      <c r="A14" s="308" t="s">
        <v>293</v>
      </c>
      <c r="B14" s="357">
        <v>67135.89</v>
      </c>
      <c r="C14" s="366">
        <v>64752.601999999999</v>
      </c>
      <c r="D14" s="366">
        <v>2383.2880000000005</v>
      </c>
      <c r="E14" s="363">
        <v>58.924999999999997</v>
      </c>
      <c r="F14" s="366">
        <v>293.93</v>
      </c>
      <c r="G14" s="366">
        <v>48.44</v>
      </c>
      <c r="H14" s="367">
        <v>8.9999999999999993E-3</v>
      </c>
      <c r="I14" s="363">
        <v>0</v>
      </c>
      <c r="J14" s="366">
        <v>0</v>
      </c>
      <c r="K14" s="368">
        <v>1662.7950000000001</v>
      </c>
    </row>
    <row r="15" spans="1:11" s="284" customFormat="1" ht="14.1" customHeight="1">
      <c r="A15" s="308" t="s">
        <v>294</v>
      </c>
      <c r="B15" s="357">
        <v>117458.842</v>
      </c>
      <c r="C15" s="366">
        <v>117164.431</v>
      </c>
      <c r="D15" s="366">
        <v>294.41100000000733</v>
      </c>
      <c r="E15" s="363">
        <v>3.645</v>
      </c>
      <c r="F15" s="366">
        <v>193.22300000000001</v>
      </c>
      <c r="G15" s="366">
        <v>20.34</v>
      </c>
      <c r="H15" s="367">
        <v>11.669</v>
      </c>
      <c r="I15" s="363">
        <v>0</v>
      </c>
      <c r="J15" s="366">
        <v>0</v>
      </c>
      <c r="K15" s="368">
        <v>65</v>
      </c>
    </row>
    <row r="16" spans="1:11" s="284" customFormat="1" ht="14.1" customHeight="1">
      <c r="A16" s="308" t="s">
        <v>295</v>
      </c>
      <c r="B16" s="357">
        <v>280896.636</v>
      </c>
      <c r="C16" s="366">
        <v>274690.43099999998</v>
      </c>
      <c r="D16" s="366">
        <v>6206.2050000000163</v>
      </c>
      <c r="E16" s="363">
        <v>779.14200000000005</v>
      </c>
      <c r="F16" s="366">
        <v>469.149</v>
      </c>
      <c r="G16" s="366">
        <v>2.9430000000000001</v>
      </c>
      <c r="H16" s="367">
        <v>0</v>
      </c>
      <c r="I16" s="363">
        <v>0.01</v>
      </c>
      <c r="J16" s="366">
        <v>0</v>
      </c>
      <c r="K16" s="368">
        <v>4954.9610000000002</v>
      </c>
    </row>
    <row r="17" spans="1:11" s="284" customFormat="1" ht="14.1" customHeight="1">
      <c r="A17" s="308" t="s">
        <v>296</v>
      </c>
      <c r="B17" s="357">
        <v>132543.601</v>
      </c>
      <c r="C17" s="366">
        <v>125389.7</v>
      </c>
      <c r="D17" s="366">
        <v>7153.900999999998</v>
      </c>
      <c r="E17" s="363">
        <v>82.846999999999994</v>
      </c>
      <c r="F17" s="366">
        <v>1562.76</v>
      </c>
      <c r="G17" s="366">
        <v>1078.5920000000001</v>
      </c>
      <c r="H17" s="367">
        <v>3.431</v>
      </c>
      <c r="I17" s="363">
        <v>0</v>
      </c>
      <c r="J17" s="366">
        <v>0</v>
      </c>
      <c r="K17" s="368">
        <v>4416.1310000000003</v>
      </c>
    </row>
    <row r="18" spans="1:11" s="284" customFormat="1" ht="14.1" customHeight="1">
      <c r="A18" s="308" t="s">
        <v>297</v>
      </c>
      <c r="B18" s="357">
        <v>185347.04500000001</v>
      </c>
      <c r="C18" s="366">
        <v>184632.106</v>
      </c>
      <c r="D18" s="366">
        <v>714.93900000001304</v>
      </c>
      <c r="E18" s="363">
        <v>594.14099999999996</v>
      </c>
      <c r="F18" s="366">
        <v>1.1180000000000001</v>
      </c>
      <c r="G18" s="366">
        <v>0</v>
      </c>
      <c r="H18" s="367">
        <v>0</v>
      </c>
      <c r="I18" s="363">
        <v>0</v>
      </c>
      <c r="J18" s="366">
        <v>0</v>
      </c>
      <c r="K18" s="368">
        <v>77.941000000000003</v>
      </c>
    </row>
    <row r="19" spans="1:11" s="284" customFormat="1" ht="14.1" customHeight="1">
      <c r="A19" s="308" t="s">
        <v>298</v>
      </c>
      <c r="B19" s="357">
        <v>790.74099999999999</v>
      </c>
      <c r="C19" s="366">
        <v>466.42899999999997</v>
      </c>
      <c r="D19" s="366">
        <v>324.31200000000001</v>
      </c>
      <c r="E19" s="363">
        <v>0.36699999999999999</v>
      </c>
      <c r="F19" s="366">
        <v>57.893999999999998</v>
      </c>
      <c r="G19" s="366">
        <v>0</v>
      </c>
      <c r="H19" s="367">
        <v>5.5E-2</v>
      </c>
      <c r="I19" s="363">
        <v>0</v>
      </c>
      <c r="J19" s="366">
        <v>0</v>
      </c>
      <c r="K19" s="368">
        <v>0.93700000000000006</v>
      </c>
    </row>
    <row r="20" spans="1:11" s="284" customFormat="1" ht="14.1" customHeight="1">
      <c r="A20" s="308" t="s">
        <v>299</v>
      </c>
      <c r="B20" s="357">
        <v>97.85</v>
      </c>
      <c r="C20" s="366">
        <v>97.78</v>
      </c>
      <c r="D20" s="366">
        <v>6.9999999999993179E-2</v>
      </c>
      <c r="E20" s="363">
        <v>0</v>
      </c>
      <c r="F20" s="366">
        <v>7.0000000000000007E-2</v>
      </c>
      <c r="G20" s="366">
        <v>0</v>
      </c>
      <c r="H20" s="367">
        <v>0</v>
      </c>
      <c r="I20" s="363">
        <v>0</v>
      </c>
      <c r="J20" s="366">
        <v>0</v>
      </c>
      <c r="K20" s="368">
        <v>0</v>
      </c>
    </row>
    <row r="21" spans="1:11" s="284" customFormat="1" ht="14.1" customHeight="1">
      <c r="A21" s="308" t="s">
        <v>300</v>
      </c>
      <c r="B21" s="357">
        <v>162653.71799999999</v>
      </c>
      <c r="C21" s="366">
        <v>162462.41399999999</v>
      </c>
      <c r="D21" s="366">
        <v>191.30400000000373</v>
      </c>
      <c r="E21" s="363">
        <v>1.4E-2</v>
      </c>
      <c r="F21" s="366">
        <v>0</v>
      </c>
      <c r="G21" s="366">
        <v>0</v>
      </c>
      <c r="H21" s="367">
        <v>0</v>
      </c>
      <c r="I21" s="363">
        <v>0</v>
      </c>
      <c r="J21" s="366">
        <v>45.622999999999998</v>
      </c>
      <c r="K21" s="368">
        <v>145.22300000000001</v>
      </c>
    </row>
    <row r="22" spans="1:11" s="284" customFormat="1" ht="14.1" customHeight="1">
      <c r="A22" s="308" t="s">
        <v>301</v>
      </c>
      <c r="B22" s="357">
        <v>86002.051000000007</v>
      </c>
      <c r="C22" s="366">
        <v>83935.179000000004</v>
      </c>
      <c r="D22" s="366">
        <v>2066.872000000003</v>
      </c>
      <c r="E22" s="363">
        <v>0.51500000000000001</v>
      </c>
      <c r="F22" s="366">
        <v>56.084000000000003</v>
      </c>
      <c r="G22" s="366">
        <v>0</v>
      </c>
      <c r="H22" s="367">
        <v>0</v>
      </c>
      <c r="I22" s="363">
        <v>0</v>
      </c>
      <c r="J22" s="366">
        <v>0</v>
      </c>
      <c r="K22" s="368">
        <v>2010.2729999999999</v>
      </c>
    </row>
    <row r="23" spans="1:11" s="284" customFormat="1" ht="14.1" customHeight="1">
      <c r="A23" s="308" t="s">
        <v>302</v>
      </c>
      <c r="B23" s="357">
        <v>255124.682</v>
      </c>
      <c r="C23" s="366">
        <v>247164.12</v>
      </c>
      <c r="D23" s="366">
        <v>7960.5620000000054</v>
      </c>
      <c r="E23" s="363">
        <v>2341.7600000000002</v>
      </c>
      <c r="F23" s="366">
        <v>257.39600000000002</v>
      </c>
      <c r="G23" s="366">
        <v>707.39</v>
      </c>
      <c r="H23" s="367">
        <v>1206.5509999999999</v>
      </c>
      <c r="I23" s="363">
        <v>18.582999999999998</v>
      </c>
      <c r="J23" s="366">
        <v>387.35199999999998</v>
      </c>
      <c r="K23" s="368">
        <v>881.62199999999996</v>
      </c>
    </row>
    <row r="24" spans="1:11" s="284" customFormat="1" ht="14.1" customHeight="1">
      <c r="A24" s="308" t="s">
        <v>303</v>
      </c>
      <c r="B24" s="357">
        <v>182383.10399999999</v>
      </c>
      <c r="C24" s="366">
        <v>171443.74799999999</v>
      </c>
      <c r="D24" s="366">
        <v>10939.356</v>
      </c>
      <c r="E24" s="363">
        <v>6107.366</v>
      </c>
      <c r="F24" s="366">
        <v>375.43799999999999</v>
      </c>
      <c r="G24" s="366">
        <v>1056.79</v>
      </c>
      <c r="H24" s="367">
        <v>414.94200000000001</v>
      </c>
      <c r="I24" s="363">
        <v>51.643999999999998</v>
      </c>
      <c r="J24" s="366">
        <v>0.25800000000000001</v>
      </c>
      <c r="K24" s="368">
        <v>1357.277</v>
      </c>
    </row>
    <row r="25" spans="1:11" s="284" customFormat="1" ht="14.1" customHeight="1">
      <c r="A25" s="308" t="s">
        <v>304</v>
      </c>
      <c r="B25" s="357">
        <v>105835.92</v>
      </c>
      <c r="C25" s="366">
        <v>97161.599000000002</v>
      </c>
      <c r="D25" s="366">
        <v>8674.3209999999963</v>
      </c>
      <c r="E25" s="363">
        <v>4187.1480000000001</v>
      </c>
      <c r="F25" s="366">
        <v>682.18499999999995</v>
      </c>
      <c r="G25" s="366">
        <v>709.74599999999998</v>
      </c>
      <c r="H25" s="367">
        <v>87.483999999999995</v>
      </c>
      <c r="I25" s="363">
        <v>30.44</v>
      </c>
      <c r="J25" s="366">
        <v>3.4550000000000001</v>
      </c>
      <c r="K25" s="368">
        <v>2587.4</v>
      </c>
    </row>
    <row r="26" spans="1:11" s="284" customFormat="1" ht="14.1" customHeight="1">
      <c r="A26" s="308" t="s">
        <v>305</v>
      </c>
      <c r="B26" s="357">
        <v>38053.362999999998</v>
      </c>
      <c r="C26" s="366">
        <v>35885.553999999996</v>
      </c>
      <c r="D26" s="366">
        <v>2167.8090000000011</v>
      </c>
      <c r="E26" s="363">
        <v>8.4139999999999997</v>
      </c>
      <c r="F26" s="366">
        <v>6.415</v>
      </c>
      <c r="G26" s="366">
        <v>150.24600000000001</v>
      </c>
      <c r="H26" s="367">
        <v>572.15599999999995</v>
      </c>
      <c r="I26" s="363">
        <v>0</v>
      </c>
      <c r="J26" s="366">
        <v>17.594999999999999</v>
      </c>
      <c r="K26" s="368">
        <v>250.03399999999999</v>
      </c>
    </row>
    <row r="27" spans="1:11" s="284" customFormat="1" ht="14.1" customHeight="1">
      <c r="A27" s="308" t="s">
        <v>306</v>
      </c>
      <c r="B27" s="357">
        <v>147960.93400000001</v>
      </c>
      <c r="C27" s="366">
        <v>132802.32399999999</v>
      </c>
      <c r="D27" s="366">
        <v>15158.610000000015</v>
      </c>
      <c r="E27" s="363">
        <v>180.73</v>
      </c>
      <c r="F27" s="366">
        <v>4810.8850000000002</v>
      </c>
      <c r="G27" s="366">
        <v>1448.549</v>
      </c>
      <c r="H27" s="367">
        <v>46.381</v>
      </c>
      <c r="I27" s="363">
        <v>2.0870000000000002</v>
      </c>
      <c r="J27" s="366">
        <v>81.466999999999999</v>
      </c>
      <c r="K27" s="368">
        <v>6485.44</v>
      </c>
    </row>
    <row r="28" spans="1:11" s="284" customFormat="1" ht="14.1" customHeight="1">
      <c r="A28" s="308" t="s">
        <v>307</v>
      </c>
      <c r="B28" s="357">
        <v>148387.97200000001</v>
      </c>
      <c r="C28" s="366">
        <v>141427.49600000001</v>
      </c>
      <c r="D28" s="366">
        <v>6960.4759999999951</v>
      </c>
      <c r="E28" s="363">
        <v>70.120999999999995</v>
      </c>
      <c r="F28" s="366">
        <v>419.46</v>
      </c>
      <c r="G28" s="366">
        <v>60.905999999999999</v>
      </c>
      <c r="H28" s="367">
        <v>2447.8090000000002</v>
      </c>
      <c r="I28" s="363">
        <v>18.613</v>
      </c>
      <c r="J28" s="366">
        <v>61.704999999999998</v>
      </c>
      <c r="K28" s="368">
        <v>2697.886</v>
      </c>
    </row>
    <row r="29" spans="1:11" s="284" customFormat="1" ht="14.1" customHeight="1">
      <c r="A29" s="308" t="s">
        <v>308</v>
      </c>
      <c r="B29" s="357">
        <v>105469.175</v>
      </c>
      <c r="C29" s="366">
        <v>95663.164999999994</v>
      </c>
      <c r="D29" s="366">
        <v>9806.0100000000093</v>
      </c>
      <c r="E29" s="363">
        <v>392.12</v>
      </c>
      <c r="F29" s="366">
        <v>243.22300000000001</v>
      </c>
      <c r="G29" s="366">
        <v>2253.8020000000001</v>
      </c>
      <c r="H29" s="367">
        <v>0</v>
      </c>
      <c r="I29" s="363">
        <v>0</v>
      </c>
      <c r="J29" s="366">
        <v>13.987</v>
      </c>
      <c r="K29" s="368">
        <v>6863.98</v>
      </c>
    </row>
    <row r="30" spans="1:11" s="284" customFormat="1" ht="13.5" customHeight="1" thickBot="1">
      <c r="A30" s="308" t="s">
        <v>309</v>
      </c>
      <c r="B30" s="357">
        <v>3317.6669999999999</v>
      </c>
      <c r="C30" s="369">
        <v>2996.6619999999998</v>
      </c>
      <c r="D30" s="369">
        <v>321.00500000000011</v>
      </c>
      <c r="E30" s="363">
        <v>6.0019999999999998</v>
      </c>
      <c r="F30" s="366">
        <v>0</v>
      </c>
      <c r="G30" s="366">
        <v>0.63800000000000001</v>
      </c>
      <c r="H30" s="370">
        <v>0</v>
      </c>
      <c r="I30" s="363">
        <v>0</v>
      </c>
      <c r="J30" s="366">
        <v>0</v>
      </c>
      <c r="K30" s="368">
        <v>171.59800000000001</v>
      </c>
    </row>
    <row r="31" spans="1:11" s="284" customFormat="1" ht="20.25" customHeight="1" thickBot="1">
      <c r="A31" s="358" t="s">
        <v>310</v>
      </c>
      <c r="B31" s="359">
        <v>2749376.3119999999</v>
      </c>
      <c r="C31" s="360">
        <v>2640231.5</v>
      </c>
      <c r="D31" s="360">
        <v>109144.81199999992</v>
      </c>
      <c r="E31" s="360">
        <v>16645.261999999999</v>
      </c>
      <c r="F31" s="360">
        <v>13324.106</v>
      </c>
      <c r="G31" s="360">
        <v>10776.588</v>
      </c>
      <c r="H31" s="360">
        <v>5002.9589999999998</v>
      </c>
      <c r="I31" s="360">
        <v>121.538</v>
      </c>
      <c r="J31" s="360">
        <v>1114.605</v>
      </c>
      <c r="K31" s="361">
        <v>48896.017999999996</v>
      </c>
    </row>
    <row r="32" spans="1:11" s="6" customFormat="1" ht="14.25" customHeight="1">
      <c r="A32" s="1169" t="s">
        <v>1185</v>
      </c>
      <c r="B32" s="1173"/>
      <c r="C32" s="1173"/>
      <c r="D32" s="1174"/>
      <c r="E32" s="1175"/>
      <c r="F32" s="1175"/>
      <c r="G32" s="1175"/>
      <c r="H32" s="1175"/>
      <c r="I32" s="1175"/>
      <c r="J32" s="1175"/>
      <c r="K32" s="1175"/>
    </row>
    <row r="33" spans="1:4" s="6" customFormat="1" ht="14.25" customHeight="1">
      <c r="A33" s="6" t="s">
        <v>256</v>
      </c>
      <c r="C33" s="1172"/>
    </row>
    <row r="34" spans="1:4" s="6" customFormat="1" ht="14.25" customHeight="1">
      <c r="A34" s="6" t="s">
        <v>257</v>
      </c>
      <c r="B34" s="6" t="s">
        <v>258</v>
      </c>
      <c r="C34" s="1173"/>
      <c r="D34" s="1173"/>
    </row>
    <row r="35" spans="1:4" s="6" customFormat="1" ht="14.25" customHeight="1">
      <c r="A35" s="6" t="s">
        <v>1082</v>
      </c>
      <c r="B35" s="6" t="s">
        <v>311</v>
      </c>
    </row>
    <row r="36" spans="1:4" s="6" customFormat="1" ht="14.25" customHeight="1">
      <c r="B36" s="6" t="s">
        <v>1083</v>
      </c>
    </row>
    <row r="37" spans="1:4" s="6" customFormat="1" ht="14.25" customHeight="1">
      <c r="A37" s="6" t="s">
        <v>312</v>
      </c>
      <c r="B37" s="1171" t="s">
        <v>1084</v>
      </c>
      <c r="C37" s="1173"/>
      <c r="D37" s="1173"/>
    </row>
    <row r="38" spans="1:4" s="6" customFormat="1" ht="14.25" customHeight="1">
      <c r="A38" s="6" t="s">
        <v>313</v>
      </c>
      <c r="B38" s="6" t="s">
        <v>314</v>
      </c>
    </row>
    <row r="39" spans="1:4" s="6" customFormat="1" ht="14.25" customHeight="1">
      <c r="A39" s="6" t="s">
        <v>315</v>
      </c>
      <c r="B39" s="6" t="s">
        <v>267</v>
      </c>
    </row>
    <row r="40" spans="1:4" s="6" customFormat="1" ht="14.25" customHeight="1">
      <c r="A40" s="6" t="s">
        <v>316</v>
      </c>
      <c r="B40" s="6" t="s">
        <v>269</v>
      </c>
    </row>
    <row r="41" spans="1:4" s="6" customFormat="1" ht="14.25" customHeight="1">
      <c r="A41" s="6" t="s">
        <v>317</v>
      </c>
      <c r="B41" s="6" t="s">
        <v>271</v>
      </c>
    </row>
    <row r="42" spans="1:4" s="6" customFormat="1" ht="14.25" customHeight="1">
      <c r="A42" s="6" t="s">
        <v>318</v>
      </c>
      <c r="B42" s="6" t="s">
        <v>319</v>
      </c>
    </row>
    <row r="43" spans="1:4" s="6" customFormat="1" ht="14.25" customHeight="1">
      <c r="A43" s="6" t="s">
        <v>1080</v>
      </c>
    </row>
    <row r="44" spans="1:4" s="119" customFormat="1" ht="12.75"/>
    <row r="45" spans="1:4" s="119" customFormat="1" ht="12.75"/>
    <row r="46" spans="1:4" s="119" customFormat="1" ht="12.75"/>
  </sheetData>
  <mergeCells count="10">
    <mergeCell ref="A3:A6"/>
    <mergeCell ref="B3:B6"/>
    <mergeCell ref="C3:K3"/>
    <mergeCell ref="C4:C6"/>
    <mergeCell ref="E4:K4"/>
    <mergeCell ref="E5:E6"/>
    <mergeCell ref="F5:F6"/>
    <mergeCell ref="I5:I6"/>
    <mergeCell ref="J5:J6"/>
    <mergeCell ref="K5:K6"/>
  </mergeCells>
  <pageMargins left="0.51181102362204722" right="0.51181102362204722" top="0.55118110236220474" bottom="0.55118110236220474" header="0.31496062992125984" footer="0.31496062992125984"/>
  <pageSetup paperSize="9" scale="8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45"/>
  <sheetViews>
    <sheetView topLeftCell="C1" workbookViewId="0">
      <selection activeCell="I27" sqref="I27"/>
    </sheetView>
  </sheetViews>
  <sheetFormatPr defaultColWidth="10" defaultRowHeight="15.75"/>
  <cols>
    <col min="1" max="1" width="4.42578125" style="264" customWidth="1"/>
    <col min="2" max="2" width="18.5703125" style="264" customWidth="1"/>
    <col min="3" max="3" width="12.28515625" style="264" customWidth="1"/>
    <col min="4" max="4" width="11.28515625" style="264" customWidth="1"/>
    <col min="5" max="5" width="11.42578125" style="264" customWidth="1"/>
    <col min="6" max="6" width="11.7109375" style="264" customWidth="1"/>
    <col min="7" max="7" width="11.42578125" style="264" customWidth="1"/>
    <col min="8" max="8" width="12.140625" style="264" customWidth="1"/>
    <col min="9" max="16384" width="10" style="264"/>
  </cols>
  <sheetData>
    <row r="1" spans="1:11" ht="18.95" customHeight="1">
      <c r="A1" s="263" t="s">
        <v>238</v>
      </c>
    </row>
    <row r="2" spans="1:11" ht="14.25" customHeight="1">
      <c r="A2" s="85" t="s">
        <v>239</v>
      </c>
    </row>
    <row r="3" spans="1:11" ht="18.95" customHeight="1" thickBot="1">
      <c r="G3" s="265"/>
      <c r="H3" s="287" t="s">
        <v>1094</v>
      </c>
    </row>
    <row r="4" spans="1:11">
      <c r="A4" s="266"/>
      <c r="B4" s="267" t="s">
        <v>68</v>
      </c>
      <c r="C4" s="268" t="s">
        <v>240</v>
      </c>
      <c r="D4" s="268"/>
      <c r="E4" s="269" t="s">
        <v>241</v>
      </c>
      <c r="F4" s="270"/>
      <c r="G4" s="268" t="s">
        <v>242</v>
      </c>
      <c r="H4" s="271"/>
    </row>
    <row r="5" spans="1:11" ht="16.5" thickBot="1">
      <c r="A5" s="272"/>
      <c r="B5" s="273" t="s">
        <v>243</v>
      </c>
      <c r="C5" s="274" t="s">
        <v>75</v>
      </c>
      <c r="D5" s="275" t="s">
        <v>244</v>
      </c>
      <c r="E5" s="274" t="s">
        <v>75</v>
      </c>
      <c r="F5" s="275" t="s">
        <v>244</v>
      </c>
      <c r="G5" s="274" t="s">
        <v>75</v>
      </c>
      <c r="H5" s="276" t="s">
        <v>244</v>
      </c>
    </row>
    <row r="6" spans="1:11" s="278" customFormat="1">
      <c r="A6" s="1936">
        <v>2013</v>
      </c>
      <c r="B6" s="277" t="s">
        <v>1086</v>
      </c>
      <c r="C6" s="862">
        <v>3561.6334019999999</v>
      </c>
      <c r="D6" s="863">
        <v>91.370225593990796</v>
      </c>
      <c r="E6" s="862">
        <v>3103.1982280000002</v>
      </c>
      <c r="F6" s="863">
        <v>96.529301899416311</v>
      </c>
      <c r="G6" s="862">
        <v>-458.43517399999973</v>
      </c>
      <c r="H6" s="864">
        <v>67.096179822453237</v>
      </c>
    </row>
    <row r="7" spans="1:11" s="278" customFormat="1">
      <c r="A7" s="1937"/>
      <c r="B7" s="279" t="s">
        <v>245</v>
      </c>
      <c r="C7" s="865">
        <v>336.39068500000008</v>
      </c>
      <c r="D7" s="866">
        <v>8.6297744060092079</v>
      </c>
      <c r="E7" s="865">
        <v>111.57507599999988</v>
      </c>
      <c r="F7" s="866">
        <v>3.470698100583701</v>
      </c>
      <c r="G7" s="865">
        <v>-224.81560900000019</v>
      </c>
      <c r="H7" s="867">
        <v>32.903820177546756</v>
      </c>
      <c r="I7" s="280"/>
      <c r="J7" s="280"/>
      <c r="K7" s="280"/>
    </row>
    <row r="8" spans="1:11" s="278" customFormat="1">
      <c r="A8" s="1937"/>
      <c r="B8" s="279" t="s">
        <v>162</v>
      </c>
      <c r="C8" s="865"/>
      <c r="D8" s="866"/>
      <c r="E8" s="865"/>
      <c r="F8" s="866"/>
      <c r="G8" s="865"/>
      <c r="H8" s="867"/>
      <c r="I8" s="280"/>
    </row>
    <row r="9" spans="1:11" s="278" customFormat="1">
      <c r="A9" s="1937"/>
      <c r="B9" s="279" t="s">
        <v>246</v>
      </c>
      <c r="C9" s="865">
        <v>23.744523000000001</v>
      </c>
      <c r="D9" s="866">
        <v>0.60914254170949156</v>
      </c>
      <c r="E9" s="865">
        <v>15.341645</v>
      </c>
      <c r="F9" s="866">
        <v>0.47722323004583467</v>
      </c>
      <c r="G9" s="865">
        <v>-8.4028780000000012</v>
      </c>
      <c r="H9" s="867">
        <v>1.2298380344483266</v>
      </c>
      <c r="I9" s="280"/>
    </row>
    <row r="10" spans="1:11" s="278" customFormat="1">
      <c r="A10" s="1937"/>
      <c r="B10" s="279" t="s">
        <v>247</v>
      </c>
      <c r="C10" s="865">
        <v>20.458445000000001</v>
      </c>
      <c r="D10" s="866">
        <v>0.52484142076569995</v>
      </c>
      <c r="E10" s="865">
        <v>15.261837999999999</v>
      </c>
      <c r="F10" s="866">
        <v>0.47474072218437208</v>
      </c>
      <c r="G10" s="865">
        <v>-5.196607000000002</v>
      </c>
      <c r="H10" s="867">
        <v>0.76057095422311471</v>
      </c>
    </row>
    <row r="11" spans="1:11" s="278" customFormat="1">
      <c r="A11" s="1937"/>
      <c r="B11" s="279" t="s">
        <v>248</v>
      </c>
      <c r="C11" s="865">
        <v>37.033044000000004</v>
      </c>
      <c r="D11" s="866">
        <v>0.95004656650291253</v>
      </c>
      <c r="E11" s="865">
        <v>6.3963179999999999</v>
      </c>
      <c r="F11" s="866">
        <v>0.19896637787931562</v>
      </c>
      <c r="G11" s="865">
        <v>-30.636726000000003</v>
      </c>
      <c r="H11" s="867">
        <v>4.4839650041059675</v>
      </c>
    </row>
    <row r="12" spans="1:11" s="278" customFormat="1">
      <c r="A12" s="1937"/>
      <c r="B12" s="279" t="s">
        <v>249</v>
      </c>
      <c r="C12" s="865">
        <v>40.272648999999994</v>
      </c>
      <c r="D12" s="866">
        <v>1.0331554680308468</v>
      </c>
      <c r="E12" s="865">
        <v>5.5576859999999995</v>
      </c>
      <c r="F12" s="866">
        <v>0.17287956177453687</v>
      </c>
      <c r="G12" s="865">
        <v>-34.714962999999997</v>
      </c>
      <c r="H12" s="867">
        <v>5.0808522820236561</v>
      </c>
    </row>
    <row r="13" spans="1:11" s="278" customFormat="1">
      <c r="A13" s="1937"/>
      <c r="B13" s="279" t="s">
        <v>250</v>
      </c>
      <c r="C13" s="865">
        <v>40.528503999999998</v>
      </c>
      <c r="D13" s="866">
        <v>1.0397191781129185</v>
      </c>
      <c r="E13" s="865">
        <v>0.119645</v>
      </c>
      <c r="F13" s="866">
        <v>3.7217243234890325E-3</v>
      </c>
      <c r="G13" s="868">
        <v>-40.408859</v>
      </c>
      <c r="H13" s="867">
        <v>5.9142060287986524</v>
      </c>
    </row>
    <row r="14" spans="1:11" s="278" customFormat="1">
      <c r="A14" s="1937"/>
      <c r="B14" s="279" t="s">
        <v>251</v>
      </c>
      <c r="C14" s="865">
        <v>50.122027000000003</v>
      </c>
      <c r="D14" s="866">
        <v>1.2858316388335855</v>
      </c>
      <c r="E14" s="865">
        <v>0.93451800000000007</v>
      </c>
      <c r="F14" s="866">
        <v>2.9069483650284788E-2</v>
      </c>
      <c r="G14" s="868">
        <v>-49.187509000000006</v>
      </c>
      <c r="H14" s="867">
        <v>7.1990417316506763</v>
      </c>
    </row>
    <row r="15" spans="1:11" s="278" customFormat="1">
      <c r="A15" s="1937"/>
      <c r="B15" s="281" t="s">
        <v>252</v>
      </c>
      <c r="C15" s="869">
        <v>20.375769999999999</v>
      </c>
      <c r="D15" s="870">
        <v>0.52272047440531888</v>
      </c>
      <c r="E15" s="869">
        <v>59.716748000000003</v>
      </c>
      <c r="F15" s="870">
        <v>1.8575725985311966</v>
      </c>
      <c r="G15" s="869">
        <v>39.340978000000007</v>
      </c>
      <c r="H15" s="871">
        <v>-5.7579118793340642</v>
      </c>
    </row>
    <row r="16" spans="1:11" s="278" customFormat="1" ht="16.5" thickBot="1">
      <c r="A16" s="1937"/>
      <c r="B16" s="282" t="s">
        <v>253</v>
      </c>
      <c r="C16" s="872">
        <v>3898.0240869999998</v>
      </c>
      <c r="D16" s="873">
        <v>100</v>
      </c>
      <c r="E16" s="872">
        <v>3214.7733039999998</v>
      </c>
      <c r="F16" s="873">
        <v>100</v>
      </c>
      <c r="G16" s="872">
        <v>-683.25078299999996</v>
      </c>
      <c r="H16" s="874">
        <v>100</v>
      </c>
    </row>
    <row r="17" spans="1:11" s="278" customFormat="1" ht="18.75">
      <c r="A17" s="1938">
        <v>2014</v>
      </c>
      <c r="B17" s="277" t="s">
        <v>1087</v>
      </c>
      <c r="C17" s="862">
        <v>3453.8094619999997</v>
      </c>
      <c r="D17" s="863">
        <v>91.191122446621037</v>
      </c>
      <c r="E17" s="862">
        <v>2640.2314999999999</v>
      </c>
      <c r="F17" s="863">
        <v>96.030197411550262</v>
      </c>
      <c r="G17" s="862">
        <v>-813.57796199999984</v>
      </c>
      <c r="H17" s="864">
        <v>78.374536705651835</v>
      </c>
      <c r="I17" s="280"/>
      <c r="J17" s="280"/>
    </row>
    <row r="18" spans="1:11" s="278" customFormat="1" ht="18.75">
      <c r="A18" s="1937"/>
      <c r="B18" s="279" t="s">
        <v>254</v>
      </c>
      <c r="C18" s="865">
        <v>333.63099200000011</v>
      </c>
      <c r="D18" s="866">
        <v>8.8088775533789576</v>
      </c>
      <c r="E18" s="865">
        <v>109.14481199999992</v>
      </c>
      <c r="F18" s="866">
        <v>3.969802588449737</v>
      </c>
      <c r="G18" s="865">
        <v>-224.48618000000019</v>
      </c>
      <c r="H18" s="867">
        <v>21.625463294348162</v>
      </c>
      <c r="I18" s="280"/>
      <c r="J18" s="280"/>
      <c r="K18" s="280"/>
    </row>
    <row r="19" spans="1:11" s="278" customFormat="1">
      <c r="A19" s="1937"/>
      <c r="B19" s="279" t="s">
        <v>162</v>
      </c>
      <c r="C19" s="865"/>
      <c r="D19" s="866"/>
      <c r="E19" s="865"/>
      <c r="F19" s="866"/>
      <c r="G19" s="865"/>
      <c r="H19" s="867"/>
    </row>
    <row r="20" spans="1:11" s="278" customFormat="1">
      <c r="A20" s="1937"/>
      <c r="B20" s="279" t="s">
        <v>246</v>
      </c>
      <c r="C20" s="865">
        <v>21.997871</v>
      </c>
      <c r="D20" s="866">
        <v>0.58081100593324342</v>
      </c>
      <c r="E20" s="865">
        <v>16.645261999999999</v>
      </c>
      <c r="F20" s="866">
        <v>0.60541956106007211</v>
      </c>
      <c r="G20" s="865">
        <v>-5.3526090000000011</v>
      </c>
      <c r="H20" s="867">
        <v>0.51563374395028472</v>
      </c>
      <c r="I20" s="280"/>
    </row>
    <row r="21" spans="1:11" s="278" customFormat="1">
      <c r="A21" s="1937"/>
      <c r="B21" s="279" t="s">
        <v>247</v>
      </c>
      <c r="C21" s="865">
        <v>15.341691999999998</v>
      </c>
      <c r="D21" s="866">
        <v>0.40506754327443745</v>
      </c>
      <c r="E21" s="865">
        <v>13.324106</v>
      </c>
      <c r="F21" s="866">
        <v>0.48462285580352382</v>
      </c>
      <c r="G21" s="865">
        <v>-2.0175859999999979</v>
      </c>
      <c r="H21" s="867">
        <v>0.19436043673686568</v>
      </c>
      <c r="I21" s="280"/>
    </row>
    <row r="22" spans="1:11" s="278" customFormat="1">
      <c r="A22" s="1937"/>
      <c r="B22" s="279" t="s">
        <v>248</v>
      </c>
      <c r="C22" s="865">
        <v>39.962766999999999</v>
      </c>
      <c r="D22" s="866">
        <v>1.0551391496543379</v>
      </c>
      <c r="E22" s="865">
        <v>10.776588</v>
      </c>
      <c r="F22" s="866">
        <v>0.39196482318423359</v>
      </c>
      <c r="G22" s="865">
        <v>-29.186178999999999</v>
      </c>
      <c r="H22" s="867">
        <v>2.8115968772187871</v>
      </c>
      <c r="I22" s="280"/>
    </row>
    <row r="23" spans="1:11" s="278" customFormat="1">
      <c r="A23" s="1937"/>
      <c r="B23" s="279" t="s">
        <v>249</v>
      </c>
      <c r="C23" s="865">
        <v>39.430999</v>
      </c>
      <c r="D23" s="866">
        <v>1.0410988497088065</v>
      </c>
      <c r="E23" s="865">
        <v>5.0029589999999997</v>
      </c>
      <c r="F23" s="866">
        <v>0.1819670511513449</v>
      </c>
      <c r="G23" s="865">
        <v>-34.428040000000003</v>
      </c>
      <c r="H23" s="867">
        <v>3.3165619162674047</v>
      </c>
      <c r="I23" s="280"/>
    </row>
    <row r="24" spans="1:11" s="278" customFormat="1">
      <c r="A24" s="1937"/>
      <c r="B24" s="279" t="s">
        <v>250</v>
      </c>
      <c r="C24" s="865">
        <v>39.405688000000005</v>
      </c>
      <c r="D24" s="866">
        <v>1.0404305619744538</v>
      </c>
      <c r="E24" s="868">
        <v>0.12153799999999999</v>
      </c>
      <c r="F24" s="866">
        <v>4.420566201488391E-3</v>
      </c>
      <c r="G24" s="865">
        <v>-39.284150000000004</v>
      </c>
      <c r="H24" s="867">
        <v>3.7843663421715608</v>
      </c>
      <c r="I24" s="280"/>
    </row>
    <row r="25" spans="1:11" s="278" customFormat="1">
      <c r="A25" s="1937"/>
      <c r="B25" s="279" t="s">
        <v>251</v>
      </c>
      <c r="C25" s="865">
        <v>52.051281000000003</v>
      </c>
      <c r="D25" s="866">
        <v>1.3743128540813754</v>
      </c>
      <c r="E25" s="868">
        <v>1.1146050000000001</v>
      </c>
      <c r="F25" s="866">
        <v>4.0540285268886832E-2</v>
      </c>
      <c r="G25" s="865">
        <v>-50.936676000000006</v>
      </c>
      <c r="H25" s="867">
        <v>4.9068910040435627</v>
      </c>
      <c r="I25" s="280"/>
    </row>
    <row r="26" spans="1:11" s="278" customFormat="1">
      <c r="A26" s="1937"/>
      <c r="B26" s="281" t="s">
        <v>252</v>
      </c>
      <c r="C26" s="869">
        <v>26.344668000000002</v>
      </c>
      <c r="D26" s="870">
        <v>0.69557972778626298</v>
      </c>
      <c r="E26" s="869">
        <v>48.896017999999998</v>
      </c>
      <c r="F26" s="870">
        <v>1.7784403606951569</v>
      </c>
      <c r="G26" s="869">
        <v>22.551349999999996</v>
      </c>
      <c r="H26" s="871">
        <v>-2.1724428277188284</v>
      </c>
      <c r="I26" s="280"/>
    </row>
    <row r="27" spans="1:11" s="278" customFormat="1" ht="19.5" thickBot="1">
      <c r="A27" s="1939"/>
      <c r="B27" s="282" t="s">
        <v>255</v>
      </c>
      <c r="C27" s="872">
        <v>3787.440454</v>
      </c>
      <c r="D27" s="873">
        <v>100</v>
      </c>
      <c r="E27" s="872">
        <v>2749.3763119999999</v>
      </c>
      <c r="F27" s="873">
        <v>100</v>
      </c>
      <c r="G27" s="872">
        <v>-1038.0641420000002</v>
      </c>
      <c r="H27" s="874">
        <v>100</v>
      </c>
    </row>
    <row r="28" spans="1:11" s="1140" customFormat="1" ht="10.5" customHeight="1">
      <c r="A28" s="1166"/>
      <c r="B28" s="1166"/>
      <c r="C28" s="1167"/>
      <c r="D28" s="1168"/>
      <c r="E28" s="1168"/>
      <c r="F28" s="1168"/>
      <c r="G28" s="1168"/>
      <c r="H28" s="1168"/>
    </row>
    <row r="29" spans="1:11" s="6" customFormat="1">
      <c r="A29" s="1169" t="s">
        <v>1185</v>
      </c>
    </row>
    <row r="30" spans="1:11" s="6" customFormat="1" ht="19.5" customHeight="1">
      <c r="A30" s="6" t="s">
        <v>256</v>
      </c>
      <c r="H30" s="1170"/>
    </row>
    <row r="31" spans="1:11" s="6" customFormat="1" ht="12.75">
      <c r="A31" s="6" t="s">
        <v>257</v>
      </c>
      <c r="D31" s="6" t="s">
        <v>258</v>
      </c>
      <c r="H31" s="4"/>
    </row>
    <row r="32" spans="1:11" s="6" customFormat="1" ht="12.75">
      <c r="A32" s="6" t="s">
        <v>1088</v>
      </c>
      <c r="D32" s="6" t="s">
        <v>259</v>
      </c>
    </row>
    <row r="33" spans="1:4" s="6" customFormat="1" ht="12.75">
      <c r="D33" s="6" t="s">
        <v>260</v>
      </c>
    </row>
    <row r="34" spans="1:4" s="6" customFormat="1" ht="12.75">
      <c r="D34" s="6" t="s">
        <v>261</v>
      </c>
    </row>
    <row r="35" spans="1:4" s="6" customFormat="1" ht="12.75">
      <c r="D35" s="6" t="s">
        <v>1089</v>
      </c>
    </row>
    <row r="36" spans="1:4" s="6" customFormat="1" ht="15">
      <c r="A36" s="1940" t="s">
        <v>262</v>
      </c>
      <c r="B36" s="1941"/>
      <c r="D36" s="1171" t="s">
        <v>1090</v>
      </c>
    </row>
    <row r="37" spans="1:4" s="6" customFormat="1" ht="12.75">
      <c r="A37" s="6" t="s">
        <v>263</v>
      </c>
      <c r="D37" s="6" t="s">
        <v>264</v>
      </c>
    </row>
    <row r="38" spans="1:4" s="6" customFormat="1" ht="12.75">
      <c r="D38" s="6" t="s">
        <v>265</v>
      </c>
    </row>
    <row r="39" spans="1:4" s="6" customFormat="1" ht="12.75">
      <c r="A39" s="6" t="s">
        <v>266</v>
      </c>
      <c r="D39" s="6" t="s">
        <v>267</v>
      </c>
    </row>
    <row r="40" spans="1:4" s="6" customFormat="1" ht="12.75">
      <c r="A40" s="6" t="s">
        <v>268</v>
      </c>
      <c r="D40" s="6" t="s">
        <v>269</v>
      </c>
    </row>
    <row r="41" spans="1:4" s="6" customFormat="1" ht="12.75">
      <c r="A41" s="6" t="s">
        <v>270</v>
      </c>
      <c r="D41" s="6" t="s">
        <v>271</v>
      </c>
    </row>
    <row r="42" spans="1:4" s="6" customFormat="1" ht="12.75">
      <c r="A42" s="6" t="s">
        <v>272</v>
      </c>
      <c r="D42" s="6" t="s">
        <v>1091</v>
      </c>
    </row>
    <row r="43" spans="1:4" s="6" customFormat="1" ht="12.75">
      <c r="D43" s="6" t="s">
        <v>1092</v>
      </c>
    </row>
    <row r="44" spans="1:4" s="6" customFormat="1" ht="12.75">
      <c r="A44" s="6" t="s">
        <v>1080</v>
      </c>
    </row>
    <row r="45" spans="1:4" s="119" customFormat="1" ht="12.75"/>
  </sheetData>
  <mergeCells count="3">
    <mergeCell ref="A6:A16"/>
    <mergeCell ref="A17:A27"/>
    <mergeCell ref="A36:B36"/>
  </mergeCells>
  <pageMargins left="0.51181102362204722" right="0.51181102362204722" top="0.55118110236220474" bottom="0.55118110236220474" header="0.31496062992125984" footer="0.31496062992125984"/>
  <pageSetup paperSize="9" scale="8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47"/>
  <sheetViews>
    <sheetView topLeftCell="C1" zoomScale="89" zoomScaleNormal="89" workbookViewId="0">
      <selection activeCell="I27" sqref="I27"/>
    </sheetView>
  </sheetViews>
  <sheetFormatPr defaultRowHeight="12.75"/>
  <cols>
    <col min="1" max="1" width="18.28515625" style="4" customWidth="1"/>
    <col min="2" max="2" width="12.28515625" style="5" customWidth="1"/>
    <col min="3" max="3" width="5.85546875" style="4" customWidth="1"/>
    <col min="4" max="4" width="6.85546875" style="4" customWidth="1"/>
    <col min="5" max="6" width="6.28515625" style="4" customWidth="1"/>
    <col min="7" max="7" width="6.85546875" style="4" customWidth="1"/>
    <col min="8" max="8" width="5.7109375" style="4" customWidth="1"/>
    <col min="9" max="9" width="6" style="4" customWidth="1"/>
    <col min="10" max="10" width="5.85546875" style="4" customWidth="1"/>
    <col min="11" max="11" width="5.28515625" style="4" customWidth="1"/>
    <col min="12" max="16384" width="9.140625" style="4"/>
  </cols>
  <sheetData>
    <row r="1" spans="1:11" ht="14.25">
      <c r="A1" s="10" t="s">
        <v>24</v>
      </c>
      <c r="B1" s="2"/>
      <c r="C1" s="3"/>
      <c r="D1" s="3"/>
    </row>
    <row r="2" spans="1:11">
      <c r="A2" s="1" t="s">
        <v>25</v>
      </c>
      <c r="B2" s="2"/>
      <c r="C2" s="3"/>
      <c r="D2" s="3"/>
      <c r="I2" s="1942" t="s">
        <v>1071</v>
      </c>
      <c r="J2" s="1942"/>
      <c r="K2" s="1942"/>
    </row>
    <row r="3" spans="1:11">
      <c r="A3" s="1943" t="s">
        <v>0</v>
      </c>
      <c r="B3" s="1943" t="s">
        <v>1</v>
      </c>
      <c r="C3" s="1945" t="s">
        <v>2</v>
      </c>
      <c r="D3" s="1946"/>
      <c r="E3" s="1946"/>
      <c r="F3" s="1946"/>
      <c r="G3" s="1947"/>
      <c r="H3" s="1948" t="s">
        <v>3</v>
      </c>
      <c r="I3" s="1948"/>
      <c r="J3" s="1948"/>
      <c r="K3" s="1948"/>
    </row>
    <row r="4" spans="1:11">
      <c r="A4" s="1944"/>
      <c r="B4" s="1944"/>
      <c r="C4" s="759" t="s">
        <v>4</v>
      </c>
      <c r="D4" s="760" t="s">
        <v>5</v>
      </c>
      <c r="E4" s="760" t="s">
        <v>6</v>
      </c>
      <c r="F4" s="760" t="s">
        <v>7</v>
      </c>
      <c r="G4" s="760" t="s">
        <v>8</v>
      </c>
      <c r="H4" s="760" t="s">
        <v>5</v>
      </c>
      <c r="I4" s="761" t="s">
        <v>6</v>
      </c>
      <c r="J4" s="762" t="s">
        <v>7</v>
      </c>
      <c r="K4" s="760" t="s">
        <v>8</v>
      </c>
    </row>
    <row r="5" spans="1:11" ht="15">
      <c r="A5" s="16" t="s">
        <v>9</v>
      </c>
      <c r="B5" s="1356">
        <v>2011</v>
      </c>
      <c r="C5" s="1357">
        <v>196.8</v>
      </c>
      <c r="D5" s="1358">
        <v>204.9</v>
      </c>
      <c r="E5" s="1357">
        <v>199</v>
      </c>
      <c r="F5" s="1358">
        <v>188.6</v>
      </c>
      <c r="G5" s="654">
        <v>198.29583333333335</v>
      </c>
      <c r="H5" s="1359">
        <f t="shared" ref="H5:K8" si="0">D5*100/$C5</f>
        <v>104.11585365853658</v>
      </c>
      <c r="I5" s="1360">
        <f t="shared" si="0"/>
        <v>101.11788617886178</v>
      </c>
      <c r="J5" s="1359">
        <f t="shared" si="0"/>
        <v>95.833333333333329</v>
      </c>
      <c r="K5" s="1359">
        <f t="shared" si="0"/>
        <v>100.76007791327913</v>
      </c>
    </row>
    <row r="6" spans="1:11" ht="15">
      <c r="A6" s="16" t="s">
        <v>10</v>
      </c>
      <c r="B6" s="1356">
        <v>2012</v>
      </c>
      <c r="C6" s="1357">
        <v>205.4</v>
      </c>
      <c r="D6" s="1358">
        <v>200.8</v>
      </c>
      <c r="E6" s="1357">
        <v>214.1</v>
      </c>
      <c r="F6" s="1358">
        <v>208.8</v>
      </c>
      <c r="G6" s="654">
        <v>210.60000000000002</v>
      </c>
      <c r="H6" s="1359">
        <f t="shared" si="0"/>
        <v>97.760467380720542</v>
      </c>
      <c r="I6" s="1360">
        <f t="shared" si="0"/>
        <v>104.23563777994157</v>
      </c>
      <c r="J6" s="1359">
        <f t="shared" si="0"/>
        <v>101.65530671859786</v>
      </c>
      <c r="K6" s="1359">
        <f t="shared" si="0"/>
        <v>102.53164556962027</v>
      </c>
    </row>
    <row r="7" spans="1:11" ht="15">
      <c r="A7" s="16"/>
      <c r="B7" s="1356">
        <v>2013</v>
      </c>
      <c r="C7" s="1361">
        <v>174.4</v>
      </c>
      <c r="D7" s="1362">
        <v>203.6</v>
      </c>
      <c r="E7" s="1361">
        <v>203.4</v>
      </c>
      <c r="F7" s="1362">
        <v>162.19999999999999</v>
      </c>
      <c r="G7" s="654">
        <v>191.29</v>
      </c>
      <c r="H7" s="1359">
        <f t="shared" si="0"/>
        <v>116.74311926605505</v>
      </c>
      <c r="I7" s="1360">
        <f t="shared" si="0"/>
        <v>116.62844036697247</v>
      </c>
      <c r="J7" s="1359">
        <f t="shared" si="0"/>
        <v>93.004587155963293</v>
      </c>
      <c r="K7" s="1359">
        <f t="shared" si="0"/>
        <v>109.68463302752293</v>
      </c>
    </row>
    <row r="8" spans="1:11">
      <c r="A8" s="16"/>
      <c r="B8" s="1356">
        <v>2014</v>
      </c>
      <c r="C8" s="1357">
        <v>155.26</v>
      </c>
      <c r="D8" s="1362">
        <v>162.80000000000001</v>
      </c>
      <c r="E8" s="1361">
        <v>168.3</v>
      </c>
      <c r="F8" s="1362">
        <v>160.80000000000001</v>
      </c>
      <c r="G8" s="1357">
        <f>G7*0.9683</f>
        <v>185.22610700000001</v>
      </c>
      <c r="H8" s="1359">
        <f t="shared" si="0"/>
        <v>104.856369960067</v>
      </c>
      <c r="I8" s="1360">
        <f t="shared" si="0"/>
        <v>108.39881489115034</v>
      </c>
      <c r="J8" s="1359">
        <f t="shared" si="0"/>
        <v>103.56820816694578</v>
      </c>
      <c r="K8" s="1359">
        <f t="shared" si="0"/>
        <v>119.30059706299113</v>
      </c>
    </row>
    <row r="9" spans="1:11">
      <c r="A9" s="29"/>
      <c r="B9" s="1363" t="s">
        <v>1207</v>
      </c>
      <c r="C9" s="1190">
        <f>C8*100/C7</f>
        <v>89.025229357798167</v>
      </c>
      <c r="D9" s="1364">
        <f>D8*100/D7</f>
        <v>79.960707269155222</v>
      </c>
      <c r="E9" s="1190">
        <f>E8*100/E7</f>
        <v>82.743362831858406</v>
      </c>
      <c r="F9" s="1364">
        <f>F8*100/F7</f>
        <v>99.136868064118389</v>
      </c>
      <c r="G9" s="1190">
        <f>G8*100/G7</f>
        <v>96.830000000000013</v>
      </c>
      <c r="H9" s="1191"/>
      <c r="I9" s="1365"/>
      <c r="J9" s="1191"/>
      <c r="K9" s="1191"/>
    </row>
    <row r="10" spans="1:11">
      <c r="A10" s="16" t="s">
        <v>11</v>
      </c>
      <c r="B10" s="1356">
        <v>2011</v>
      </c>
      <c r="C10" s="1357">
        <v>209.43</v>
      </c>
      <c r="D10" s="1358">
        <v>196.06</v>
      </c>
      <c r="E10" s="1357">
        <v>201.9</v>
      </c>
      <c r="F10" s="1358">
        <v>204.4</v>
      </c>
      <c r="G10" s="1357">
        <v>198.21111111111108</v>
      </c>
      <c r="H10" s="1359">
        <f t="shared" ref="H10:K13" si="1">D10*100/$C10</f>
        <v>93.616005347848926</v>
      </c>
      <c r="I10" s="1360">
        <f t="shared" si="1"/>
        <v>96.40452657212434</v>
      </c>
      <c r="J10" s="1359">
        <f t="shared" si="1"/>
        <v>97.59824284963949</v>
      </c>
      <c r="K10" s="1359">
        <f t="shared" si="1"/>
        <v>94.643131887079733</v>
      </c>
    </row>
    <row r="11" spans="1:11" ht="14.25" customHeight="1">
      <c r="A11" s="16" t="s">
        <v>13</v>
      </c>
      <c r="B11" s="1356">
        <v>2012</v>
      </c>
      <c r="C11" s="1357">
        <v>216.8</v>
      </c>
      <c r="D11" s="1358">
        <v>204.8</v>
      </c>
      <c r="E11" s="1357">
        <v>216.1</v>
      </c>
      <c r="F11" s="1358">
        <v>232.7</v>
      </c>
      <c r="G11" s="1357">
        <v>209.14285714285714</v>
      </c>
      <c r="H11" s="1359">
        <f t="shared" si="1"/>
        <v>94.464944649446494</v>
      </c>
      <c r="I11" s="1360">
        <f t="shared" si="1"/>
        <v>99.677121771217713</v>
      </c>
      <c r="J11" s="1359">
        <f t="shared" si="1"/>
        <v>107.33394833948338</v>
      </c>
      <c r="K11" s="1359">
        <f t="shared" si="1"/>
        <v>96.468107538218234</v>
      </c>
    </row>
    <row r="12" spans="1:11">
      <c r="A12" s="16"/>
      <c r="B12" s="1356">
        <v>2013</v>
      </c>
      <c r="C12" s="1357">
        <v>201.71</v>
      </c>
      <c r="D12" s="1362">
        <v>214.8</v>
      </c>
      <c r="E12" s="1361">
        <v>177.7</v>
      </c>
      <c r="F12" s="1362">
        <v>177.5</v>
      </c>
      <c r="G12" s="1357">
        <v>194.65</v>
      </c>
      <c r="H12" s="1359">
        <f t="shared" si="1"/>
        <v>106.48951464974468</v>
      </c>
      <c r="I12" s="1360">
        <f t="shared" si="1"/>
        <v>88.09677259431858</v>
      </c>
      <c r="J12" s="1359">
        <f t="shared" si="1"/>
        <v>87.997620346041344</v>
      </c>
      <c r="K12" s="1359">
        <f t="shared" si="1"/>
        <v>96.499925635813781</v>
      </c>
    </row>
    <row r="13" spans="1:11">
      <c r="A13" s="16"/>
      <c r="B13" s="1356">
        <v>2014</v>
      </c>
      <c r="C13" s="1357">
        <v>178.62</v>
      </c>
      <c r="D13" s="1362">
        <v>187.5</v>
      </c>
      <c r="E13" s="1361">
        <v>160.5</v>
      </c>
      <c r="F13" s="1358">
        <v>145</v>
      </c>
      <c r="G13" s="1357">
        <f>G12*0.93</f>
        <v>181.02450000000002</v>
      </c>
      <c r="H13" s="1359">
        <f t="shared" si="1"/>
        <v>104.97144776620759</v>
      </c>
      <c r="I13" s="1360">
        <f t="shared" si="1"/>
        <v>89.855559287873703</v>
      </c>
      <c r="J13" s="1359">
        <f t="shared" si="1"/>
        <v>81.177919605867203</v>
      </c>
      <c r="K13" s="1359">
        <f t="shared" si="1"/>
        <v>101.34615384615385</v>
      </c>
    </row>
    <row r="14" spans="1:11">
      <c r="A14" s="16"/>
      <c r="B14" s="1363" t="s">
        <v>1207</v>
      </c>
      <c r="C14" s="1190">
        <f>C13*100/C12</f>
        <v>88.552872936393825</v>
      </c>
      <c r="D14" s="1364">
        <f>D13*100/D12</f>
        <v>87.290502793296085</v>
      </c>
      <c r="E14" s="1190">
        <f>E13*100/E12</f>
        <v>90.320765334833993</v>
      </c>
      <c r="F14" s="1364">
        <f>F13*100/F12</f>
        <v>81.690140845070417</v>
      </c>
      <c r="G14" s="1190">
        <f>G13*100/G12</f>
        <v>93</v>
      </c>
      <c r="H14" s="1191"/>
      <c r="I14" s="1191"/>
      <c r="J14" s="1191"/>
      <c r="K14" s="1191"/>
    </row>
    <row r="15" spans="1:11">
      <c r="A15" s="766" t="s">
        <v>14</v>
      </c>
      <c r="B15" s="1356">
        <v>2011</v>
      </c>
      <c r="C15" s="1357">
        <v>194.81</v>
      </c>
      <c r="D15" s="1358">
        <v>192.19</v>
      </c>
      <c r="E15" s="1357">
        <v>180.2</v>
      </c>
      <c r="F15" s="1358">
        <v>166.2</v>
      </c>
      <c r="G15" s="1366" t="s">
        <v>12</v>
      </c>
      <c r="H15" s="1359">
        <f t="shared" ref="H15:J18" si="2">D15*100/$C15</f>
        <v>98.655099840870591</v>
      </c>
      <c r="I15" s="1360">
        <f t="shared" si="2"/>
        <v>92.500384990503562</v>
      </c>
      <c r="J15" s="1359">
        <f t="shared" si="2"/>
        <v>85.313895590575427</v>
      </c>
      <c r="K15" s="1359" t="s">
        <v>12</v>
      </c>
    </row>
    <row r="16" spans="1:11">
      <c r="A16" s="766" t="s">
        <v>10</v>
      </c>
      <c r="B16" s="1356">
        <v>2012</v>
      </c>
      <c r="C16" s="1357">
        <v>208.1</v>
      </c>
      <c r="D16" s="1358">
        <v>203.11</v>
      </c>
      <c r="E16" s="1357">
        <v>186</v>
      </c>
      <c r="F16" s="1358">
        <v>190.3</v>
      </c>
      <c r="G16" s="1366" t="s">
        <v>12</v>
      </c>
      <c r="H16" s="1359">
        <f t="shared" si="2"/>
        <v>97.602114368092259</v>
      </c>
      <c r="I16" s="1360">
        <f t="shared" si="2"/>
        <v>89.380105718404621</v>
      </c>
      <c r="J16" s="1359">
        <f t="shared" si="2"/>
        <v>91.446419990389245</v>
      </c>
      <c r="K16" s="1359" t="s">
        <v>12</v>
      </c>
    </row>
    <row r="17" spans="1:11">
      <c r="A17" s="766"/>
      <c r="B17" s="1356">
        <v>2013</v>
      </c>
      <c r="C17" s="1361">
        <v>160.9</v>
      </c>
      <c r="D17" s="1362">
        <v>177.9</v>
      </c>
      <c r="E17" s="1361">
        <v>148.30000000000001</v>
      </c>
      <c r="F17" s="1362">
        <v>144.80000000000001</v>
      </c>
      <c r="G17" s="1366" t="s">
        <v>12</v>
      </c>
      <c r="H17" s="1359">
        <f t="shared" si="2"/>
        <v>110.56556867619639</v>
      </c>
      <c r="I17" s="1360">
        <f t="shared" si="2"/>
        <v>92.169049098819144</v>
      </c>
      <c r="J17" s="1359">
        <f t="shared" si="2"/>
        <v>89.993784959602252</v>
      </c>
      <c r="K17" s="1359" t="s">
        <v>12</v>
      </c>
    </row>
    <row r="18" spans="1:11">
      <c r="A18" s="766"/>
      <c r="B18" s="1356">
        <v>2014</v>
      </c>
      <c r="C18" s="1357">
        <v>136.53</v>
      </c>
      <c r="D18" s="1362">
        <v>142.80000000000001</v>
      </c>
      <c r="E18" s="1361">
        <v>131.69999999999999</v>
      </c>
      <c r="F18" s="1358">
        <v>126</v>
      </c>
      <c r="G18" s="1366" t="s">
        <v>12</v>
      </c>
      <c r="H18" s="1359">
        <f t="shared" si="2"/>
        <v>104.59239727532412</v>
      </c>
      <c r="I18" s="1360">
        <f t="shared" si="2"/>
        <v>96.462315974511085</v>
      </c>
      <c r="J18" s="1359">
        <f t="shared" si="2"/>
        <v>92.287409360580085</v>
      </c>
      <c r="K18" s="1359" t="s">
        <v>12</v>
      </c>
    </row>
    <row r="19" spans="1:11">
      <c r="A19" s="767"/>
      <c r="B19" s="1363" t="s">
        <v>1207</v>
      </c>
      <c r="C19" s="1190">
        <f>C18*100/C17</f>
        <v>84.85394655065258</v>
      </c>
      <c r="D19" s="1364">
        <f>D18*100/D17</f>
        <v>80.269814502529513</v>
      </c>
      <c r="E19" s="1190">
        <f>E18*100/E17</f>
        <v>88.806473364801064</v>
      </c>
      <c r="F19" s="1364">
        <f>F18*100/F17</f>
        <v>87.016574585635354</v>
      </c>
      <c r="G19" s="1190" t="s">
        <v>12</v>
      </c>
      <c r="H19" s="1191"/>
      <c r="I19" s="1191"/>
      <c r="J19" s="1191"/>
      <c r="K19" s="1191" t="s">
        <v>12</v>
      </c>
    </row>
    <row r="20" spans="1:11" ht="15">
      <c r="A20" s="16" t="s">
        <v>15</v>
      </c>
      <c r="B20" s="1356">
        <v>2011</v>
      </c>
      <c r="C20" s="1361">
        <v>167.1</v>
      </c>
      <c r="D20" s="1358">
        <v>191.42</v>
      </c>
      <c r="E20" s="1361">
        <v>165.2</v>
      </c>
      <c r="F20" s="1358">
        <v>175.3</v>
      </c>
      <c r="G20" s="654">
        <v>192.05</v>
      </c>
      <c r="H20" s="1359">
        <f t="shared" ref="H20:K23" si="3">D20*100/$C20</f>
        <v>114.5541591861161</v>
      </c>
      <c r="I20" s="1360">
        <f t="shared" si="3"/>
        <v>98.862956313584689</v>
      </c>
      <c r="J20" s="1359">
        <f t="shared" si="3"/>
        <v>104.90724117295034</v>
      </c>
      <c r="K20" s="1359">
        <f t="shared" si="3"/>
        <v>114.9311789347696</v>
      </c>
    </row>
    <row r="21" spans="1:11" ht="15">
      <c r="A21" s="16" t="s">
        <v>16</v>
      </c>
      <c r="B21" s="1356">
        <v>2012</v>
      </c>
      <c r="C21" s="1361">
        <v>199.7</v>
      </c>
      <c r="D21" s="1362">
        <v>187.7</v>
      </c>
      <c r="E21" s="1361">
        <v>174.9</v>
      </c>
      <c r="F21" s="1358">
        <v>196</v>
      </c>
      <c r="G21" s="654">
        <v>208.22500000000002</v>
      </c>
      <c r="H21" s="1359">
        <f t="shared" si="3"/>
        <v>93.990986479719581</v>
      </c>
      <c r="I21" s="1360">
        <f t="shared" si="3"/>
        <v>87.58137205808714</v>
      </c>
      <c r="J21" s="1359">
        <f t="shared" si="3"/>
        <v>98.147220831246869</v>
      </c>
      <c r="K21" s="1359">
        <f t="shared" si="3"/>
        <v>104.26890335503258</v>
      </c>
    </row>
    <row r="22" spans="1:11" ht="15">
      <c r="A22" s="16"/>
      <c r="B22" s="1356">
        <v>2013</v>
      </c>
      <c r="C22" s="1357">
        <v>172.71</v>
      </c>
      <c r="D22" s="1362">
        <v>194.8</v>
      </c>
      <c r="E22" s="1361">
        <v>159.9</v>
      </c>
      <c r="F22" s="1358">
        <v>164.3</v>
      </c>
      <c r="G22" s="654">
        <v>187.04</v>
      </c>
      <c r="H22" s="1359">
        <f t="shared" si="3"/>
        <v>112.79022639106016</v>
      </c>
      <c r="I22" s="1360">
        <f t="shared" si="3"/>
        <v>92.582942504776796</v>
      </c>
      <c r="J22" s="1359">
        <f t="shared" si="3"/>
        <v>95.130565688147755</v>
      </c>
      <c r="K22" s="1359">
        <f t="shared" si="3"/>
        <v>108.29714550402409</v>
      </c>
    </row>
    <row r="23" spans="1:11">
      <c r="A23" s="16"/>
      <c r="B23" s="1356">
        <v>2014</v>
      </c>
      <c r="C23" s="1357">
        <v>128.66</v>
      </c>
      <c r="D23" s="1362">
        <v>154.5</v>
      </c>
      <c r="E23" s="1361">
        <v>130.5</v>
      </c>
      <c r="F23" s="1362">
        <v>138.19999999999999</v>
      </c>
      <c r="G23" s="1357">
        <f>G22*0.8592</f>
        <v>160.70476799999997</v>
      </c>
      <c r="H23" s="1359">
        <f t="shared" si="3"/>
        <v>120.0839421731696</v>
      </c>
      <c r="I23" s="1360">
        <f t="shared" si="3"/>
        <v>101.43012591325976</v>
      </c>
      <c r="J23" s="1359">
        <f t="shared" si="3"/>
        <v>107.41489196331415</v>
      </c>
      <c r="K23" s="1359">
        <f t="shared" si="3"/>
        <v>124.90655059847658</v>
      </c>
    </row>
    <row r="24" spans="1:11">
      <c r="A24" s="29"/>
      <c r="B24" s="1363" t="s">
        <v>1207</v>
      </c>
      <c r="C24" s="1190">
        <f>C23*100/C22</f>
        <v>74.494817902842911</v>
      </c>
      <c r="D24" s="1364">
        <f>D23*100/D22</f>
        <v>79.312114989733061</v>
      </c>
      <c r="E24" s="1190">
        <f>E23*100/E22</f>
        <v>81.613508442776734</v>
      </c>
      <c r="F24" s="1364">
        <f>F23*100/F22</f>
        <v>84.114424832623229</v>
      </c>
      <c r="G24" s="1190">
        <f>G23*100/G22</f>
        <v>85.919999999999987</v>
      </c>
      <c r="H24" s="1191"/>
      <c r="I24" s="1191"/>
      <c r="J24" s="1191"/>
      <c r="K24" s="1191"/>
    </row>
    <row r="25" spans="1:11" ht="15">
      <c r="A25" s="16" t="s">
        <v>17</v>
      </c>
      <c r="B25" s="1356">
        <v>2011</v>
      </c>
      <c r="C25" s="1357">
        <v>460.62</v>
      </c>
      <c r="D25" s="1358">
        <v>455.75</v>
      </c>
      <c r="E25" s="1357">
        <v>446.3</v>
      </c>
      <c r="F25" s="1358">
        <v>427.1</v>
      </c>
      <c r="G25" s="654">
        <v>415.4249999999999</v>
      </c>
      <c r="H25" s="1359">
        <f t="shared" ref="H25:K28" si="4">D25*100/$C25</f>
        <v>98.942729364769221</v>
      </c>
      <c r="I25" s="1360">
        <f t="shared" si="4"/>
        <v>96.89114671529677</v>
      </c>
      <c r="J25" s="1359">
        <f t="shared" si="4"/>
        <v>92.722851808432111</v>
      </c>
      <c r="K25" s="1359">
        <f t="shared" si="4"/>
        <v>90.188224566888096</v>
      </c>
    </row>
    <row r="26" spans="1:11" ht="15">
      <c r="A26" s="16"/>
      <c r="B26" s="1356">
        <v>2012</v>
      </c>
      <c r="C26" s="1357">
        <v>484</v>
      </c>
      <c r="D26" s="1358">
        <v>470.8</v>
      </c>
      <c r="E26" s="1357">
        <v>473.4</v>
      </c>
      <c r="F26" s="1358">
        <v>485.7</v>
      </c>
      <c r="G26" s="654">
        <v>456.75</v>
      </c>
      <c r="H26" s="1359">
        <f t="shared" si="4"/>
        <v>97.272727272727266</v>
      </c>
      <c r="I26" s="1360">
        <f t="shared" si="4"/>
        <v>97.809917355371894</v>
      </c>
      <c r="J26" s="1359">
        <f t="shared" si="4"/>
        <v>100.35123966942149</v>
      </c>
      <c r="K26" s="1359">
        <f t="shared" si="4"/>
        <v>94.369834710743802</v>
      </c>
    </row>
    <row r="27" spans="1:11" ht="15">
      <c r="A27" s="16"/>
      <c r="B27" s="1356">
        <v>2013</v>
      </c>
      <c r="C27" s="1357">
        <v>369.81</v>
      </c>
      <c r="D27" s="1362">
        <v>421.5</v>
      </c>
      <c r="E27" s="1357">
        <v>351</v>
      </c>
      <c r="F27" s="1362">
        <v>382.5</v>
      </c>
      <c r="G27" s="654">
        <v>362.9</v>
      </c>
      <c r="H27" s="1359">
        <f t="shared" si="4"/>
        <v>113.97744787864038</v>
      </c>
      <c r="I27" s="1360">
        <f t="shared" si="4"/>
        <v>94.913604283280606</v>
      </c>
      <c r="J27" s="1359">
        <f t="shared" si="4"/>
        <v>103.43149184716476</v>
      </c>
      <c r="K27" s="1359">
        <f t="shared" si="4"/>
        <v>98.131472918525731</v>
      </c>
    </row>
    <row r="28" spans="1:11">
      <c r="A28" s="16"/>
      <c r="B28" s="1356">
        <v>2014</v>
      </c>
      <c r="C28" s="1357">
        <v>335</v>
      </c>
      <c r="D28" s="1362">
        <v>353.1</v>
      </c>
      <c r="E28" s="1361">
        <v>353.5</v>
      </c>
      <c r="F28" s="1362">
        <v>367.9</v>
      </c>
      <c r="G28" s="1357">
        <f>G27*0.88</f>
        <v>319.35199999999998</v>
      </c>
      <c r="H28" s="1359">
        <f t="shared" si="4"/>
        <v>105.40298507462687</v>
      </c>
      <c r="I28" s="1360">
        <f t="shared" si="4"/>
        <v>105.5223880597015</v>
      </c>
      <c r="J28" s="1359">
        <f t="shared" si="4"/>
        <v>109.82089552238806</v>
      </c>
      <c r="K28" s="1359">
        <f t="shared" si="4"/>
        <v>95.328955223880584</v>
      </c>
    </row>
    <row r="29" spans="1:11">
      <c r="A29" s="29"/>
      <c r="B29" s="1363" t="s">
        <v>1207</v>
      </c>
      <c r="C29" s="1190">
        <f>C28*100/C27</f>
        <v>90.587058219085478</v>
      </c>
      <c r="D29" s="1364">
        <f>D28*100/D27</f>
        <v>83.772241992882556</v>
      </c>
      <c r="E29" s="1190">
        <f>E28*100/E27</f>
        <v>100.71225071225071</v>
      </c>
      <c r="F29" s="1364">
        <f>F28*100/F27</f>
        <v>96.183006535947712</v>
      </c>
      <c r="G29" s="1190">
        <f>G28*100/G27</f>
        <v>88</v>
      </c>
      <c r="H29" s="1191"/>
      <c r="I29" s="1191"/>
      <c r="J29" s="1191"/>
      <c r="K29" s="1191"/>
    </row>
    <row r="30" spans="1:11" ht="15">
      <c r="A30" s="16" t="s">
        <v>18</v>
      </c>
      <c r="B30" s="1356">
        <v>2011</v>
      </c>
      <c r="C30" s="1357">
        <v>356.55</v>
      </c>
      <c r="D30" s="1358">
        <v>416.43</v>
      </c>
      <c r="E30" s="1366" t="s">
        <v>12</v>
      </c>
      <c r="F30" s="1362">
        <v>391.3</v>
      </c>
      <c r="G30" s="654">
        <v>378.9909090909091</v>
      </c>
      <c r="H30" s="1359">
        <f t="shared" ref="H30:K33" si="5">D30*100/$C30</f>
        <v>116.79427850231384</v>
      </c>
      <c r="I30" s="1360" t="s">
        <v>12</v>
      </c>
      <c r="J30" s="1359">
        <f t="shared" si="5"/>
        <v>109.7461786565699</v>
      </c>
      <c r="K30" s="1359">
        <f t="shared" si="5"/>
        <v>106.29390242347752</v>
      </c>
    </row>
    <row r="31" spans="1:11" ht="15">
      <c r="A31" s="16"/>
      <c r="B31" s="1356">
        <v>2012</v>
      </c>
      <c r="C31" s="1357">
        <v>446</v>
      </c>
      <c r="D31" s="1358">
        <v>414.72</v>
      </c>
      <c r="E31" s="1366" t="s">
        <v>12</v>
      </c>
      <c r="F31" s="1362">
        <v>463.3</v>
      </c>
      <c r="G31" s="654">
        <v>439.11250000000001</v>
      </c>
      <c r="H31" s="1359">
        <f t="shared" si="5"/>
        <v>92.986547085201792</v>
      </c>
      <c r="I31" s="1360" t="s">
        <v>12</v>
      </c>
      <c r="J31" s="1359">
        <f t="shared" si="5"/>
        <v>103.87892376681614</v>
      </c>
      <c r="K31" s="1359">
        <f t="shared" si="5"/>
        <v>98.455717488789233</v>
      </c>
    </row>
    <row r="32" spans="1:11" ht="15">
      <c r="A32" s="16"/>
      <c r="B32" s="1356">
        <v>2013</v>
      </c>
      <c r="C32" s="1357">
        <v>324.04000000000002</v>
      </c>
      <c r="D32" s="1362">
        <v>408.5</v>
      </c>
      <c r="E32" s="1366" t="s">
        <v>12</v>
      </c>
      <c r="F32" s="1362">
        <v>336.1</v>
      </c>
      <c r="G32" s="654">
        <v>350.8</v>
      </c>
      <c r="H32" s="1359">
        <f t="shared" si="5"/>
        <v>126.06468337242315</v>
      </c>
      <c r="I32" s="1360" t="s">
        <v>12</v>
      </c>
      <c r="J32" s="1359">
        <f t="shared" si="5"/>
        <v>103.72176274534007</v>
      </c>
      <c r="K32" s="1359">
        <f t="shared" si="5"/>
        <v>108.25823972349092</v>
      </c>
    </row>
    <row r="33" spans="1:11">
      <c r="A33" s="16"/>
      <c r="B33" s="1356">
        <v>2014</v>
      </c>
      <c r="C33" s="1357">
        <v>278.02</v>
      </c>
      <c r="D33" s="1362">
        <v>306.8</v>
      </c>
      <c r="E33" s="1366" t="s">
        <v>12</v>
      </c>
      <c r="F33" s="1362">
        <v>323.3</v>
      </c>
      <c r="G33" s="1357">
        <f>G32*0.9</f>
        <v>315.72000000000003</v>
      </c>
      <c r="H33" s="1359">
        <f t="shared" si="5"/>
        <v>110.35177325372275</v>
      </c>
      <c r="I33" s="1360" t="s">
        <v>12</v>
      </c>
      <c r="J33" s="1359">
        <f t="shared" si="5"/>
        <v>116.2865980864686</v>
      </c>
      <c r="K33" s="1359">
        <f t="shared" si="5"/>
        <v>113.56017552694053</v>
      </c>
    </row>
    <row r="34" spans="1:11">
      <c r="A34" s="29"/>
      <c r="B34" s="1363" t="s">
        <v>1207</v>
      </c>
      <c r="C34" s="1190">
        <f>C33*100/C32</f>
        <v>85.79804962350326</v>
      </c>
      <c r="D34" s="1364">
        <f>D33*100/D32</f>
        <v>75.104039167686665</v>
      </c>
      <c r="E34" s="1190" t="s">
        <v>12</v>
      </c>
      <c r="F34" s="1364">
        <f>F33*100/F32</f>
        <v>96.191609639988087</v>
      </c>
      <c r="G34" s="1190">
        <f>G33*100/G32</f>
        <v>90.000000000000014</v>
      </c>
      <c r="H34" s="1191"/>
      <c r="I34" s="1191"/>
      <c r="J34" s="1191"/>
      <c r="K34" s="1191"/>
    </row>
    <row r="35" spans="1:11">
      <c r="A35" s="16" t="s">
        <v>19</v>
      </c>
      <c r="B35" s="1356">
        <v>2011</v>
      </c>
      <c r="C35" s="1357">
        <v>36.130000000000003</v>
      </c>
      <c r="D35" s="1358">
        <v>28.63</v>
      </c>
      <c r="E35" s="1357">
        <v>35</v>
      </c>
      <c r="F35" s="1362">
        <v>44.8</v>
      </c>
      <c r="G35" s="1357">
        <v>33.048124999999999</v>
      </c>
      <c r="H35" s="1359">
        <f t="shared" ref="H35:K38" si="6">D35*100/$C35</f>
        <v>79.241627456407414</v>
      </c>
      <c r="I35" s="1360">
        <f t="shared" si="6"/>
        <v>96.872405203432038</v>
      </c>
      <c r="J35" s="1359">
        <f t="shared" si="6"/>
        <v>123.99667866039302</v>
      </c>
      <c r="K35" s="1359">
        <f t="shared" si="6"/>
        <v>91.470038748962068</v>
      </c>
    </row>
    <row r="36" spans="1:11">
      <c r="A36" s="16" t="s">
        <v>20</v>
      </c>
      <c r="B36" s="1356">
        <v>2012</v>
      </c>
      <c r="C36" s="1357">
        <v>36.700000000000003</v>
      </c>
      <c r="D36" s="1358">
        <v>32.29</v>
      </c>
      <c r="E36" s="1357">
        <v>32.799999999999997</v>
      </c>
      <c r="F36" s="1362">
        <v>47.5</v>
      </c>
      <c r="G36" s="1357">
        <v>35.42733333333333</v>
      </c>
      <c r="H36" s="1359">
        <f t="shared" si="6"/>
        <v>87.983651226158031</v>
      </c>
      <c r="I36" s="1360">
        <f t="shared" si="6"/>
        <v>89.373297002724783</v>
      </c>
      <c r="J36" s="1359">
        <f t="shared" si="6"/>
        <v>129.42779291553131</v>
      </c>
      <c r="K36" s="1359">
        <f t="shared" si="6"/>
        <v>96.53224341507719</v>
      </c>
    </row>
    <row r="37" spans="1:11">
      <c r="A37" s="16"/>
      <c r="B37" s="1356">
        <v>2013</v>
      </c>
      <c r="C37" s="1357">
        <v>40.090000000000003</v>
      </c>
      <c r="D37" s="1362">
        <v>31.8</v>
      </c>
      <c r="E37" s="1357">
        <v>35.44</v>
      </c>
      <c r="F37" s="1362">
        <v>49.6</v>
      </c>
      <c r="G37" s="1357">
        <v>34.450000000000003</v>
      </c>
      <c r="H37" s="1359">
        <f t="shared" si="6"/>
        <v>79.321526565228226</v>
      </c>
      <c r="I37" s="1360">
        <f t="shared" si="6"/>
        <v>88.401097530556243</v>
      </c>
      <c r="J37" s="1359">
        <f t="shared" si="6"/>
        <v>123.72162634073334</v>
      </c>
      <c r="K37" s="1359">
        <f t="shared" si="6"/>
        <v>85.931653778997259</v>
      </c>
    </row>
    <row r="38" spans="1:11">
      <c r="A38" s="16"/>
      <c r="B38" s="1356">
        <v>2014</v>
      </c>
      <c r="C38" s="1357">
        <v>37.07</v>
      </c>
      <c r="D38" s="1362">
        <v>29.7</v>
      </c>
      <c r="E38" s="1357">
        <v>30.16</v>
      </c>
      <c r="F38" s="1362">
        <v>29.2</v>
      </c>
      <c r="G38" s="1357">
        <f>G37*0.98</f>
        <v>33.761000000000003</v>
      </c>
      <c r="H38" s="1359">
        <f t="shared" si="6"/>
        <v>80.118694362017806</v>
      </c>
      <c r="I38" s="1360">
        <f t="shared" si="6"/>
        <v>81.359589964931217</v>
      </c>
      <c r="J38" s="1359">
        <f t="shared" si="6"/>
        <v>78.769894793633668</v>
      </c>
      <c r="K38" s="1359">
        <f t="shared" si="6"/>
        <v>91.073644456433783</v>
      </c>
    </row>
    <row r="39" spans="1:11">
      <c r="A39" s="29"/>
      <c r="B39" s="1363" t="s">
        <v>1207</v>
      </c>
      <c r="C39" s="1190">
        <f>C38*100/C37</f>
        <v>92.46694936393115</v>
      </c>
      <c r="D39" s="1364">
        <f>D38*100/D37</f>
        <v>93.396226415094333</v>
      </c>
      <c r="E39" s="1190">
        <f>E38*100/E37</f>
        <v>85.101580135440187</v>
      </c>
      <c r="F39" s="1364">
        <f>F38*100/F37</f>
        <v>58.87096774193548</v>
      </c>
      <c r="G39" s="1190">
        <f>G38*100/G37</f>
        <v>98</v>
      </c>
      <c r="H39" s="1191"/>
      <c r="I39" s="1191"/>
      <c r="J39" s="1191"/>
      <c r="K39" s="1191"/>
    </row>
    <row r="40" spans="1:11">
      <c r="A40" s="16" t="s">
        <v>21</v>
      </c>
      <c r="B40" s="1356">
        <v>2011</v>
      </c>
      <c r="C40" s="1357">
        <v>290.75</v>
      </c>
      <c r="D40" s="1358">
        <v>210.65</v>
      </c>
      <c r="E40" s="1357">
        <v>120.3</v>
      </c>
      <c r="F40" s="1358">
        <v>182.5</v>
      </c>
      <c r="G40" s="1357">
        <v>242.64400000000001</v>
      </c>
      <c r="H40" s="1359">
        <f t="shared" ref="H40:K43" si="7">D40*100/$C40</f>
        <v>72.450558899398104</v>
      </c>
      <c r="I40" s="1360">
        <f t="shared" si="7"/>
        <v>41.375752364574375</v>
      </c>
      <c r="J40" s="1359">
        <f t="shared" si="7"/>
        <v>62.76870163370593</v>
      </c>
      <c r="K40" s="1359">
        <f t="shared" si="7"/>
        <v>83.454514187446264</v>
      </c>
    </row>
    <row r="41" spans="1:11">
      <c r="A41" s="16" t="s">
        <v>22</v>
      </c>
      <c r="B41" s="1356">
        <v>2012</v>
      </c>
      <c r="C41" s="1357">
        <v>210.3</v>
      </c>
      <c r="D41" s="1358">
        <v>112.5</v>
      </c>
      <c r="E41" s="1357">
        <v>107.5</v>
      </c>
      <c r="F41" s="1362">
        <v>158.80000000000001</v>
      </c>
      <c r="G41" s="1357">
        <v>223.10869565217385</v>
      </c>
      <c r="H41" s="1359">
        <f t="shared" si="7"/>
        <v>53.495007132667617</v>
      </c>
      <c r="I41" s="1360">
        <f t="shared" si="7"/>
        <v>51.117451260104609</v>
      </c>
      <c r="J41" s="1359">
        <f t="shared" si="7"/>
        <v>75.511174512601045</v>
      </c>
      <c r="K41" s="1359">
        <f t="shared" si="7"/>
        <v>106.09067791353962</v>
      </c>
    </row>
    <row r="42" spans="1:11">
      <c r="A42" s="16" t="s">
        <v>23</v>
      </c>
      <c r="B42" s="1356">
        <v>2013</v>
      </c>
      <c r="C42" s="1361">
        <v>260.60000000000002</v>
      </c>
      <c r="D42" s="1362">
        <v>223.6</v>
      </c>
      <c r="E42" s="1361">
        <v>153.5</v>
      </c>
      <c r="F42" s="1362">
        <v>271.10000000000002</v>
      </c>
      <c r="G42" s="1357">
        <v>298.60000000000002</v>
      </c>
      <c r="H42" s="1359">
        <f t="shared" si="7"/>
        <v>85.801995395241747</v>
      </c>
      <c r="I42" s="1360">
        <f t="shared" si="7"/>
        <v>58.9025326170376</v>
      </c>
      <c r="J42" s="1359">
        <f t="shared" si="7"/>
        <v>104.02916346891789</v>
      </c>
      <c r="K42" s="1359">
        <f t="shared" si="7"/>
        <v>114.58173445894091</v>
      </c>
    </row>
    <row r="43" spans="1:11">
      <c r="A43" s="16"/>
      <c r="B43" s="1356">
        <v>2014</v>
      </c>
      <c r="C43" s="1357">
        <v>267.68</v>
      </c>
      <c r="D43" s="1362">
        <v>176.7</v>
      </c>
      <c r="E43" s="1367">
        <v>124.5</v>
      </c>
      <c r="F43" s="1358">
        <v>198</v>
      </c>
      <c r="G43" s="1357">
        <v>191.9</v>
      </c>
      <c r="H43" s="1359">
        <f t="shared" si="7"/>
        <v>66.011655708308425</v>
      </c>
      <c r="I43" s="1360">
        <f t="shared" si="7"/>
        <v>46.510759115361623</v>
      </c>
      <c r="J43" s="1359">
        <f t="shared" si="7"/>
        <v>73.96891811117753</v>
      </c>
      <c r="K43" s="1359">
        <f t="shared" si="7"/>
        <v>71.690077704722057</v>
      </c>
    </row>
    <row r="44" spans="1:11">
      <c r="A44" s="29"/>
      <c r="B44" s="1363" t="s">
        <v>1207</v>
      </c>
      <c r="C44" s="1190">
        <f>C43*100/C42</f>
        <v>102.71680736761319</v>
      </c>
      <c r="D44" s="1368">
        <f>D43*100/D42</f>
        <v>79.025044722719144</v>
      </c>
      <c r="E44" s="1190">
        <f>E43*100/E42</f>
        <v>81.107491856677527</v>
      </c>
      <c r="F44" s="1369">
        <f>F43*100/F42</f>
        <v>73.035780154924382</v>
      </c>
      <c r="G44" s="1190">
        <f>G43*100/G42</f>
        <v>64.266577361018079</v>
      </c>
      <c r="H44" s="1191"/>
      <c r="I44" s="1191"/>
      <c r="J44" s="1191"/>
      <c r="K44" s="1191"/>
    </row>
    <row r="45" spans="1:11" s="9" customFormat="1" ht="12.75" customHeight="1">
      <c r="A45" s="1141" t="s">
        <v>1069</v>
      </c>
      <c r="B45" s="1142"/>
      <c r="C45" s="1143"/>
      <c r="D45" s="1143"/>
      <c r="E45" s="1143"/>
      <c r="F45" s="763"/>
      <c r="G45" s="3"/>
      <c r="H45" s="764"/>
      <c r="I45" s="764"/>
      <c r="J45" s="765"/>
      <c r="K45" s="22"/>
    </row>
    <row r="46" spans="1:11" s="9" customFormat="1">
      <c r="A46" s="1143" t="s">
        <v>1070</v>
      </c>
      <c r="B46" s="1142"/>
      <c r="C46" s="1143"/>
      <c r="D46" s="1143"/>
      <c r="E46" s="1143"/>
      <c r="F46" s="763"/>
      <c r="G46" s="3"/>
      <c r="H46" s="764"/>
      <c r="I46" s="764"/>
      <c r="J46" s="765"/>
      <c r="K46" s="22"/>
    </row>
    <row r="47" spans="1:11">
      <c r="A47" s="4" t="s">
        <v>1102</v>
      </c>
    </row>
  </sheetData>
  <mergeCells count="5">
    <mergeCell ref="I2:K2"/>
    <mergeCell ref="A3:A4"/>
    <mergeCell ref="B3:B4"/>
    <mergeCell ref="C3:G3"/>
    <mergeCell ref="H3:K3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32"/>
  <sheetViews>
    <sheetView topLeftCell="C1" workbookViewId="0">
      <selection activeCell="I27" sqref="I27"/>
    </sheetView>
  </sheetViews>
  <sheetFormatPr defaultRowHeight="15"/>
  <cols>
    <col min="3" max="3" width="8.42578125" customWidth="1"/>
    <col min="4" max="4" width="8.7109375" customWidth="1"/>
    <col min="5" max="6" width="8.42578125" customWidth="1"/>
    <col min="7" max="7" width="8.85546875" customWidth="1"/>
    <col min="8" max="8" width="8.5703125" customWidth="1"/>
    <col min="9" max="9" width="7.42578125" customWidth="1"/>
    <col min="10" max="10" width="7" customWidth="1"/>
    <col min="11" max="11" width="6.85546875" customWidth="1"/>
  </cols>
  <sheetData>
    <row r="1" spans="1:11">
      <c r="A1" s="11" t="s">
        <v>26</v>
      </c>
      <c r="B1" s="4"/>
      <c r="C1" s="4"/>
      <c r="D1" s="4"/>
      <c r="E1" s="4"/>
      <c r="F1" s="4"/>
      <c r="G1" s="4"/>
      <c r="H1" s="6"/>
      <c r="I1" s="6"/>
      <c r="J1" s="6"/>
      <c r="K1" s="8"/>
    </row>
    <row r="2" spans="1:11">
      <c r="A2" s="1" t="s">
        <v>25</v>
      </c>
      <c r="B2" s="4"/>
      <c r="C2" s="4"/>
      <c r="D2" s="4"/>
      <c r="E2" s="4"/>
      <c r="F2" s="4"/>
      <c r="G2" s="4"/>
      <c r="H2" s="7"/>
      <c r="I2" s="7"/>
      <c r="J2" s="1954" t="s">
        <v>1072</v>
      </c>
      <c r="K2" s="1954"/>
    </row>
    <row r="3" spans="1:11">
      <c r="A3" s="1943" t="s">
        <v>0</v>
      </c>
      <c r="B3" s="1943" t="s">
        <v>1</v>
      </c>
      <c r="C3" s="1955" t="s">
        <v>2</v>
      </c>
      <c r="D3" s="1956"/>
      <c r="E3" s="1956"/>
      <c r="F3" s="1956"/>
      <c r="G3" s="1956"/>
      <c r="H3" s="1956" t="s">
        <v>27</v>
      </c>
      <c r="I3" s="1956"/>
      <c r="J3" s="1956"/>
      <c r="K3" s="1956"/>
    </row>
    <row r="4" spans="1:11">
      <c r="A4" s="1944"/>
      <c r="B4" s="1944"/>
      <c r="C4" s="761" t="s">
        <v>4</v>
      </c>
      <c r="D4" s="760" t="s">
        <v>5</v>
      </c>
      <c r="E4" s="761" t="s">
        <v>6</v>
      </c>
      <c r="F4" s="760" t="s">
        <v>7</v>
      </c>
      <c r="G4" s="759" t="s">
        <v>8</v>
      </c>
      <c r="H4" s="760" t="s">
        <v>5</v>
      </c>
      <c r="I4" s="760" t="s">
        <v>6</v>
      </c>
      <c r="J4" s="760" t="s">
        <v>7</v>
      </c>
      <c r="K4" s="760" t="s">
        <v>8</v>
      </c>
    </row>
    <row r="5" spans="1:11">
      <c r="A5" s="1949" t="s">
        <v>28</v>
      </c>
      <c r="B5" s="1372">
        <v>2011</v>
      </c>
      <c r="C5" s="1373">
        <v>3054.1</v>
      </c>
      <c r="D5" s="1374">
        <v>3224.9</v>
      </c>
      <c r="E5" s="1373">
        <v>3095.3</v>
      </c>
      <c r="F5" s="1374">
        <v>2790.5</v>
      </c>
      <c r="G5" s="1373">
        <v>3511.5</v>
      </c>
      <c r="H5" s="1375">
        <f t="shared" ref="H5:K8" si="0">D5*100/$C5</f>
        <v>105.59248223699289</v>
      </c>
      <c r="I5" s="1376">
        <f t="shared" si="0"/>
        <v>101.34900625388822</v>
      </c>
      <c r="J5" s="1376">
        <f t="shared" si="0"/>
        <v>91.368979404734617</v>
      </c>
      <c r="K5" s="1376">
        <f t="shared" si="0"/>
        <v>114.9765888477784</v>
      </c>
    </row>
    <row r="6" spans="1:11">
      <c r="A6" s="1950"/>
      <c r="B6" s="1377">
        <v>2012</v>
      </c>
      <c r="C6" s="1357">
        <v>3471.9386290322577</v>
      </c>
      <c r="D6" s="1374">
        <v>3444.424462260537</v>
      </c>
      <c r="E6" s="1357">
        <v>3337.1285982944019</v>
      </c>
      <c r="F6" s="1374">
        <v>3041.1</v>
      </c>
      <c r="G6" s="1357">
        <v>3837.3110985045114</v>
      </c>
      <c r="H6" s="1375">
        <f t="shared" si="0"/>
        <v>99.207527271892189</v>
      </c>
      <c r="I6" s="1359">
        <f t="shared" si="0"/>
        <v>96.117153983927651</v>
      </c>
      <c r="J6" s="1359">
        <f t="shared" si="0"/>
        <v>87.590833967236733</v>
      </c>
      <c r="K6" s="1359">
        <f t="shared" si="0"/>
        <v>110.5235866330418</v>
      </c>
    </row>
    <row r="7" spans="1:11">
      <c r="A7" s="1950"/>
      <c r="B7" s="1377">
        <v>2013</v>
      </c>
      <c r="C7" s="1357">
        <v>3502.7873227086538</v>
      </c>
      <c r="D7" s="1374">
        <v>3258.6394709165388</v>
      </c>
      <c r="E7" s="1357">
        <v>3092.7248434843818</v>
      </c>
      <c r="F7" s="1374">
        <f>1698.5/0.524</f>
        <v>3241.4122137404579</v>
      </c>
      <c r="G7" s="1357">
        <v>3812.6176396249361</v>
      </c>
      <c r="H7" s="1375">
        <f t="shared" si="0"/>
        <v>93.029897927022333</v>
      </c>
      <c r="I7" s="1359">
        <f t="shared" si="0"/>
        <v>88.293252160477252</v>
      </c>
      <c r="J7" s="1359">
        <f t="shared" si="0"/>
        <v>92.538082250278364</v>
      </c>
      <c r="K7" s="1359">
        <f t="shared" si="0"/>
        <v>108.8452506067852</v>
      </c>
    </row>
    <row r="8" spans="1:11">
      <c r="A8" s="1950"/>
      <c r="B8" s="1378">
        <v>2014</v>
      </c>
      <c r="C8" s="1357">
        <v>3344.3991276241668</v>
      </c>
      <c r="D8" s="1358">
        <v>3138.4893048643116</v>
      </c>
      <c r="E8" s="1357">
        <v>3024.5049415386588</v>
      </c>
      <c r="F8" s="1358">
        <v>2662.0659767025086</v>
      </c>
      <c r="G8" s="1357">
        <v>3676.2016155862611</v>
      </c>
      <c r="H8" s="1375">
        <f t="shared" si="0"/>
        <v>93.843144466248802</v>
      </c>
      <c r="I8" s="1359">
        <f t="shared" si="0"/>
        <v>90.434927953328412</v>
      </c>
      <c r="J8" s="1359">
        <f t="shared" si="0"/>
        <v>79.59773565045802</v>
      </c>
      <c r="K8" s="1359">
        <f t="shared" si="0"/>
        <v>109.92113905369315</v>
      </c>
    </row>
    <row r="9" spans="1:11">
      <c r="A9" s="1951"/>
      <c r="B9" s="1379" t="s">
        <v>1207</v>
      </c>
      <c r="C9" s="1190">
        <f>C8*100/C7</f>
        <v>95.478224040105076</v>
      </c>
      <c r="D9" s="1364">
        <f>D8*100/D7</f>
        <v>96.312873298056715</v>
      </c>
      <c r="E9" s="1190">
        <f>E8*100/E7</f>
        <v>97.794181332055928</v>
      </c>
      <c r="F9" s="1364">
        <f>F8*100/F7</f>
        <v>82.126733693972014</v>
      </c>
      <c r="G9" s="1190">
        <f>G8*100/G7</f>
        <v>96.421985183594359</v>
      </c>
      <c r="H9" s="1380"/>
      <c r="I9" s="1191"/>
      <c r="J9" s="1191"/>
      <c r="K9" s="1191"/>
    </row>
    <row r="10" spans="1:11">
      <c r="A10" s="1949" t="s">
        <v>29</v>
      </c>
      <c r="B10" s="1381">
        <v>2011</v>
      </c>
      <c r="C10" s="1382">
        <v>318</v>
      </c>
      <c r="D10" s="1383">
        <v>336.5</v>
      </c>
      <c r="E10" s="1384">
        <v>294.10000000000002</v>
      </c>
      <c r="F10" s="1383">
        <v>313.10000000000002</v>
      </c>
      <c r="G10" s="1385">
        <v>339.97</v>
      </c>
      <c r="H10" s="1359">
        <f t="shared" ref="H10:K13" si="1">D10*100/$C10</f>
        <v>105.81761006289308</v>
      </c>
      <c r="I10" s="1359">
        <f t="shared" si="1"/>
        <v>92.484276729559767</v>
      </c>
      <c r="J10" s="1359">
        <f t="shared" si="1"/>
        <v>98.459119496855351</v>
      </c>
      <c r="K10" s="1359">
        <f t="shared" si="1"/>
        <v>106.90880503144655</v>
      </c>
    </row>
    <row r="11" spans="1:11">
      <c r="A11" s="1950"/>
      <c r="B11" s="1386">
        <v>2012</v>
      </c>
      <c r="C11" s="1387">
        <v>309.10000000000002</v>
      </c>
      <c r="D11" s="1388">
        <v>309.7</v>
      </c>
      <c r="E11" s="1387">
        <v>286.2</v>
      </c>
      <c r="F11" s="1388">
        <v>304.3</v>
      </c>
      <c r="G11" s="1389">
        <v>326</v>
      </c>
      <c r="H11" s="1359">
        <f t="shared" si="1"/>
        <v>100.19411193788417</v>
      </c>
      <c r="I11" s="1359">
        <f t="shared" si="1"/>
        <v>92.59139437075379</v>
      </c>
      <c r="J11" s="1359">
        <f t="shared" si="1"/>
        <v>98.447104496926556</v>
      </c>
      <c r="K11" s="1359">
        <f t="shared" si="1"/>
        <v>105.46748625040439</v>
      </c>
    </row>
    <row r="12" spans="1:11">
      <c r="A12" s="1950"/>
      <c r="B12" s="1390">
        <v>2013</v>
      </c>
      <c r="C12" s="1391">
        <v>324.60000000000002</v>
      </c>
      <c r="D12" s="1392">
        <v>323.3</v>
      </c>
      <c r="E12" s="1384">
        <v>323.10000000000002</v>
      </c>
      <c r="F12" s="1392">
        <v>334.3</v>
      </c>
      <c r="G12" s="1384">
        <v>365.2</v>
      </c>
      <c r="H12" s="1359">
        <f t="shared" si="1"/>
        <v>99.599507085643864</v>
      </c>
      <c r="I12" s="1359">
        <f t="shared" si="1"/>
        <v>99.537892791127547</v>
      </c>
      <c r="J12" s="1359">
        <f t="shared" si="1"/>
        <v>102.98829328404189</v>
      </c>
      <c r="K12" s="1359">
        <f t="shared" si="1"/>
        <v>112.50770178681454</v>
      </c>
    </row>
    <row r="13" spans="1:11">
      <c r="A13" s="1950"/>
      <c r="B13" s="1390">
        <v>2014</v>
      </c>
      <c r="C13" s="1393">
        <v>338.1</v>
      </c>
      <c r="D13" s="1394">
        <v>331.3</v>
      </c>
      <c r="E13" s="1384">
        <v>322.5</v>
      </c>
      <c r="F13" s="1392">
        <v>334.3</v>
      </c>
      <c r="G13" s="1384">
        <v>371.1</v>
      </c>
      <c r="H13" s="1359">
        <f t="shared" si="1"/>
        <v>97.988760721679967</v>
      </c>
      <c r="I13" s="1359">
        <f t="shared" si="1"/>
        <v>95.385980479148174</v>
      </c>
      <c r="J13" s="1359">
        <f t="shared" si="1"/>
        <v>98.876072167997634</v>
      </c>
      <c r="K13" s="1359">
        <f t="shared" si="1"/>
        <v>109.76042590949423</v>
      </c>
    </row>
    <row r="14" spans="1:11">
      <c r="A14" s="1950"/>
      <c r="B14" s="1395" t="s">
        <v>1207</v>
      </c>
      <c r="C14" s="1190">
        <f>C13*100/C12</f>
        <v>104.15896487985212</v>
      </c>
      <c r="D14" s="1364">
        <f>D13*100/D12</f>
        <v>102.47448190535107</v>
      </c>
      <c r="E14" s="1190">
        <f>E13*100/E12</f>
        <v>99.814298978644374</v>
      </c>
      <c r="F14" s="1364">
        <f>F13*100/F12</f>
        <v>100</v>
      </c>
      <c r="G14" s="1190">
        <f>G13*100/G12</f>
        <v>101.61555312157722</v>
      </c>
      <c r="H14" s="1191"/>
      <c r="I14" s="1191"/>
      <c r="J14" s="1191"/>
      <c r="K14" s="1191"/>
    </row>
    <row r="15" spans="1:11">
      <c r="A15" s="1950" t="s">
        <v>30</v>
      </c>
      <c r="B15" s="1381">
        <v>2011</v>
      </c>
      <c r="C15" s="1357">
        <v>1583.9</v>
      </c>
      <c r="D15" s="1374">
        <v>1559.8</v>
      </c>
      <c r="E15" s="1357">
        <v>1512</v>
      </c>
      <c r="F15" s="1374">
        <v>1536.7</v>
      </c>
      <c r="G15" s="1357">
        <v>1530.1</v>
      </c>
      <c r="H15" s="1359">
        <f t="shared" ref="H15:K18" si="2">D15*100/$C15</f>
        <v>98.478439295410055</v>
      </c>
      <c r="I15" s="1359">
        <f t="shared" si="2"/>
        <v>95.460572005808444</v>
      </c>
      <c r="J15" s="1359">
        <f t="shared" si="2"/>
        <v>97.020013889765764</v>
      </c>
      <c r="K15" s="1359">
        <f t="shared" si="2"/>
        <v>96.603320916724542</v>
      </c>
    </row>
    <row r="16" spans="1:11">
      <c r="A16" s="1950"/>
      <c r="B16" s="1381">
        <v>2012</v>
      </c>
      <c r="C16" s="1357">
        <v>1791.8</v>
      </c>
      <c r="D16" s="1374">
        <v>1778.8</v>
      </c>
      <c r="E16" s="1357">
        <v>1749.7</v>
      </c>
      <c r="F16" s="1374">
        <v>1739.1</v>
      </c>
      <c r="G16" s="1357">
        <v>1708</v>
      </c>
      <c r="H16" s="1359">
        <f t="shared" si="2"/>
        <v>99.274472597388097</v>
      </c>
      <c r="I16" s="1359">
        <f t="shared" si="2"/>
        <v>97.650407411541465</v>
      </c>
      <c r="J16" s="1359">
        <f t="shared" si="2"/>
        <v>97.058823529411768</v>
      </c>
      <c r="K16" s="1359">
        <f t="shared" si="2"/>
        <v>95.323138743163298</v>
      </c>
    </row>
    <row r="17" spans="1:11">
      <c r="A17" s="1950"/>
      <c r="B17" s="1381">
        <v>2013</v>
      </c>
      <c r="C17" s="1357">
        <v>1789.8</v>
      </c>
      <c r="D17" s="1374">
        <v>1731.9</v>
      </c>
      <c r="E17" s="1357">
        <v>1738.3</v>
      </c>
      <c r="F17" s="1374">
        <v>1742.2</v>
      </c>
      <c r="G17" s="1357">
        <v>1754.8</v>
      </c>
      <c r="H17" s="1359">
        <f t="shared" si="2"/>
        <v>96.765001676164943</v>
      </c>
      <c r="I17" s="1359">
        <f t="shared" si="2"/>
        <v>97.122583528885912</v>
      </c>
      <c r="J17" s="1359">
        <f t="shared" si="2"/>
        <v>97.340484970387749</v>
      </c>
      <c r="K17" s="1359">
        <f t="shared" si="2"/>
        <v>98.044474242932168</v>
      </c>
    </row>
    <row r="18" spans="1:11">
      <c r="A18" s="1950"/>
      <c r="B18" s="1390">
        <v>2014</v>
      </c>
      <c r="C18" s="1357">
        <v>1638.8</v>
      </c>
      <c r="D18" s="1374">
        <v>1584.9</v>
      </c>
      <c r="E18" s="1357">
        <v>1549.1</v>
      </c>
      <c r="F18" s="1374">
        <v>1616.5</v>
      </c>
      <c r="G18" s="1357">
        <v>1566</v>
      </c>
      <c r="H18" s="1359">
        <f t="shared" si="2"/>
        <v>96.711008054674153</v>
      </c>
      <c r="I18" s="1359">
        <f t="shared" si="2"/>
        <v>94.526482792287041</v>
      </c>
      <c r="J18" s="1359">
        <f t="shared" si="2"/>
        <v>98.639248230412505</v>
      </c>
      <c r="K18" s="1359">
        <f t="shared" si="2"/>
        <v>95.5577251647547</v>
      </c>
    </row>
    <row r="19" spans="1:11">
      <c r="A19" s="1951"/>
      <c r="B19" s="1395" t="s">
        <v>1207</v>
      </c>
      <c r="C19" s="1190">
        <f>C18*100/C17</f>
        <v>91.563303162364505</v>
      </c>
      <c r="D19" s="1364">
        <f>D18*100/D17</f>
        <v>91.5122120214793</v>
      </c>
      <c r="E19" s="1190">
        <f>E18*100/E17</f>
        <v>89.115802795835009</v>
      </c>
      <c r="F19" s="1364">
        <f>F18*100/F17</f>
        <v>92.784984502353339</v>
      </c>
      <c r="G19" s="1190">
        <f>G18*100/G17</f>
        <v>89.240939138363345</v>
      </c>
      <c r="H19" s="1191"/>
      <c r="I19" s="1191"/>
      <c r="J19" s="1191"/>
      <c r="K19" s="1191"/>
    </row>
    <row r="20" spans="1:11">
      <c r="A20" s="1949" t="s">
        <v>31</v>
      </c>
      <c r="B20" s="1381">
        <v>2011</v>
      </c>
      <c r="C20" s="1357">
        <v>1240.5442176870747</v>
      </c>
      <c r="D20" s="1374">
        <v>1223.4013605442178</v>
      </c>
      <c r="E20" s="1357">
        <v>1224.2176870748299</v>
      </c>
      <c r="F20" s="1374">
        <v>1215.6462585034014</v>
      </c>
      <c r="G20" s="1357">
        <v>1602.6</v>
      </c>
      <c r="H20" s="1359">
        <f t="shared" ref="H20:K23" si="3">D20*100/$C20</f>
        <v>98.618118008335173</v>
      </c>
      <c r="I20" s="1359">
        <f t="shared" si="3"/>
        <v>98.683921912700157</v>
      </c>
      <c r="J20" s="1359">
        <f t="shared" si="3"/>
        <v>97.992980916867751</v>
      </c>
      <c r="K20" s="1359">
        <f t="shared" si="3"/>
        <v>129.18523799078747</v>
      </c>
    </row>
    <row r="21" spans="1:11">
      <c r="A21" s="1950"/>
      <c r="B21" s="1381">
        <v>2012</v>
      </c>
      <c r="C21" s="1357">
        <v>1275.7823129251701</v>
      </c>
      <c r="D21" s="1374">
        <v>1248.5714285714287</v>
      </c>
      <c r="E21" s="1357">
        <v>1255.2380952380952</v>
      </c>
      <c r="F21" s="1374">
        <v>1275.3741496598639</v>
      </c>
      <c r="G21" s="1357">
        <f>G20+(G20*0.026)</f>
        <v>1644.2675999999999</v>
      </c>
      <c r="H21" s="1359">
        <f t="shared" si="3"/>
        <v>97.867121680708124</v>
      </c>
      <c r="I21" s="1359">
        <f t="shared" si="3"/>
        <v>98.389676868934615</v>
      </c>
      <c r="J21" s="1359">
        <f t="shared" si="3"/>
        <v>99.968006825210608</v>
      </c>
      <c r="K21" s="1359">
        <f t="shared" si="3"/>
        <v>128.88308478191317</v>
      </c>
    </row>
    <row r="22" spans="1:11">
      <c r="A22" s="1950"/>
      <c r="B22" s="1381">
        <v>2013</v>
      </c>
      <c r="C22" s="1357">
        <v>1358.5034013605443</v>
      </c>
      <c r="D22" s="1374">
        <v>1295.6462585034012</v>
      </c>
      <c r="E22" s="1357">
        <v>1254.8299319727892</v>
      </c>
      <c r="F22" s="1374">
        <v>1337.8231292517007</v>
      </c>
      <c r="G22" s="1357">
        <v>1696.5</v>
      </c>
      <c r="H22" s="1359">
        <f t="shared" si="3"/>
        <v>95.373059589384056</v>
      </c>
      <c r="I22" s="1359">
        <f t="shared" si="3"/>
        <v>92.368552829243868</v>
      </c>
      <c r="J22" s="1359">
        <f t="shared" si="3"/>
        <v>98.477716574862285</v>
      </c>
      <c r="K22" s="1359">
        <f t="shared" si="3"/>
        <v>124.88007010515773</v>
      </c>
    </row>
    <row r="23" spans="1:11">
      <c r="A23" s="1950"/>
      <c r="B23" s="1390">
        <v>2014</v>
      </c>
      <c r="C23" s="1357">
        <f>922.85/0.735</f>
        <v>1255.5782312925171</v>
      </c>
      <c r="D23" s="1374">
        <f>866.5/0.735</f>
        <v>1178.9115646258504</v>
      </c>
      <c r="E23" s="1384">
        <v>1361.2</v>
      </c>
      <c r="F23" s="1396">
        <f>891.5/0.735</f>
        <v>1212.9251700680272</v>
      </c>
      <c r="G23" s="1391">
        <f>G22*0.967</f>
        <v>1640.5155</v>
      </c>
      <c r="H23" s="1359">
        <f t="shared" si="3"/>
        <v>93.89391558758193</v>
      </c>
      <c r="I23" s="1359">
        <f t="shared" si="3"/>
        <v>108.41220133282765</v>
      </c>
      <c r="J23" s="1359">
        <f t="shared" si="3"/>
        <v>96.602914883242121</v>
      </c>
      <c r="K23" s="1359">
        <f t="shared" si="3"/>
        <v>130.6581668201766</v>
      </c>
    </row>
    <row r="24" spans="1:11">
      <c r="A24" s="1951"/>
      <c r="B24" s="1395" t="s">
        <v>1207</v>
      </c>
      <c r="C24" s="1190">
        <f>C23*100/C22</f>
        <v>92.42363545317977</v>
      </c>
      <c r="D24" s="1364">
        <f>D23*100/D22</f>
        <v>90.990234169904454</v>
      </c>
      <c r="E24" s="1190">
        <f>E23*100/E22</f>
        <v>108.47685134988615</v>
      </c>
      <c r="F24" s="1364">
        <f>F23*100/F22</f>
        <v>90.664090308146044</v>
      </c>
      <c r="G24" s="1190">
        <f>G23*100/G22</f>
        <v>96.699999999999989</v>
      </c>
      <c r="H24" s="1191"/>
      <c r="I24" s="1191"/>
      <c r="J24" s="1191"/>
      <c r="K24" s="1191"/>
    </row>
    <row r="25" spans="1:11">
      <c r="A25" s="1949" t="s">
        <v>32</v>
      </c>
      <c r="B25" s="1381">
        <v>2011</v>
      </c>
      <c r="C25" s="1357">
        <v>974.8</v>
      </c>
      <c r="D25" s="1374">
        <v>964.4</v>
      </c>
      <c r="E25" s="1357">
        <v>1128.8</v>
      </c>
      <c r="F25" s="1374">
        <v>1072.5</v>
      </c>
      <c r="G25" s="1357">
        <v>1150.5999999999999</v>
      </c>
      <c r="H25" s="1359">
        <f t="shared" ref="H25:K28" si="4">D25*100/$C25</f>
        <v>98.933114485022571</v>
      </c>
      <c r="I25" s="1359">
        <f t="shared" si="4"/>
        <v>115.79811243331966</v>
      </c>
      <c r="J25" s="1359">
        <f t="shared" si="4"/>
        <v>110.0225687320476</v>
      </c>
      <c r="K25" s="1359">
        <f t="shared" si="4"/>
        <v>118.03446860894542</v>
      </c>
    </row>
    <row r="26" spans="1:11">
      <c r="A26" s="1950"/>
      <c r="B26" s="1381">
        <v>2012</v>
      </c>
      <c r="C26" s="1357">
        <v>1469.4</v>
      </c>
      <c r="D26" s="1374">
        <v>1440.3</v>
      </c>
      <c r="E26" s="1357">
        <v>1641.8</v>
      </c>
      <c r="F26" s="1374">
        <v>1500.3</v>
      </c>
      <c r="G26" s="1357">
        <v>1623.5</v>
      </c>
      <c r="H26" s="1359">
        <f t="shared" si="4"/>
        <v>98.019599836668021</v>
      </c>
      <c r="I26" s="1359">
        <f t="shared" si="4"/>
        <v>111.73268000544439</v>
      </c>
      <c r="J26" s="1359">
        <f t="shared" si="4"/>
        <v>102.10289914250714</v>
      </c>
      <c r="K26" s="1359">
        <f t="shared" si="4"/>
        <v>110.48727371716346</v>
      </c>
    </row>
    <row r="27" spans="1:11">
      <c r="A27" s="1950"/>
      <c r="B27" s="1390">
        <v>2013</v>
      </c>
      <c r="C27" s="1357">
        <v>1131.0999999999999</v>
      </c>
      <c r="D27" s="1374">
        <v>1050.2</v>
      </c>
      <c r="E27" s="1357">
        <v>1291.3</v>
      </c>
      <c r="F27" s="1374">
        <v>1217.9000000000001</v>
      </c>
      <c r="G27" s="1357">
        <v>1289.5</v>
      </c>
      <c r="H27" s="1359">
        <f t="shared" si="4"/>
        <v>92.847670409336047</v>
      </c>
      <c r="I27" s="1359">
        <f t="shared" si="4"/>
        <v>114.16320396074619</v>
      </c>
      <c r="J27" s="1359">
        <f t="shared" si="4"/>
        <v>107.67394571655912</v>
      </c>
      <c r="K27" s="1359">
        <f t="shared" si="4"/>
        <v>114.00406683759174</v>
      </c>
    </row>
    <row r="28" spans="1:11">
      <c r="A28" s="1950"/>
      <c r="B28" s="1390">
        <v>2014</v>
      </c>
      <c r="C28" s="1357">
        <v>1075.5</v>
      </c>
      <c r="D28" s="1374">
        <v>1043.7</v>
      </c>
      <c r="E28" s="1357">
        <v>1250.3</v>
      </c>
      <c r="F28" s="1374">
        <v>1223.9000000000001</v>
      </c>
      <c r="G28" s="1357">
        <v>1276.0999999999999</v>
      </c>
      <c r="H28" s="1359">
        <f t="shared" si="4"/>
        <v>97.043235704323564</v>
      </c>
      <c r="I28" s="1359">
        <f t="shared" si="4"/>
        <v>116.25290562529057</v>
      </c>
      <c r="J28" s="1359">
        <f t="shared" si="4"/>
        <v>113.79823337982336</v>
      </c>
      <c r="K28" s="1359">
        <f t="shared" si="4"/>
        <v>118.65178986517897</v>
      </c>
    </row>
    <row r="29" spans="1:11">
      <c r="A29" s="1951"/>
      <c r="B29" s="1395" t="s">
        <v>1207</v>
      </c>
      <c r="C29" s="1190">
        <f>C28*100/C27</f>
        <v>95.084431084784725</v>
      </c>
      <c r="D29" s="1364">
        <f>D28*100/D27</f>
        <v>99.381070272329069</v>
      </c>
      <c r="E29" s="1190">
        <f>E28*100/E27</f>
        <v>96.824905134360719</v>
      </c>
      <c r="F29" s="1364">
        <f>F28*100/F27</f>
        <v>100.49265128499877</v>
      </c>
      <c r="G29" s="1190">
        <f>G28*100/G27</f>
        <v>98.960837533927872</v>
      </c>
      <c r="H29" s="1397"/>
      <c r="I29" s="1397"/>
      <c r="J29" s="1397"/>
      <c r="K29" s="1397"/>
    </row>
    <row r="30" spans="1:11">
      <c r="A30" s="1039" t="s">
        <v>1208</v>
      </c>
      <c r="B30" s="1362"/>
      <c r="C30" s="1362"/>
      <c r="D30" s="1362"/>
      <c r="E30" s="1362"/>
      <c r="F30" s="1362"/>
      <c r="G30" s="1362"/>
      <c r="H30" s="1370"/>
      <c r="I30" s="1370"/>
      <c r="J30" s="1370"/>
      <c r="K30" s="1371"/>
    </row>
    <row r="31" spans="1:11" ht="29.25" customHeight="1">
      <c r="A31" s="1953" t="s">
        <v>1209</v>
      </c>
      <c r="B31" s="1953"/>
      <c r="C31" s="1953"/>
      <c r="D31" s="1953"/>
      <c r="E31" s="1953"/>
      <c r="F31" s="1953"/>
      <c r="G31" s="1953"/>
      <c r="H31" s="1953"/>
      <c r="I31" s="1953"/>
      <c r="J31" s="1953"/>
      <c r="K31" s="1953"/>
    </row>
    <row r="32" spans="1:11">
      <c r="A32" s="1952" t="s">
        <v>1102</v>
      </c>
      <c r="B32" s="1952"/>
      <c r="C32" s="1952"/>
      <c r="D32" s="1952"/>
      <c r="E32" s="1952"/>
      <c r="F32" s="1952"/>
      <c r="G32" s="1952"/>
      <c r="H32" s="1952"/>
      <c r="I32" s="1952"/>
      <c r="J32" s="1952"/>
      <c r="K32" s="1952"/>
    </row>
  </sheetData>
  <mergeCells count="12">
    <mergeCell ref="J2:K2"/>
    <mergeCell ref="A3:A4"/>
    <mergeCell ref="B3:B4"/>
    <mergeCell ref="C3:G3"/>
    <mergeCell ref="H3:K3"/>
    <mergeCell ref="A5:A9"/>
    <mergeCell ref="A32:K32"/>
    <mergeCell ref="A10:A14"/>
    <mergeCell ref="A15:A19"/>
    <mergeCell ref="A20:A24"/>
    <mergeCell ref="A25:A29"/>
    <mergeCell ref="A31:K31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I27" sqref="I27"/>
    </sheetView>
  </sheetViews>
  <sheetFormatPr defaultRowHeight="12.75"/>
  <cols>
    <col min="1" max="1" width="23.140625" style="6" customWidth="1"/>
    <col min="2" max="2" width="10.5703125" style="6" customWidth="1"/>
    <col min="3" max="3" width="7.7109375" style="6" customWidth="1"/>
    <col min="4" max="4" width="5.85546875" style="6" customWidth="1"/>
    <col min="5" max="7" width="5.7109375" style="6" customWidth="1"/>
    <col min="8" max="8" width="6.28515625" style="6" customWidth="1"/>
    <col min="9" max="10" width="5.28515625" style="6" customWidth="1"/>
    <col min="11" max="11" width="6.28515625" style="6" customWidth="1"/>
    <col min="12" max="16384" width="9.140625" style="6"/>
  </cols>
  <sheetData>
    <row r="1" spans="1:11" ht="14.25">
      <c r="A1" s="12" t="s">
        <v>33</v>
      </c>
    </row>
    <row r="2" spans="1:11" ht="14.25">
      <c r="A2" s="13" t="s">
        <v>34</v>
      </c>
      <c r="H2" s="1942" t="s">
        <v>1073</v>
      </c>
      <c r="I2" s="1942"/>
      <c r="J2" s="1942"/>
      <c r="K2" s="1942"/>
    </row>
    <row r="3" spans="1:11" s="22" customFormat="1">
      <c r="A3" s="1962" t="s">
        <v>0</v>
      </c>
      <c r="B3" s="1943" t="s">
        <v>1</v>
      </c>
      <c r="C3" s="1945" t="s">
        <v>1077</v>
      </c>
      <c r="D3" s="1946"/>
      <c r="E3" s="1946"/>
      <c r="F3" s="1946"/>
      <c r="G3" s="1947"/>
      <c r="H3" s="1948" t="s">
        <v>3</v>
      </c>
      <c r="I3" s="1948"/>
      <c r="J3" s="1948"/>
      <c r="K3" s="1948"/>
    </row>
    <row r="4" spans="1:11" s="22" customFormat="1">
      <c r="A4" s="1963"/>
      <c r="B4" s="1944"/>
      <c r="C4" s="760" t="s">
        <v>4</v>
      </c>
      <c r="D4" s="762" t="s">
        <v>5</v>
      </c>
      <c r="E4" s="760" t="s">
        <v>35</v>
      </c>
      <c r="F4" s="761" t="s">
        <v>7</v>
      </c>
      <c r="G4" s="760" t="s">
        <v>8</v>
      </c>
      <c r="H4" s="759" t="s">
        <v>5</v>
      </c>
      <c r="I4" s="760" t="s">
        <v>35</v>
      </c>
      <c r="J4" s="760" t="s">
        <v>7</v>
      </c>
      <c r="K4" s="760" t="s">
        <v>8</v>
      </c>
    </row>
    <row r="5" spans="1:11" s="22" customFormat="1">
      <c r="A5" s="1957" t="s">
        <v>36</v>
      </c>
      <c r="B5" s="1398">
        <v>2011</v>
      </c>
      <c r="C5" s="1399">
        <v>3.11</v>
      </c>
      <c r="D5" s="1400">
        <v>2.99</v>
      </c>
      <c r="E5" s="1401">
        <v>3.1</v>
      </c>
      <c r="F5" s="1399">
        <v>2.81</v>
      </c>
      <c r="G5" s="1402" t="s">
        <v>12</v>
      </c>
      <c r="H5" s="1403">
        <f t="shared" ref="H5:J8" si="0">D5*100/$C5</f>
        <v>96.141479099678463</v>
      </c>
      <c r="I5" s="1403">
        <f t="shared" si="0"/>
        <v>99.678456591639872</v>
      </c>
      <c r="J5" s="1403">
        <f t="shared" si="0"/>
        <v>90.353697749196144</v>
      </c>
      <c r="K5" s="1403" t="s">
        <v>12</v>
      </c>
    </row>
    <row r="6" spans="1:11" s="22" customFormat="1">
      <c r="A6" s="1958"/>
      <c r="B6" s="1398">
        <v>2012</v>
      </c>
      <c r="C6" s="1404">
        <v>3.27</v>
      </c>
      <c r="D6" s="1405">
        <v>3.1</v>
      </c>
      <c r="E6" s="1404">
        <v>3.37</v>
      </c>
      <c r="F6" s="1406">
        <v>3.12</v>
      </c>
      <c r="G6" s="1407" t="s">
        <v>12</v>
      </c>
      <c r="H6" s="1403">
        <f t="shared" si="0"/>
        <v>94.801223241590208</v>
      </c>
      <c r="I6" s="1403">
        <f t="shared" si="0"/>
        <v>103.05810397553516</v>
      </c>
      <c r="J6" s="1403">
        <f t="shared" si="0"/>
        <v>95.412844036697251</v>
      </c>
      <c r="K6" s="1403" t="s">
        <v>12</v>
      </c>
    </row>
    <row r="7" spans="1:11" s="22" customFormat="1">
      <c r="A7" s="1958"/>
      <c r="B7" s="1398">
        <v>2013</v>
      </c>
      <c r="C7" s="1404">
        <v>3.29</v>
      </c>
      <c r="D7" s="1408">
        <v>3.16</v>
      </c>
      <c r="E7" s="1404">
        <v>3.33</v>
      </c>
      <c r="F7" s="1406">
        <v>3.1</v>
      </c>
      <c r="G7" s="1407" t="s">
        <v>12</v>
      </c>
      <c r="H7" s="1403">
        <f t="shared" si="0"/>
        <v>96.048632218844986</v>
      </c>
      <c r="I7" s="1403">
        <f t="shared" si="0"/>
        <v>101.21580547112463</v>
      </c>
      <c r="J7" s="1403">
        <f t="shared" si="0"/>
        <v>94.224924012158056</v>
      </c>
      <c r="K7" s="1403" t="s">
        <v>12</v>
      </c>
    </row>
    <row r="8" spans="1:11" s="22" customFormat="1">
      <c r="A8" s="1958"/>
      <c r="B8" s="1409">
        <v>2014</v>
      </c>
      <c r="C8" s="1410">
        <v>3.35</v>
      </c>
      <c r="D8" s="1411">
        <v>3.09</v>
      </c>
      <c r="E8" s="1410">
        <v>3.18</v>
      </c>
      <c r="F8" s="1410">
        <v>3</v>
      </c>
      <c r="G8" s="1412" t="s">
        <v>12</v>
      </c>
      <c r="H8" s="1403">
        <f t="shared" si="0"/>
        <v>92.238805970149258</v>
      </c>
      <c r="I8" s="1403">
        <f t="shared" si="0"/>
        <v>94.925373134328353</v>
      </c>
      <c r="J8" s="1403">
        <f t="shared" si="0"/>
        <v>89.552238805970148</v>
      </c>
      <c r="K8" s="1403" t="s">
        <v>12</v>
      </c>
    </row>
    <row r="9" spans="1:11" s="22" customFormat="1">
      <c r="A9" s="1959"/>
      <c r="B9" s="1395" t="s">
        <v>1207</v>
      </c>
      <c r="C9" s="1413">
        <f>C8*100/C7</f>
        <v>101.82370820668693</v>
      </c>
      <c r="D9" s="1412">
        <f>D8*100/D7</f>
        <v>97.784810126582272</v>
      </c>
      <c r="E9" s="1413">
        <f>E8*100/E7</f>
        <v>95.49549549549549</v>
      </c>
      <c r="F9" s="1413">
        <f>F8*100/F7</f>
        <v>96.774193548387089</v>
      </c>
      <c r="G9" s="1412" t="s">
        <v>12</v>
      </c>
      <c r="H9" s="1414"/>
      <c r="I9" s="1414"/>
      <c r="J9" s="1414"/>
      <c r="K9" s="1414"/>
    </row>
    <row r="10" spans="1:11" s="22" customFormat="1">
      <c r="A10" s="1957" t="s">
        <v>37</v>
      </c>
      <c r="B10" s="1415">
        <v>2011</v>
      </c>
      <c r="C10" s="1399">
        <v>5.52</v>
      </c>
      <c r="D10" s="1399">
        <v>5.92</v>
      </c>
      <c r="E10" s="1399">
        <v>5.24</v>
      </c>
      <c r="F10" s="1399">
        <v>5.52</v>
      </c>
      <c r="G10" s="1416" t="s">
        <v>12</v>
      </c>
      <c r="H10" s="1417">
        <f t="shared" ref="H10:J13" si="1">D10*100/$C10</f>
        <v>107.24637681159422</v>
      </c>
      <c r="I10" s="1417">
        <f t="shared" si="1"/>
        <v>94.927536231884062</v>
      </c>
      <c r="J10" s="1417">
        <f t="shared" si="1"/>
        <v>100.00000000000001</v>
      </c>
      <c r="K10" s="1417" t="s">
        <v>12</v>
      </c>
    </row>
    <row r="11" spans="1:11" s="22" customFormat="1">
      <c r="A11" s="1958"/>
      <c r="B11" s="1418">
        <v>2012</v>
      </c>
      <c r="C11" s="1404">
        <v>5.83</v>
      </c>
      <c r="D11" s="1404">
        <v>5.93</v>
      </c>
      <c r="E11" s="1404">
        <v>6.94</v>
      </c>
      <c r="F11" s="1404">
        <v>6.01</v>
      </c>
      <c r="G11" s="1419" t="s">
        <v>12</v>
      </c>
      <c r="H11" s="1403">
        <f t="shared" si="1"/>
        <v>101.71526586620926</v>
      </c>
      <c r="I11" s="1403">
        <f t="shared" si="1"/>
        <v>119.03945111492281</v>
      </c>
      <c r="J11" s="1403">
        <f t="shared" si="1"/>
        <v>103.08747855917667</v>
      </c>
      <c r="K11" s="1403" t="s">
        <v>12</v>
      </c>
    </row>
    <row r="12" spans="1:11" s="22" customFormat="1">
      <c r="A12" s="1958"/>
      <c r="B12" s="1418">
        <v>2013</v>
      </c>
      <c r="C12" s="1404">
        <v>6.74</v>
      </c>
      <c r="D12" s="1404">
        <v>5.68</v>
      </c>
      <c r="E12" s="1404">
        <v>6.98</v>
      </c>
      <c r="F12" s="1404">
        <v>5.89</v>
      </c>
      <c r="G12" s="1419" t="s">
        <v>12</v>
      </c>
      <c r="H12" s="1403">
        <f t="shared" si="1"/>
        <v>84.272997032640944</v>
      </c>
      <c r="I12" s="1403">
        <f t="shared" si="1"/>
        <v>103.56083086053413</v>
      </c>
      <c r="J12" s="1403">
        <f t="shared" si="1"/>
        <v>87.388724035608305</v>
      </c>
      <c r="K12" s="1403" t="s">
        <v>12</v>
      </c>
    </row>
    <row r="13" spans="1:11" s="22" customFormat="1">
      <c r="A13" s="1958"/>
      <c r="B13" s="1420">
        <v>2014</v>
      </c>
      <c r="C13" s="1410">
        <v>6.31</v>
      </c>
      <c r="D13" s="1410">
        <v>5.26</v>
      </c>
      <c r="E13" s="1410">
        <v>6.88</v>
      </c>
      <c r="F13" s="1413" t="s">
        <v>12</v>
      </c>
      <c r="G13" s="1413" t="s">
        <v>12</v>
      </c>
      <c r="H13" s="1421">
        <f t="shared" si="1"/>
        <v>83.359746434231383</v>
      </c>
      <c r="I13" s="1421">
        <f t="shared" si="1"/>
        <v>109.03328050713155</v>
      </c>
      <c r="J13" s="1421" t="s">
        <v>12</v>
      </c>
      <c r="K13" s="1421" t="s">
        <v>12</v>
      </c>
    </row>
    <row r="14" spans="1:11" s="22" customFormat="1">
      <c r="A14" s="1958"/>
      <c r="B14" s="1395" t="s">
        <v>1207</v>
      </c>
      <c r="C14" s="1422">
        <f>C13*100/C12</f>
        <v>93.620178041543028</v>
      </c>
      <c r="D14" s="1423">
        <f>D13*100/D12</f>
        <v>92.605633802816911</v>
      </c>
      <c r="E14" s="1422">
        <f>E13*100/E12</f>
        <v>98.567335243553003</v>
      </c>
      <c r="F14" s="1422" t="s">
        <v>12</v>
      </c>
      <c r="G14" s="1423" t="s">
        <v>12</v>
      </c>
      <c r="H14" s="1414"/>
      <c r="I14" s="1414"/>
      <c r="J14" s="1414"/>
      <c r="K14" s="1414"/>
    </row>
    <row r="15" spans="1:11" s="22" customFormat="1">
      <c r="A15" s="1958" t="s">
        <v>38</v>
      </c>
      <c r="B15" s="1398">
        <v>2011</v>
      </c>
      <c r="C15" s="1404">
        <v>1.79</v>
      </c>
      <c r="D15" s="1408">
        <v>1.78</v>
      </c>
      <c r="E15" s="1404">
        <v>1.37</v>
      </c>
      <c r="F15" s="1404">
        <v>1.63</v>
      </c>
      <c r="G15" s="1408">
        <v>1.87</v>
      </c>
      <c r="H15" s="1403">
        <f t="shared" ref="H15:K18" si="2">D15*100/$C15</f>
        <v>99.441340782122907</v>
      </c>
      <c r="I15" s="1403">
        <f t="shared" si="2"/>
        <v>76.536312849162016</v>
      </c>
      <c r="J15" s="1403">
        <f t="shared" si="2"/>
        <v>91.061452513966472</v>
      </c>
      <c r="K15" s="1403">
        <f t="shared" si="2"/>
        <v>104.46927374301676</v>
      </c>
    </row>
    <row r="16" spans="1:11" s="22" customFormat="1">
      <c r="A16" s="1958"/>
      <c r="B16" s="1398">
        <v>2012</v>
      </c>
      <c r="C16" s="1404">
        <v>1.91</v>
      </c>
      <c r="D16" s="1408">
        <v>1.85</v>
      </c>
      <c r="E16" s="1404">
        <v>1.41</v>
      </c>
      <c r="F16" s="1404">
        <v>1.63</v>
      </c>
      <c r="G16" s="1408">
        <v>1.92</v>
      </c>
      <c r="H16" s="1403">
        <f t="shared" si="2"/>
        <v>96.858638743455501</v>
      </c>
      <c r="I16" s="1403">
        <f t="shared" si="2"/>
        <v>73.821989528795811</v>
      </c>
      <c r="J16" s="1403">
        <f t="shared" si="2"/>
        <v>85.340314136125656</v>
      </c>
      <c r="K16" s="1403">
        <f t="shared" si="2"/>
        <v>100.52356020942409</v>
      </c>
    </row>
    <row r="17" spans="1:11" s="22" customFormat="1">
      <c r="A17" s="1958"/>
      <c r="B17" s="1398">
        <v>2013</v>
      </c>
      <c r="C17" s="1406">
        <v>2.0023</v>
      </c>
      <c r="D17" s="1405">
        <v>1.9379</v>
      </c>
      <c r="E17" s="1406">
        <v>1.4077999999999999</v>
      </c>
      <c r="F17" s="1406">
        <v>1.673</v>
      </c>
      <c r="G17" s="1405">
        <v>1.9494</v>
      </c>
      <c r="H17" s="1403">
        <f t="shared" si="2"/>
        <v>96.783698746441587</v>
      </c>
      <c r="I17" s="1403">
        <f t="shared" si="2"/>
        <v>70.309144483843582</v>
      </c>
      <c r="J17" s="1403">
        <f t="shared" si="2"/>
        <v>83.553913000049945</v>
      </c>
      <c r="K17" s="1403">
        <f t="shared" si="2"/>
        <v>97.358038256005599</v>
      </c>
    </row>
    <row r="18" spans="1:11" s="22" customFormat="1">
      <c r="A18" s="1958"/>
      <c r="B18" s="1409">
        <v>2014</v>
      </c>
      <c r="C18" s="1406">
        <v>1.8024</v>
      </c>
      <c r="D18" s="1405">
        <v>1.8229</v>
      </c>
      <c r="E18" s="1406">
        <v>1.51</v>
      </c>
      <c r="F18" s="1406">
        <v>1.6245000000000001</v>
      </c>
      <c r="G18" s="1405">
        <v>1.9105000000000001</v>
      </c>
      <c r="H18" s="1403">
        <f t="shared" si="2"/>
        <v>101.13737239236573</v>
      </c>
      <c r="I18" s="1403">
        <f t="shared" si="2"/>
        <v>83.77718597425654</v>
      </c>
      <c r="J18" s="1403">
        <f t="shared" si="2"/>
        <v>90.129826897470053</v>
      </c>
      <c r="K18" s="1403">
        <f t="shared" si="2"/>
        <v>105.99755881047493</v>
      </c>
    </row>
    <row r="19" spans="1:11" s="22" customFormat="1">
      <c r="A19" s="1959"/>
      <c r="B19" s="1395" t="s">
        <v>1207</v>
      </c>
      <c r="C19" s="1422">
        <f>C18*100/C17</f>
        <v>90.016481046796187</v>
      </c>
      <c r="D19" s="1423">
        <f>D18*100/D17</f>
        <v>94.065741266319208</v>
      </c>
      <c r="E19" s="1422">
        <f>E18*100/E17</f>
        <v>107.25955391390823</v>
      </c>
      <c r="F19" s="1422">
        <f>F18*100/F17</f>
        <v>97.101016138673046</v>
      </c>
      <c r="G19" s="1423">
        <f>G18*100/G17</f>
        <v>98.004514209500357</v>
      </c>
      <c r="H19" s="1414"/>
      <c r="I19" s="1414"/>
      <c r="J19" s="1414"/>
      <c r="K19" s="1414"/>
    </row>
    <row r="20" spans="1:11" s="22" customFormat="1">
      <c r="A20" s="1957" t="s">
        <v>39</v>
      </c>
      <c r="B20" s="1398">
        <v>2011</v>
      </c>
      <c r="C20" s="1404">
        <v>4.66</v>
      </c>
      <c r="D20" s="1408">
        <v>4.12</v>
      </c>
      <c r="E20" s="1404">
        <v>3.64</v>
      </c>
      <c r="F20" s="1404">
        <v>4.67</v>
      </c>
      <c r="G20" s="1405">
        <v>3.8</v>
      </c>
      <c r="H20" s="1403">
        <f t="shared" ref="H20:K23" si="3">D20*100/$C20</f>
        <v>88.412017167381975</v>
      </c>
      <c r="I20" s="1403">
        <f t="shared" si="3"/>
        <v>78.111587982832617</v>
      </c>
      <c r="J20" s="1403">
        <f t="shared" si="3"/>
        <v>100.21459227467811</v>
      </c>
      <c r="K20" s="1403">
        <f t="shared" si="3"/>
        <v>81.545064377682408</v>
      </c>
    </row>
    <row r="21" spans="1:11" s="22" customFormat="1">
      <c r="A21" s="1958"/>
      <c r="B21" s="1398">
        <v>2012</v>
      </c>
      <c r="C21" s="1404">
        <v>4.32</v>
      </c>
      <c r="D21" s="1405">
        <v>3.6</v>
      </c>
      <c r="E21" s="1404">
        <v>3.81</v>
      </c>
      <c r="F21" s="1404">
        <v>4.6399999999999997</v>
      </c>
      <c r="G21" s="1405">
        <v>3.13</v>
      </c>
      <c r="H21" s="1403">
        <f t="shared" si="3"/>
        <v>83.333333333333329</v>
      </c>
      <c r="I21" s="1403">
        <f t="shared" si="3"/>
        <v>88.194444444444443</v>
      </c>
      <c r="J21" s="1403">
        <f t="shared" si="3"/>
        <v>107.40740740740739</v>
      </c>
      <c r="K21" s="1403">
        <f t="shared" si="3"/>
        <v>72.453703703703695</v>
      </c>
    </row>
    <row r="22" spans="1:11" s="22" customFormat="1">
      <c r="A22" s="1958"/>
      <c r="B22" s="1398">
        <v>2013</v>
      </c>
      <c r="C22" s="1404">
        <v>3.62</v>
      </c>
      <c r="D22" s="1408">
        <v>4.03</v>
      </c>
      <c r="E22" s="1404">
        <v>3.98</v>
      </c>
      <c r="F22" s="1404">
        <v>4.7699999999999996</v>
      </c>
      <c r="G22" s="1408">
        <v>3.94</v>
      </c>
      <c r="H22" s="1403">
        <f t="shared" si="3"/>
        <v>111.32596685082872</v>
      </c>
      <c r="I22" s="1403">
        <f t="shared" si="3"/>
        <v>109.94475138121547</v>
      </c>
      <c r="J22" s="1403">
        <f t="shared" si="3"/>
        <v>131.76795580110496</v>
      </c>
      <c r="K22" s="1403">
        <f t="shared" si="3"/>
        <v>108.83977900552486</v>
      </c>
    </row>
    <row r="23" spans="1:11" s="22" customFormat="1">
      <c r="A23" s="1958"/>
      <c r="B23" s="1409">
        <v>2014</v>
      </c>
      <c r="C23" s="1424">
        <v>3.6284999999999998</v>
      </c>
      <c r="D23" s="1425">
        <v>3.94</v>
      </c>
      <c r="E23" s="1424">
        <v>4.07</v>
      </c>
      <c r="F23" s="1424">
        <v>4.8899999999999997</v>
      </c>
      <c r="G23" s="1425">
        <v>3.4251</v>
      </c>
      <c r="H23" s="1403">
        <f t="shared" si="3"/>
        <v>108.58481466170595</v>
      </c>
      <c r="I23" s="1403">
        <f t="shared" si="3"/>
        <v>112.16756235358964</v>
      </c>
      <c r="J23" s="1403">
        <f t="shared" si="3"/>
        <v>134.76643241008679</v>
      </c>
      <c r="K23" s="1403">
        <f t="shared" si="3"/>
        <v>94.3943778420835</v>
      </c>
    </row>
    <row r="24" spans="1:11" s="22" customFormat="1">
      <c r="A24" s="1959"/>
      <c r="B24" s="1395" t="s">
        <v>1207</v>
      </c>
      <c r="C24" s="1422">
        <f>C23*100/C22</f>
        <v>100.23480662983424</v>
      </c>
      <c r="D24" s="1423">
        <f>D23*100/D22</f>
        <v>97.766749379652595</v>
      </c>
      <c r="E24" s="1422">
        <f>E23*100/E22</f>
        <v>102.26130653266331</v>
      </c>
      <c r="F24" s="1422">
        <f>F23*100/F22</f>
        <v>102.51572327044025</v>
      </c>
      <c r="G24" s="1423">
        <f>G23*100/G22</f>
        <v>86.931472081218274</v>
      </c>
      <c r="H24" s="1414"/>
      <c r="I24" s="1414"/>
      <c r="J24" s="1414"/>
      <c r="K24" s="1414"/>
    </row>
    <row r="25" spans="1:11" s="22" customFormat="1">
      <c r="A25" s="1957" t="s">
        <v>40</v>
      </c>
      <c r="B25" s="1398">
        <v>2011</v>
      </c>
      <c r="C25" s="1404">
        <v>4.16</v>
      </c>
      <c r="D25" s="1408">
        <v>3.82</v>
      </c>
      <c r="E25" s="1404">
        <v>3.29</v>
      </c>
      <c r="F25" s="1406">
        <v>3.9</v>
      </c>
      <c r="G25" s="1408">
        <v>3.22</v>
      </c>
      <c r="H25" s="1403">
        <f t="shared" ref="H25:K28" si="4">D25*100/$C25</f>
        <v>91.82692307692308</v>
      </c>
      <c r="I25" s="1403">
        <f t="shared" si="4"/>
        <v>79.086538461538453</v>
      </c>
      <c r="J25" s="1403">
        <f t="shared" si="4"/>
        <v>93.75</v>
      </c>
      <c r="K25" s="1403">
        <f t="shared" si="4"/>
        <v>77.403846153846146</v>
      </c>
    </row>
    <row r="26" spans="1:11" s="22" customFormat="1">
      <c r="A26" s="1958"/>
      <c r="B26" s="1398">
        <v>2012</v>
      </c>
      <c r="C26" s="1404">
        <v>4.1900000000000004</v>
      </c>
      <c r="D26" s="1405">
        <v>3.7</v>
      </c>
      <c r="E26" s="1404">
        <v>3.21</v>
      </c>
      <c r="F26" s="1404">
        <v>3.55</v>
      </c>
      <c r="G26" s="1408">
        <v>3.15</v>
      </c>
      <c r="H26" s="1403">
        <f t="shared" si="4"/>
        <v>88.30548926014319</v>
      </c>
      <c r="I26" s="1403">
        <f t="shared" si="4"/>
        <v>76.610978520286395</v>
      </c>
      <c r="J26" s="1403">
        <f t="shared" si="4"/>
        <v>84.725536992840091</v>
      </c>
      <c r="K26" s="1403">
        <f t="shared" si="4"/>
        <v>75.178997613365155</v>
      </c>
    </row>
    <row r="27" spans="1:11" s="22" customFormat="1">
      <c r="A27" s="1958"/>
      <c r="B27" s="1398">
        <v>2013</v>
      </c>
      <c r="C27" s="1404">
        <v>4.76</v>
      </c>
      <c r="D27" s="1408">
        <v>3.87</v>
      </c>
      <c r="E27" s="1404">
        <v>3.74</v>
      </c>
      <c r="F27" s="1404">
        <v>3.95</v>
      </c>
      <c r="G27" s="1408">
        <v>3.48</v>
      </c>
      <c r="H27" s="1403">
        <f t="shared" si="4"/>
        <v>81.30252100840336</v>
      </c>
      <c r="I27" s="1403">
        <f t="shared" si="4"/>
        <v>78.571428571428569</v>
      </c>
      <c r="J27" s="1403">
        <f t="shared" si="4"/>
        <v>82.983193277310932</v>
      </c>
      <c r="K27" s="1403">
        <f t="shared" si="4"/>
        <v>73.109243697479002</v>
      </c>
    </row>
    <row r="28" spans="1:11" s="22" customFormat="1">
      <c r="A28" s="1958"/>
      <c r="B28" s="1409">
        <v>2014</v>
      </c>
      <c r="C28" s="1424">
        <v>4.8780000000000001</v>
      </c>
      <c r="D28" s="1425">
        <v>3.81</v>
      </c>
      <c r="E28" s="1424">
        <v>3.32</v>
      </c>
      <c r="F28" s="1424">
        <v>3.87</v>
      </c>
      <c r="G28" s="1425">
        <v>3.3216000000000001</v>
      </c>
      <c r="H28" s="1403">
        <f t="shared" si="4"/>
        <v>78.105781057810574</v>
      </c>
      <c r="I28" s="1403">
        <f t="shared" si="4"/>
        <v>68.060680606806073</v>
      </c>
      <c r="J28" s="1403">
        <f t="shared" si="4"/>
        <v>79.335793357933582</v>
      </c>
      <c r="K28" s="1403">
        <f t="shared" si="4"/>
        <v>68.093480934809349</v>
      </c>
    </row>
    <row r="29" spans="1:11" s="22" customFormat="1">
      <c r="A29" s="1959"/>
      <c r="B29" s="1395" t="s">
        <v>1207</v>
      </c>
      <c r="C29" s="1422">
        <f>C28*100/C27</f>
        <v>102.47899159663866</v>
      </c>
      <c r="D29" s="1423">
        <f>D28*100/D27</f>
        <v>98.449612403100772</v>
      </c>
      <c r="E29" s="1422">
        <f>E28*100/E27</f>
        <v>88.770053475935825</v>
      </c>
      <c r="F29" s="1422">
        <f>F28*100/F27</f>
        <v>97.974683544303787</v>
      </c>
      <c r="G29" s="1423">
        <f>G28*100/G27</f>
        <v>95.448275862068968</v>
      </c>
      <c r="H29" s="1414"/>
      <c r="I29" s="1414"/>
      <c r="J29" s="1414"/>
      <c r="K29" s="1414"/>
    </row>
    <row r="30" spans="1:11" s="22" customFormat="1">
      <c r="A30" s="1957" t="s">
        <v>41</v>
      </c>
      <c r="B30" s="1398">
        <v>2011</v>
      </c>
      <c r="C30" s="1404">
        <v>0.42</v>
      </c>
      <c r="D30" s="1408">
        <v>0.48</v>
      </c>
      <c r="E30" s="1404">
        <v>0.41</v>
      </c>
      <c r="F30" s="1404">
        <v>0.49</v>
      </c>
      <c r="G30" s="1407" t="s">
        <v>12</v>
      </c>
      <c r="H30" s="1403">
        <f t="shared" ref="H30:J33" si="5">D30*100/$C30</f>
        <v>114.28571428571429</v>
      </c>
      <c r="I30" s="1403">
        <f t="shared" si="5"/>
        <v>97.61904761904762</v>
      </c>
      <c r="J30" s="1403">
        <f t="shared" si="5"/>
        <v>116.66666666666667</v>
      </c>
      <c r="K30" s="1403" t="s">
        <v>12</v>
      </c>
    </row>
    <row r="31" spans="1:11" s="22" customFormat="1">
      <c r="A31" s="1958"/>
      <c r="B31" s="1398">
        <v>2012</v>
      </c>
      <c r="C31" s="1404">
        <v>0.41</v>
      </c>
      <c r="D31" s="1408">
        <v>0.45</v>
      </c>
      <c r="E31" s="1404">
        <v>0.42</v>
      </c>
      <c r="F31" s="1404">
        <v>0.45</v>
      </c>
      <c r="G31" s="1407" t="s">
        <v>12</v>
      </c>
      <c r="H31" s="1403">
        <f t="shared" si="5"/>
        <v>109.75609756097562</v>
      </c>
      <c r="I31" s="1403">
        <f t="shared" si="5"/>
        <v>102.43902439024392</v>
      </c>
      <c r="J31" s="1403">
        <f t="shared" si="5"/>
        <v>109.75609756097562</v>
      </c>
      <c r="K31" s="1403" t="s">
        <v>12</v>
      </c>
    </row>
    <row r="32" spans="1:11" s="22" customFormat="1">
      <c r="A32" s="1958"/>
      <c r="B32" s="1398">
        <v>2013</v>
      </c>
      <c r="C32" s="1404">
        <v>0.45</v>
      </c>
      <c r="D32" s="1408">
        <v>0.46</v>
      </c>
      <c r="E32" s="1404">
        <v>0.51</v>
      </c>
      <c r="F32" s="1404">
        <v>0.47</v>
      </c>
      <c r="G32" s="1407" t="s">
        <v>12</v>
      </c>
      <c r="H32" s="1403">
        <f t="shared" si="5"/>
        <v>102.22222222222221</v>
      </c>
      <c r="I32" s="1403">
        <f t="shared" si="5"/>
        <v>113.33333333333333</v>
      </c>
      <c r="J32" s="1403">
        <f t="shared" si="5"/>
        <v>104.44444444444444</v>
      </c>
      <c r="K32" s="1403" t="s">
        <v>12</v>
      </c>
    </row>
    <row r="33" spans="1:11" s="22" customFormat="1">
      <c r="A33" s="1958"/>
      <c r="B33" s="1409">
        <v>2014</v>
      </c>
      <c r="C33" s="1406">
        <v>0.4335</v>
      </c>
      <c r="D33" s="1426">
        <v>0.42</v>
      </c>
      <c r="E33" s="1406">
        <v>0.47</v>
      </c>
      <c r="F33" s="1406">
        <v>0.5</v>
      </c>
      <c r="G33" s="1427" t="s">
        <v>12</v>
      </c>
      <c r="H33" s="1403">
        <f t="shared" si="5"/>
        <v>96.885813148788927</v>
      </c>
      <c r="I33" s="1403">
        <f t="shared" si="5"/>
        <v>108.41983852364476</v>
      </c>
      <c r="J33" s="1403">
        <f t="shared" si="5"/>
        <v>115.34025374855825</v>
      </c>
      <c r="K33" s="1403" t="s">
        <v>12</v>
      </c>
    </row>
    <row r="34" spans="1:11" s="22" customFormat="1" ht="12" customHeight="1">
      <c r="A34" s="1959"/>
      <c r="B34" s="1395" t="s">
        <v>1207</v>
      </c>
      <c r="C34" s="1422">
        <f>C33*100/C32</f>
        <v>96.333333333333329</v>
      </c>
      <c r="D34" s="1423">
        <f>D33*100/D32</f>
        <v>91.304347826086953</v>
      </c>
      <c r="E34" s="1422">
        <f>E33*100/E32</f>
        <v>92.156862745098039</v>
      </c>
      <c r="F34" s="1422">
        <f>F33*100/F32</f>
        <v>106.38297872340426</v>
      </c>
      <c r="G34" s="1423" t="s">
        <v>12</v>
      </c>
      <c r="H34" s="1414"/>
      <c r="I34" s="1414"/>
      <c r="J34" s="1414"/>
      <c r="K34" s="1414"/>
    </row>
    <row r="35" spans="1:11" s="4" customFormat="1" ht="26.25" customHeight="1">
      <c r="A35" s="1961" t="s">
        <v>1210</v>
      </c>
      <c r="B35" s="1961"/>
      <c r="C35" s="1961"/>
      <c r="D35" s="1961"/>
      <c r="E35" s="1961"/>
      <c r="F35" s="1961"/>
      <c r="G35" s="1961"/>
      <c r="H35" s="1961"/>
      <c r="I35" s="1961"/>
      <c r="J35" s="1961"/>
      <c r="K35" s="1961"/>
    </row>
    <row r="36" spans="1:11" ht="26.25" customHeight="1">
      <c r="A36" s="1960" t="s">
        <v>1074</v>
      </c>
      <c r="B36" s="1960"/>
      <c r="C36" s="1960"/>
      <c r="D36" s="1960"/>
      <c r="E36" s="1960"/>
      <c r="F36" s="1960"/>
      <c r="G36" s="1960"/>
      <c r="H36" s="1960"/>
      <c r="I36" s="1960"/>
      <c r="J36" s="1960"/>
      <c r="K36" s="1960"/>
    </row>
    <row r="37" spans="1:11">
      <c r="A37" s="1299" t="s">
        <v>1080</v>
      </c>
    </row>
  </sheetData>
  <mergeCells count="13">
    <mergeCell ref="H2:K2"/>
    <mergeCell ref="A3:A4"/>
    <mergeCell ref="B3:B4"/>
    <mergeCell ref="C3:G3"/>
    <mergeCell ref="H3:K3"/>
    <mergeCell ref="A20:A24"/>
    <mergeCell ref="A25:A29"/>
    <mergeCell ref="A30:A34"/>
    <mergeCell ref="A36:K36"/>
    <mergeCell ref="A5:A9"/>
    <mergeCell ref="A10:A14"/>
    <mergeCell ref="A15:A19"/>
    <mergeCell ref="A35:K35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I27" sqref="I27"/>
    </sheetView>
  </sheetViews>
  <sheetFormatPr defaultRowHeight="15"/>
  <cols>
    <col min="1" max="1" width="17.5703125" customWidth="1"/>
  </cols>
  <sheetData>
    <row r="1" spans="1:9">
      <c r="A1" s="12" t="s">
        <v>42</v>
      </c>
      <c r="B1" s="17"/>
      <c r="C1" s="17"/>
      <c r="D1" s="17"/>
      <c r="E1" s="17"/>
      <c r="F1" s="18"/>
      <c r="G1" s="17"/>
      <c r="H1" s="17"/>
      <c r="I1" s="17"/>
    </row>
    <row r="2" spans="1:9">
      <c r="A2" s="13" t="s">
        <v>34</v>
      </c>
      <c r="B2" s="17"/>
      <c r="C2" s="17"/>
      <c r="D2" s="17"/>
      <c r="E2" s="17"/>
      <c r="F2" s="18"/>
      <c r="G2" s="17"/>
      <c r="H2" s="1967" t="s">
        <v>1076</v>
      </c>
      <c r="I2" s="1967"/>
    </row>
    <row r="3" spans="1:9">
      <c r="A3" s="1962" t="s">
        <v>0</v>
      </c>
      <c r="B3" s="1943" t="s">
        <v>1</v>
      </c>
      <c r="C3" s="1947" t="s">
        <v>1077</v>
      </c>
      <c r="D3" s="1948"/>
      <c r="E3" s="1948"/>
      <c r="F3" s="1948"/>
      <c r="G3" s="1945" t="s">
        <v>27</v>
      </c>
      <c r="H3" s="1946"/>
      <c r="I3" s="1947"/>
    </row>
    <row r="4" spans="1:9">
      <c r="A4" s="1963"/>
      <c r="B4" s="1944"/>
      <c r="C4" s="760" t="s">
        <v>4</v>
      </c>
      <c r="D4" s="760" t="s">
        <v>5</v>
      </c>
      <c r="E4" s="760" t="s">
        <v>35</v>
      </c>
      <c r="F4" s="760" t="s">
        <v>7</v>
      </c>
      <c r="G4" s="760" t="s">
        <v>5</v>
      </c>
      <c r="H4" s="760" t="s">
        <v>35</v>
      </c>
      <c r="I4" s="760" t="s">
        <v>7</v>
      </c>
    </row>
    <row r="5" spans="1:9">
      <c r="A5" s="1964" t="s">
        <v>1020</v>
      </c>
      <c r="B5" s="1398">
        <v>2011</v>
      </c>
      <c r="C5" s="1399">
        <v>4.5199999999999996</v>
      </c>
      <c r="D5" s="1405">
        <v>4.1890000000000001</v>
      </c>
      <c r="E5" s="1401">
        <v>3.5</v>
      </c>
      <c r="F5" s="1428">
        <v>4.12</v>
      </c>
      <c r="G5" s="1403">
        <f t="shared" ref="G5:I8" si="0">D5*100/$C5</f>
        <v>92.676991150442475</v>
      </c>
      <c r="H5" s="1403">
        <f t="shared" si="0"/>
        <v>77.433628318584084</v>
      </c>
      <c r="I5" s="1403">
        <f t="shared" si="0"/>
        <v>91.150442477876112</v>
      </c>
    </row>
    <row r="6" spans="1:9">
      <c r="A6" s="1965"/>
      <c r="B6" s="1398">
        <v>2012</v>
      </c>
      <c r="C6" s="1404">
        <v>4.6900000000000004</v>
      </c>
      <c r="D6" s="1408">
        <v>4.49</v>
      </c>
      <c r="E6" s="1404">
        <v>3.73</v>
      </c>
      <c r="F6" s="1428">
        <v>4.42</v>
      </c>
      <c r="G6" s="1403">
        <f t="shared" si="0"/>
        <v>95.735607675906181</v>
      </c>
      <c r="H6" s="1403">
        <f t="shared" si="0"/>
        <v>79.530916844349676</v>
      </c>
      <c r="I6" s="1403">
        <f t="shared" si="0"/>
        <v>94.243070362473347</v>
      </c>
    </row>
    <row r="7" spans="1:9">
      <c r="A7" s="1965"/>
      <c r="B7" s="1398">
        <v>2013</v>
      </c>
      <c r="C7" s="1404">
        <v>4.7699999999999996</v>
      </c>
      <c r="D7" s="1408">
        <v>4.6100000000000003</v>
      </c>
      <c r="E7" s="1404">
        <v>3.68</v>
      </c>
      <c r="F7" s="1428">
        <v>4.55</v>
      </c>
      <c r="G7" s="1403">
        <f t="shared" si="0"/>
        <v>96.645702306079684</v>
      </c>
      <c r="H7" s="1403">
        <f t="shared" si="0"/>
        <v>77.148846960167717</v>
      </c>
      <c r="I7" s="1403">
        <f t="shared" si="0"/>
        <v>95.387840670859546</v>
      </c>
    </row>
    <row r="8" spans="1:9">
      <c r="A8" s="1965"/>
      <c r="B8" s="1409">
        <v>2014</v>
      </c>
      <c r="C8" s="1404">
        <v>4.67</v>
      </c>
      <c r="D8" s="1426">
        <v>4.45</v>
      </c>
      <c r="E8" s="1404">
        <v>3.55</v>
      </c>
      <c r="F8" s="1408">
        <v>4.37</v>
      </c>
      <c r="G8" s="1403">
        <f t="shared" si="0"/>
        <v>95.289079229122052</v>
      </c>
      <c r="H8" s="1403">
        <f t="shared" si="0"/>
        <v>76.017130620985014</v>
      </c>
      <c r="I8" s="1403">
        <f t="shared" si="0"/>
        <v>93.576017130620983</v>
      </c>
    </row>
    <row r="9" spans="1:9">
      <c r="A9" s="1966"/>
      <c r="B9" s="1395" t="s">
        <v>1170</v>
      </c>
      <c r="C9" s="1422">
        <f>C8*100/C7</f>
        <v>97.903563941299794</v>
      </c>
      <c r="D9" s="1423">
        <f>D8*100/D7</f>
        <v>96.529284164858993</v>
      </c>
      <c r="E9" s="1422">
        <f>E8*100/E7</f>
        <v>96.467391304347828</v>
      </c>
      <c r="F9" s="1423">
        <f>F8*100/F7</f>
        <v>96.043956043956044</v>
      </c>
      <c r="G9" s="1414"/>
      <c r="H9" s="1414"/>
      <c r="I9" s="1414"/>
    </row>
    <row r="10" spans="1:9">
      <c r="A10" s="1964" t="s">
        <v>37</v>
      </c>
      <c r="B10" s="1398">
        <v>2011</v>
      </c>
      <c r="C10" s="1404">
        <v>7.78</v>
      </c>
      <c r="D10" s="1408">
        <v>7.31</v>
      </c>
      <c r="E10" s="1404">
        <v>7.07</v>
      </c>
      <c r="F10" s="1429">
        <f>3.31+(3.31*0.82)</f>
        <v>6.0242000000000004</v>
      </c>
      <c r="G10" s="1403">
        <f t="shared" ref="G10:I13" si="1">D10*100/$C10</f>
        <v>93.958868894601537</v>
      </c>
      <c r="H10" s="1403">
        <f t="shared" si="1"/>
        <v>90.874035989717214</v>
      </c>
      <c r="I10" s="1403">
        <f t="shared" si="1"/>
        <v>77.431876606683815</v>
      </c>
    </row>
    <row r="11" spans="1:9">
      <c r="A11" s="1965"/>
      <c r="B11" s="1398">
        <v>2012</v>
      </c>
      <c r="C11" s="1404">
        <v>8.34</v>
      </c>
      <c r="D11" s="1408">
        <v>7.95</v>
      </c>
      <c r="E11" s="1406">
        <v>7.9</v>
      </c>
      <c r="F11" s="1429">
        <v>6.43</v>
      </c>
      <c r="G11" s="1403">
        <f t="shared" si="1"/>
        <v>95.323741007194243</v>
      </c>
      <c r="H11" s="1403">
        <f t="shared" si="1"/>
        <v>94.724220623501196</v>
      </c>
      <c r="I11" s="1403">
        <f t="shared" si="1"/>
        <v>77.098321342925658</v>
      </c>
    </row>
    <row r="12" spans="1:9">
      <c r="A12" s="1965"/>
      <c r="B12" s="1398">
        <v>2013</v>
      </c>
      <c r="C12" s="1404">
        <v>8.68</v>
      </c>
      <c r="D12" s="1408">
        <v>7.95</v>
      </c>
      <c r="E12" s="1404">
        <v>7.95</v>
      </c>
      <c r="F12" s="1429">
        <f>5.89*1.07</f>
        <v>6.3022999999999998</v>
      </c>
      <c r="G12" s="1403">
        <f t="shared" si="1"/>
        <v>91.589861751152071</v>
      </c>
      <c r="H12" s="1403">
        <f t="shared" si="1"/>
        <v>91.589861751152071</v>
      </c>
      <c r="I12" s="1403">
        <f t="shared" si="1"/>
        <v>72.607142857142861</v>
      </c>
    </row>
    <row r="13" spans="1:9">
      <c r="A13" s="1965"/>
      <c r="B13" s="1409">
        <v>2014</v>
      </c>
      <c r="C13" s="1406">
        <v>8.5</v>
      </c>
      <c r="D13" s="1426">
        <v>7.42</v>
      </c>
      <c r="E13" s="1404">
        <v>7.82</v>
      </c>
      <c r="F13" s="1408">
        <v>5.83</v>
      </c>
      <c r="G13" s="1403">
        <f t="shared" si="1"/>
        <v>87.294117647058826</v>
      </c>
      <c r="H13" s="1403">
        <f t="shared" si="1"/>
        <v>92</v>
      </c>
      <c r="I13" s="1403">
        <f t="shared" si="1"/>
        <v>68.588235294117652</v>
      </c>
    </row>
    <row r="14" spans="1:9">
      <c r="A14" s="1965"/>
      <c r="B14" s="1395" t="s">
        <v>1170</v>
      </c>
      <c r="C14" s="1422">
        <f>C13*100/C12</f>
        <v>97.926267281105993</v>
      </c>
      <c r="D14" s="1423">
        <f>D13*100/D12</f>
        <v>93.333333333333329</v>
      </c>
      <c r="E14" s="1422">
        <f>E13*100/E12</f>
        <v>98.364779874213838</v>
      </c>
      <c r="F14" s="1423">
        <f>F13*100/F12</f>
        <v>92.50591054059629</v>
      </c>
      <c r="G14" s="1414"/>
      <c r="H14" s="1414"/>
      <c r="I14" s="1414"/>
    </row>
    <row r="15" spans="1:9">
      <c r="A15" s="1965" t="s">
        <v>43</v>
      </c>
      <c r="B15" s="1398">
        <v>2011</v>
      </c>
      <c r="C15" s="1404">
        <v>2.41</v>
      </c>
      <c r="D15" s="1405">
        <v>2.3570000000000002</v>
      </c>
      <c r="E15" s="1404">
        <v>1.76</v>
      </c>
      <c r="F15" s="1428">
        <v>2.66</v>
      </c>
      <c r="G15" s="1403">
        <f t="shared" ref="G15:I18" si="2">D15*100/$C15</f>
        <v>97.800829875518673</v>
      </c>
      <c r="H15" s="1403">
        <f t="shared" si="2"/>
        <v>73.029045643153523</v>
      </c>
      <c r="I15" s="1403">
        <f t="shared" si="2"/>
        <v>110.37344398340248</v>
      </c>
    </row>
    <row r="16" spans="1:9">
      <c r="A16" s="1965"/>
      <c r="B16" s="1398">
        <v>2012</v>
      </c>
      <c r="C16" s="1404">
        <v>2.61</v>
      </c>
      <c r="D16" s="1408">
        <v>2.4900000000000002</v>
      </c>
      <c r="E16" s="1404">
        <v>1.81</v>
      </c>
      <c r="F16" s="1429">
        <v>2.7</v>
      </c>
      <c r="G16" s="1403">
        <f t="shared" si="2"/>
        <v>95.402298850574724</v>
      </c>
      <c r="H16" s="1403">
        <f t="shared" si="2"/>
        <v>69.348659003831415</v>
      </c>
      <c r="I16" s="1403">
        <f t="shared" si="2"/>
        <v>103.44827586206897</v>
      </c>
    </row>
    <row r="17" spans="1:9">
      <c r="A17" s="1965"/>
      <c r="B17" s="1398">
        <v>2013</v>
      </c>
      <c r="C17" s="1404">
        <v>2.71</v>
      </c>
      <c r="D17" s="1408">
        <v>2.66</v>
      </c>
      <c r="E17" s="1406">
        <v>1.8</v>
      </c>
      <c r="F17" s="1428">
        <v>2.71</v>
      </c>
      <c r="G17" s="1403">
        <f t="shared" si="2"/>
        <v>98.154981549815503</v>
      </c>
      <c r="H17" s="1403">
        <f t="shared" si="2"/>
        <v>66.420664206642073</v>
      </c>
      <c r="I17" s="1403">
        <f t="shared" si="2"/>
        <v>100</v>
      </c>
    </row>
    <row r="18" spans="1:9">
      <c r="A18" s="1965"/>
      <c r="B18" s="1409">
        <v>2014</v>
      </c>
      <c r="C18" s="1406">
        <v>2.6</v>
      </c>
      <c r="D18" s="1430">
        <v>2.6</v>
      </c>
      <c r="E18" s="1404">
        <v>1.75</v>
      </c>
      <c r="F18" s="1408">
        <v>2.63</v>
      </c>
      <c r="G18" s="1403">
        <f t="shared" si="2"/>
        <v>100</v>
      </c>
      <c r="H18" s="1403">
        <f t="shared" si="2"/>
        <v>67.307692307692307</v>
      </c>
      <c r="I18" s="1403">
        <f t="shared" si="2"/>
        <v>101.15384615384615</v>
      </c>
    </row>
    <row r="19" spans="1:9">
      <c r="A19" s="1966"/>
      <c r="B19" s="1395" t="s">
        <v>1170</v>
      </c>
      <c r="C19" s="1422">
        <f>C18*100/C17</f>
        <v>95.9409594095941</v>
      </c>
      <c r="D19" s="1423">
        <f>D18*100/D17</f>
        <v>97.744360902255636</v>
      </c>
      <c r="E19" s="1422">
        <f>E18*100/E17</f>
        <v>97.222222222222214</v>
      </c>
      <c r="F19" s="1423">
        <f>F18*100/F17</f>
        <v>97.047970479704802</v>
      </c>
      <c r="G19" s="1414"/>
      <c r="H19" s="1414"/>
      <c r="I19" s="1414"/>
    </row>
    <row r="20" spans="1:9">
      <c r="A20" s="1964" t="s">
        <v>39</v>
      </c>
      <c r="B20" s="1398">
        <v>2011</v>
      </c>
      <c r="C20" s="1404">
        <v>7.68</v>
      </c>
      <c r="D20" s="1405">
        <v>5.6420000000000003</v>
      </c>
      <c r="E20" s="1406">
        <v>5.4</v>
      </c>
      <c r="F20" s="1428">
        <v>8.31</v>
      </c>
      <c r="G20" s="1403">
        <f t="shared" ref="G20:I23" si="3">D20*100/$C20</f>
        <v>73.463541666666671</v>
      </c>
      <c r="H20" s="1403">
        <f t="shared" si="3"/>
        <v>70.3125</v>
      </c>
      <c r="I20" s="1403">
        <f t="shared" si="3"/>
        <v>108.203125</v>
      </c>
    </row>
    <row r="21" spans="1:9">
      <c r="A21" s="1965"/>
      <c r="B21" s="1398">
        <v>2012</v>
      </c>
      <c r="C21" s="1404">
        <v>7.76</v>
      </c>
      <c r="D21" s="1408">
        <v>5.41</v>
      </c>
      <c r="E21" s="1404">
        <v>5.15</v>
      </c>
      <c r="F21" s="1428">
        <v>7.95</v>
      </c>
      <c r="G21" s="1403">
        <f t="shared" si="3"/>
        <v>69.716494845360828</v>
      </c>
      <c r="H21" s="1403">
        <f t="shared" si="3"/>
        <v>66.365979381443296</v>
      </c>
      <c r="I21" s="1403">
        <f t="shared" si="3"/>
        <v>102.44845360824742</v>
      </c>
    </row>
    <row r="22" spans="1:9">
      <c r="A22" s="1965"/>
      <c r="B22" s="1398">
        <v>2013</v>
      </c>
      <c r="C22" s="1404">
        <f>1.02*8</f>
        <v>8.16</v>
      </c>
      <c r="D22" s="1408">
        <v>5.93</v>
      </c>
      <c r="E22" s="1404">
        <v>5.34</v>
      </c>
      <c r="F22" s="1428">
        <v>8.81</v>
      </c>
      <c r="G22" s="1403">
        <f t="shared" si="3"/>
        <v>72.671568627450981</v>
      </c>
      <c r="H22" s="1403">
        <f t="shared" si="3"/>
        <v>65.441176470588232</v>
      </c>
      <c r="I22" s="1403">
        <f t="shared" si="3"/>
        <v>107.96568627450981</v>
      </c>
    </row>
    <row r="23" spans="1:9">
      <c r="A23" s="1965"/>
      <c r="B23" s="1409">
        <v>2014</v>
      </c>
      <c r="C23" s="1406">
        <v>8.4</v>
      </c>
      <c r="D23" s="1426">
        <v>5.88</v>
      </c>
      <c r="E23" s="1404">
        <v>5.48</v>
      </c>
      <c r="F23" s="1408">
        <v>8.75</v>
      </c>
      <c r="G23" s="1403">
        <f t="shared" si="3"/>
        <v>70</v>
      </c>
      <c r="H23" s="1403">
        <f t="shared" si="3"/>
        <v>65.238095238095241</v>
      </c>
      <c r="I23" s="1403">
        <f t="shared" si="3"/>
        <v>104.16666666666666</v>
      </c>
    </row>
    <row r="24" spans="1:9">
      <c r="A24" s="1966"/>
      <c r="B24" s="1395" t="s">
        <v>1170</v>
      </c>
      <c r="C24" s="1422">
        <f>C23*100/C22</f>
        <v>102.94117647058823</v>
      </c>
      <c r="D24" s="1423">
        <f>D23*100/D22</f>
        <v>99.156829679595276</v>
      </c>
      <c r="E24" s="1422">
        <f>E23*100/E22</f>
        <v>102.62172284644195</v>
      </c>
      <c r="F24" s="1423">
        <f>F23*100/F22</f>
        <v>99.318955732122589</v>
      </c>
      <c r="G24" s="1414"/>
      <c r="H24" s="1414"/>
      <c r="I24" s="1414"/>
    </row>
    <row r="25" spans="1:9">
      <c r="A25" s="1964" t="s">
        <v>40</v>
      </c>
      <c r="B25" s="1398">
        <v>2011</v>
      </c>
      <c r="C25" s="1404">
        <v>6.11</v>
      </c>
      <c r="D25" s="1405">
        <v>4.9560000000000004</v>
      </c>
      <c r="E25" s="1404">
        <v>4.59</v>
      </c>
      <c r="F25" s="1428">
        <v>5.52</v>
      </c>
      <c r="G25" s="1403">
        <f t="shared" ref="G25:I28" si="4">D25*100/$C25</f>
        <v>81.112929623567922</v>
      </c>
      <c r="H25" s="1403">
        <f t="shared" si="4"/>
        <v>75.122749590834687</v>
      </c>
      <c r="I25" s="1403">
        <f t="shared" si="4"/>
        <v>90.343698854337148</v>
      </c>
    </row>
    <row r="26" spans="1:9">
      <c r="A26" s="1965"/>
      <c r="B26" s="1398">
        <v>2012</v>
      </c>
      <c r="C26" s="1404">
        <v>6.21</v>
      </c>
      <c r="D26" s="1408">
        <v>5.09</v>
      </c>
      <c r="E26" s="1404">
        <v>4.66</v>
      </c>
      <c r="F26" s="1428">
        <v>5.42</v>
      </c>
      <c r="G26" s="1403">
        <f t="shared" si="4"/>
        <v>81.9645732689211</v>
      </c>
      <c r="H26" s="1403">
        <f t="shared" si="4"/>
        <v>75.0402576489533</v>
      </c>
      <c r="I26" s="1403">
        <f t="shared" si="4"/>
        <v>87.278582930756841</v>
      </c>
    </row>
    <row r="27" spans="1:9">
      <c r="A27" s="1965"/>
      <c r="B27" s="1398">
        <v>2013</v>
      </c>
      <c r="C27" s="1404">
        <v>6.28</v>
      </c>
      <c r="D27" s="1408">
        <v>5.45</v>
      </c>
      <c r="E27" s="1404">
        <v>4.99</v>
      </c>
      <c r="F27" s="1428">
        <v>5.69</v>
      </c>
      <c r="G27" s="1403">
        <f t="shared" si="4"/>
        <v>86.783439490445858</v>
      </c>
      <c r="H27" s="1403">
        <f t="shared" si="4"/>
        <v>79.458598726114644</v>
      </c>
      <c r="I27" s="1403">
        <f t="shared" si="4"/>
        <v>90.605095541401269</v>
      </c>
    </row>
    <row r="28" spans="1:9">
      <c r="A28" s="1965"/>
      <c r="B28" s="1409">
        <v>2014</v>
      </c>
      <c r="C28" s="1404">
        <v>6.48</v>
      </c>
      <c r="D28" s="1426">
        <v>5.48</v>
      </c>
      <c r="E28" s="1404">
        <v>5.25</v>
      </c>
      <c r="F28" s="1405">
        <v>5.8</v>
      </c>
      <c r="G28" s="1403">
        <f t="shared" si="4"/>
        <v>84.567901234567898</v>
      </c>
      <c r="H28" s="1403">
        <f t="shared" si="4"/>
        <v>81.018518518518519</v>
      </c>
      <c r="I28" s="1403">
        <f t="shared" si="4"/>
        <v>89.506172839506164</v>
      </c>
    </row>
    <row r="29" spans="1:9">
      <c r="A29" s="1966"/>
      <c r="B29" s="1395" t="s">
        <v>1170</v>
      </c>
      <c r="C29" s="1422">
        <f>C28*100/C27</f>
        <v>103.18471337579618</v>
      </c>
      <c r="D29" s="1423">
        <f>D28*100/D27</f>
        <v>100.55045871559632</v>
      </c>
      <c r="E29" s="1422">
        <f>E28*100/E27</f>
        <v>105.21042084168336</v>
      </c>
      <c r="F29" s="1423">
        <f>F28*100/F27</f>
        <v>101.93321616871704</v>
      </c>
      <c r="G29" s="1414"/>
      <c r="H29" s="1414"/>
      <c r="I29" s="1414"/>
    </row>
    <row r="30" spans="1:9">
      <c r="A30" s="1964" t="s">
        <v>1019</v>
      </c>
      <c r="B30" s="1398">
        <v>2011</v>
      </c>
      <c r="C30" s="1404">
        <v>0.84</v>
      </c>
      <c r="D30" s="1405">
        <v>0.8</v>
      </c>
      <c r="E30" s="1404">
        <v>0.69</v>
      </c>
      <c r="F30" s="1428">
        <v>0.82</v>
      </c>
      <c r="G30" s="1403">
        <f t="shared" ref="G30:I33" si="5">D30*100/$C30</f>
        <v>95.238095238095241</v>
      </c>
      <c r="H30" s="1403">
        <f t="shared" si="5"/>
        <v>82.142857142857139</v>
      </c>
      <c r="I30" s="1403">
        <f t="shared" si="5"/>
        <v>97.61904761904762</v>
      </c>
    </row>
    <row r="31" spans="1:9">
      <c r="A31" s="1965"/>
      <c r="B31" s="1398">
        <v>2012</v>
      </c>
      <c r="C31" s="1404">
        <v>0.88</v>
      </c>
      <c r="D31" s="1408">
        <v>0.76</v>
      </c>
      <c r="E31" s="1404">
        <v>0.66</v>
      </c>
      <c r="F31" s="1429">
        <v>0.8</v>
      </c>
      <c r="G31" s="1403">
        <f t="shared" si="5"/>
        <v>86.36363636363636</v>
      </c>
      <c r="H31" s="1403">
        <f t="shared" si="5"/>
        <v>75</v>
      </c>
      <c r="I31" s="1403">
        <f t="shared" si="5"/>
        <v>90.909090909090907</v>
      </c>
    </row>
    <row r="32" spans="1:9">
      <c r="A32" s="1965"/>
      <c r="B32" s="1398">
        <v>2013</v>
      </c>
      <c r="C32" s="1406">
        <v>0.9</v>
      </c>
      <c r="D32" s="1408">
        <v>0.83</v>
      </c>
      <c r="E32" s="1404">
        <v>0.67</v>
      </c>
      <c r="F32" s="1428">
        <v>0.78</v>
      </c>
      <c r="G32" s="1403">
        <f t="shared" si="5"/>
        <v>92.222222222222214</v>
      </c>
      <c r="H32" s="1403">
        <f t="shared" si="5"/>
        <v>74.444444444444443</v>
      </c>
      <c r="I32" s="1403">
        <f t="shared" si="5"/>
        <v>86.666666666666671</v>
      </c>
    </row>
    <row r="33" spans="1:11">
      <c r="A33" s="1965"/>
      <c r="B33" s="1409">
        <v>2014</v>
      </c>
      <c r="C33" s="1404">
        <v>0.96</v>
      </c>
      <c r="D33" s="1426">
        <v>0.83</v>
      </c>
      <c r="E33" s="1404">
        <v>0.66</v>
      </c>
      <c r="F33" s="1408">
        <v>0.81</v>
      </c>
      <c r="G33" s="1403">
        <f t="shared" si="5"/>
        <v>86.458333333333343</v>
      </c>
      <c r="H33" s="1403">
        <f t="shared" si="5"/>
        <v>68.75</v>
      </c>
      <c r="I33" s="1403">
        <f t="shared" si="5"/>
        <v>84.375</v>
      </c>
    </row>
    <row r="34" spans="1:11">
      <c r="A34" s="1966"/>
      <c r="B34" s="1395" t="s">
        <v>1170</v>
      </c>
      <c r="C34" s="1422">
        <f>C33*100/C32</f>
        <v>106.66666666666666</v>
      </c>
      <c r="D34" s="1423">
        <f>D33*100/D32</f>
        <v>100</v>
      </c>
      <c r="E34" s="1422">
        <f>E33*100/E32</f>
        <v>98.507462686567152</v>
      </c>
      <c r="F34" s="1423">
        <f>F33*100/F32</f>
        <v>103.84615384615384</v>
      </c>
      <c r="G34" s="1414"/>
      <c r="H34" s="1414"/>
      <c r="I34" s="1414"/>
    </row>
    <row r="35" spans="1:11" s="6" customFormat="1" ht="12.75">
      <c r="A35" s="6" t="s">
        <v>44</v>
      </c>
      <c r="F35" s="4"/>
      <c r="J35" s="4"/>
      <c r="K35" s="4"/>
    </row>
    <row r="36" spans="1:11" s="6" customFormat="1" ht="12.75">
      <c r="A36" s="4" t="s">
        <v>1075</v>
      </c>
      <c r="F36" s="4"/>
      <c r="J36" s="4"/>
      <c r="K36" s="4"/>
    </row>
    <row r="37" spans="1:11">
      <c r="A37" s="1299" t="s">
        <v>1080</v>
      </c>
    </row>
  </sheetData>
  <mergeCells count="11">
    <mergeCell ref="H2:I2"/>
    <mergeCell ref="A3:A4"/>
    <mergeCell ref="B3:B4"/>
    <mergeCell ref="C3:F3"/>
    <mergeCell ref="G3:I3"/>
    <mergeCell ref="A30:A34"/>
    <mergeCell ref="A5:A9"/>
    <mergeCell ref="A10:A14"/>
    <mergeCell ref="A15:A19"/>
    <mergeCell ref="A20:A24"/>
    <mergeCell ref="A25:A29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>
      <selection activeCell="I27" sqref="I27"/>
    </sheetView>
  </sheetViews>
  <sheetFormatPr defaultRowHeight="15"/>
  <cols>
    <col min="1" max="1" width="14.28515625" style="59" customWidth="1"/>
    <col min="2" max="2" width="9.7109375" style="59" bestFit="1" customWidth="1"/>
    <col min="3" max="3" width="11" style="59" bestFit="1" customWidth="1"/>
    <col min="4" max="4" width="9" style="59" bestFit="1" customWidth="1"/>
    <col min="5" max="5" width="9.7109375" style="59" bestFit="1" customWidth="1"/>
    <col min="6" max="6" width="11" style="59" bestFit="1" customWidth="1"/>
    <col min="7" max="7" width="8.5703125" style="59" bestFit="1" customWidth="1"/>
    <col min="8" max="98" width="9.140625" style="59"/>
    <col min="99" max="99" width="14.28515625" style="59" customWidth="1"/>
    <col min="100" max="100" width="9.7109375" style="59" bestFit="1" customWidth="1"/>
    <col min="101" max="101" width="11" style="59" bestFit="1" customWidth="1"/>
    <col min="102" max="102" width="9" style="59" bestFit="1" customWidth="1"/>
    <col min="103" max="103" width="9.7109375" style="59" bestFit="1" customWidth="1"/>
    <col min="104" max="104" width="11" style="59" bestFit="1" customWidth="1"/>
    <col min="105" max="105" width="8.5703125" style="59" bestFit="1" customWidth="1"/>
    <col min="106" max="16384" width="9.140625" style="59"/>
  </cols>
  <sheetData>
    <row r="1" spans="1:7">
      <c r="A1" s="32" t="s">
        <v>1156</v>
      </c>
      <c r="B1" s="32"/>
      <c r="C1" s="32"/>
      <c r="D1" s="32"/>
      <c r="E1" s="32"/>
      <c r="F1" s="32"/>
    </row>
    <row r="2" spans="1:7" ht="15.75">
      <c r="A2" s="60"/>
      <c r="B2" s="61"/>
      <c r="C2" s="61"/>
      <c r="D2" s="61"/>
      <c r="E2" s="61"/>
      <c r="F2" s="1740" t="s">
        <v>1054</v>
      </c>
      <c r="G2" s="1741"/>
    </row>
    <row r="3" spans="1:7" ht="15" customHeight="1">
      <c r="A3" s="1742" t="s">
        <v>68</v>
      </c>
      <c r="B3" s="1745" t="s">
        <v>110</v>
      </c>
      <c r="C3" s="1746"/>
      <c r="D3" s="1747"/>
      <c r="E3" s="1745" t="s">
        <v>111</v>
      </c>
      <c r="F3" s="1751"/>
      <c r="G3" s="1752"/>
    </row>
    <row r="4" spans="1:7" ht="15" customHeight="1">
      <c r="A4" s="1743"/>
      <c r="B4" s="1748"/>
      <c r="C4" s="1749"/>
      <c r="D4" s="1750"/>
      <c r="E4" s="1748"/>
      <c r="F4" s="1753"/>
      <c r="G4" s="1754"/>
    </row>
    <row r="5" spans="1:7" ht="15.75">
      <c r="A5" s="1744"/>
      <c r="B5" s="62" t="s">
        <v>75</v>
      </c>
      <c r="C5" s="62" t="s">
        <v>1053</v>
      </c>
      <c r="D5" s="63" t="s">
        <v>112</v>
      </c>
      <c r="E5" s="62" t="s">
        <v>75</v>
      </c>
      <c r="F5" s="62" t="s">
        <v>1053</v>
      </c>
      <c r="G5" s="64" t="s">
        <v>112</v>
      </c>
    </row>
    <row r="6" spans="1:7" ht="15.75">
      <c r="A6" s="65" t="s">
        <v>1051</v>
      </c>
      <c r="B6" s="66">
        <v>399127.68</v>
      </c>
      <c r="C6" s="67">
        <v>100</v>
      </c>
      <c r="D6" s="68">
        <v>2308.1771233930335</v>
      </c>
      <c r="E6" s="66">
        <v>51664</v>
      </c>
      <c r="F6" s="67">
        <v>100</v>
      </c>
      <c r="G6" s="69">
        <v>298.77572736367893</v>
      </c>
    </row>
    <row r="7" spans="1:7" ht="15.75">
      <c r="A7" s="70" t="s">
        <v>80</v>
      </c>
      <c r="B7" s="71">
        <v>332680.09999999998</v>
      </c>
      <c r="C7" s="72">
        <v>83.351731775270082</v>
      </c>
      <c r="D7" s="73">
        <v>2699.9748409297495</v>
      </c>
      <c r="E7" s="71">
        <v>42206</v>
      </c>
      <c r="F7" s="72">
        <v>81.7</v>
      </c>
      <c r="G7" s="74">
        <v>342.53668354759122</v>
      </c>
    </row>
    <row r="8" spans="1:7" ht="15.75">
      <c r="A8" s="46" t="s">
        <v>82</v>
      </c>
      <c r="B8" s="75">
        <v>8529.23</v>
      </c>
      <c r="C8" s="38">
        <v>2.1369660860676274</v>
      </c>
      <c r="D8" s="76">
        <v>6280.7290132547869</v>
      </c>
      <c r="E8" s="77">
        <v>622</v>
      </c>
      <c r="F8" s="79">
        <v>1.2039331062248375</v>
      </c>
      <c r="G8" s="78">
        <v>458.02650957290132</v>
      </c>
    </row>
    <row r="9" spans="1:7" ht="15.75">
      <c r="A9" s="46" t="s">
        <v>83</v>
      </c>
      <c r="B9" s="75">
        <v>3983.42</v>
      </c>
      <c r="C9" s="48">
        <v>0.99803070694113172</v>
      </c>
      <c r="D9" s="76">
        <v>889.95084897229674</v>
      </c>
      <c r="E9" s="77">
        <v>854</v>
      </c>
      <c r="F9" s="79">
        <v>1.6529885413440695</v>
      </c>
      <c r="G9" s="78">
        <v>190.79535299374442</v>
      </c>
    </row>
    <row r="10" spans="1:7" ht="15.75">
      <c r="A10" s="51" t="s">
        <v>84</v>
      </c>
      <c r="B10" s="75">
        <v>4818.91</v>
      </c>
      <c r="C10" s="79">
        <v>1.207359543805496</v>
      </c>
      <c r="D10" s="76">
        <v>1383.1544202066591</v>
      </c>
      <c r="E10" s="77">
        <v>1165</v>
      </c>
      <c r="F10" s="79">
        <v>2.2549550944564882</v>
      </c>
      <c r="G10" s="78">
        <v>334.38576349024112</v>
      </c>
    </row>
    <row r="11" spans="1:7" ht="15.75">
      <c r="A11" s="51" t="s">
        <v>85</v>
      </c>
      <c r="B11" s="75">
        <v>11013.9</v>
      </c>
      <c r="C11" s="79">
        <v>2.7594906897035538</v>
      </c>
      <c r="D11" s="76">
        <v>4160.8991310918018</v>
      </c>
      <c r="E11" s="77">
        <v>995</v>
      </c>
      <c r="F11" s="79">
        <v>1.9259058532053268</v>
      </c>
      <c r="G11" s="78">
        <v>375.89724216093691</v>
      </c>
    </row>
    <row r="12" spans="1:7" ht="15.75">
      <c r="A12" s="51" t="s">
        <v>86</v>
      </c>
      <c r="B12" s="75">
        <v>52177</v>
      </c>
      <c r="C12" s="79">
        <v>13.072748591930408</v>
      </c>
      <c r="D12" s="76">
        <v>3123.6230842911878</v>
      </c>
      <c r="E12" s="77">
        <v>7295</v>
      </c>
      <c r="F12" s="79">
        <v>14.120083617218953</v>
      </c>
      <c r="G12" s="78">
        <v>436.72174329501917</v>
      </c>
    </row>
    <row r="13" spans="1:7" ht="15.75">
      <c r="A13" s="46" t="s">
        <v>87</v>
      </c>
      <c r="B13" s="75">
        <v>871.7</v>
      </c>
      <c r="C13" s="79">
        <v>0.21840111442945623</v>
      </c>
      <c r="D13" s="76">
        <v>926.35494155154095</v>
      </c>
      <c r="E13" s="77">
        <v>192</v>
      </c>
      <c r="F13" s="79">
        <v>0.37163208423660576</v>
      </c>
      <c r="G13" s="78">
        <v>204.03825717321999</v>
      </c>
    </row>
    <row r="14" spans="1:7" ht="15.75">
      <c r="A14" s="46" t="s">
        <v>88</v>
      </c>
      <c r="B14" s="75">
        <v>7654.19</v>
      </c>
      <c r="C14" s="79">
        <v>1.9177281473612475</v>
      </c>
      <c r="D14" s="76">
        <v>1533.5984772590664</v>
      </c>
      <c r="E14" s="77">
        <v>1624</v>
      </c>
      <c r="F14" s="79">
        <v>3.1433880458346235</v>
      </c>
      <c r="G14" s="78">
        <v>325.38569424964936</v>
      </c>
    </row>
    <row r="15" spans="1:7" ht="15.75">
      <c r="A15" s="46" t="s">
        <v>89</v>
      </c>
      <c r="B15" s="75">
        <v>9618.73</v>
      </c>
      <c r="C15" s="79">
        <v>2.4099361608306107</v>
      </c>
      <c r="D15" s="76">
        <v>2765.5922944220815</v>
      </c>
      <c r="E15" s="77">
        <v>2854</v>
      </c>
      <c r="F15" s="79">
        <v>5.5241560854753793</v>
      </c>
      <c r="G15" s="78">
        <v>820.58654399079933</v>
      </c>
    </row>
    <row r="16" spans="1:7" ht="15.75">
      <c r="A16" s="51" t="s">
        <v>90</v>
      </c>
      <c r="B16" s="75">
        <v>42354.91</v>
      </c>
      <c r="C16" s="79">
        <v>10.611861357759917</v>
      </c>
      <c r="D16" s="76">
        <v>1783.1393929187891</v>
      </c>
      <c r="E16" s="77">
        <v>6136</v>
      </c>
      <c r="F16" s="79">
        <v>11.87674202539486</v>
      </c>
      <c r="G16" s="78">
        <v>258.32526417715655</v>
      </c>
    </row>
    <row r="17" spans="1:7" ht="15.75">
      <c r="A17" s="51" t="s">
        <v>91</v>
      </c>
      <c r="B17" s="75">
        <v>70454.2</v>
      </c>
      <c r="C17" s="79">
        <v>17.65203142851416</v>
      </c>
      <c r="D17" s="76">
        <v>2530.9552035061251</v>
      </c>
      <c r="E17" s="77">
        <v>8182</v>
      </c>
      <c r="F17" s="79">
        <v>15.836946423041189</v>
      </c>
      <c r="G17" s="78">
        <v>293.92535115134535</v>
      </c>
    </row>
    <row r="18" spans="1:7" ht="15.75">
      <c r="A18" s="51" t="s">
        <v>1052</v>
      </c>
      <c r="B18" s="75">
        <v>2259.2600000000002</v>
      </c>
      <c r="C18" s="79">
        <v>0.56604898679120486</v>
      </c>
      <c r="D18" s="76">
        <v>1716.7629179331307</v>
      </c>
      <c r="E18" s="77">
        <v>30</v>
      </c>
      <c r="F18" s="79">
        <v>5.8067513161969647E-2</v>
      </c>
      <c r="G18" s="78">
        <v>22.796352583586625</v>
      </c>
    </row>
    <row r="19" spans="1:7" ht="15.75">
      <c r="A19" s="46" t="s">
        <v>92</v>
      </c>
      <c r="B19" s="75">
        <v>51084.59</v>
      </c>
      <c r="C19" s="80">
        <v>12.7990494277525</v>
      </c>
      <c r="D19" s="76">
        <v>3973.5990976975731</v>
      </c>
      <c r="E19" s="77">
        <v>4441</v>
      </c>
      <c r="F19" s="79">
        <v>8.5959275317435733</v>
      </c>
      <c r="G19" s="776">
        <v>345.4418170504045</v>
      </c>
    </row>
    <row r="20" spans="1:7" ht="15.75">
      <c r="A20" s="46" t="s">
        <v>93</v>
      </c>
      <c r="B20" s="75">
        <v>690.44</v>
      </c>
      <c r="C20" s="80">
        <v>0.17298711190395061</v>
      </c>
      <c r="D20" s="76">
        <v>5851.1864406779659</v>
      </c>
      <c r="E20" s="77">
        <v>41</v>
      </c>
      <c r="F20" s="79">
        <v>7.9358934654691848E-2</v>
      </c>
      <c r="G20" s="776">
        <v>347.45762711864404</v>
      </c>
    </row>
    <row r="21" spans="1:7" ht="15.75">
      <c r="A21" s="46" t="s">
        <v>94</v>
      </c>
      <c r="B21" s="75">
        <v>1196.27</v>
      </c>
      <c r="C21" s="79">
        <v>0.29972089154356496</v>
      </c>
      <c r="D21" s="76">
        <v>666.07461024498889</v>
      </c>
      <c r="E21" s="77">
        <v>196</v>
      </c>
      <c r="F21" s="79">
        <v>0.37937441932486837</v>
      </c>
      <c r="G21" s="78">
        <v>109.13140311804008</v>
      </c>
    </row>
    <row r="22" spans="1:7" ht="15.75">
      <c r="A22" s="46" t="s">
        <v>95</v>
      </c>
      <c r="B22" s="75">
        <v>2441.9299999999998</v>
      </c>
      <c r="C22" s="79">
        <v>0.61181625944559137</v>
      </c>
      <c r="D22" s="76">
        <v>890.24061246810061</v>
      </c>
      <c r="E22" s="77">
        <v>194</v>
      </c>
      <c r="F22" s="79">
        <v>0.37550325178073707</v>
      </c>
      <c r="G22" s="78">
        <v>70.725483047757933</v>
      </c>
    </row>
    <row r="23" spans="1:7" ht="15.75">
      <c r="A23" s="46" t="s">
        <v>96</v>
      </c>
      <c r="B23" s="75">
        <v>417.58</v>
      </c>
      <c r="C23" s="79">
        <v>0.10462307831071736</v>
      </c>
      <c r="D23" s="76">
        <v>3187.6335877862593</v>
      </c>
      <c r="E23" s="77">
        <v>66</v>
      </c>
      <c r="F23" s="79">
        <v>0.12774852895633323</v>
      </c>
      <c r="G23" s="78">
        <v>503.81679389312978</v>
      </c>
    </row>
    <row r="24" spans="1:7" ht="15.75">
      <c r="A24" s="51" t="s">
        <v>97</v>
      </c>
      <c r="B24" s="75">
        <v>7516.53</v>
      </c>
      <c r="C24" s="79">
        <v>1.8832379587500752</v>
      </c>
      <c r="D24" s="76">
        <v>1604.0396927016645</v>
      </c>
      <c r="E24" s="77">
        <v>1562</v>
      </c>
      <c r="F24" s="79">
        <v>3.023381851966553</v>
      </c>
      <c r="G24" s="78">
        <v>333.33333333333331</v>
      </c>
    </row>
    <row r="25" spans="1:7" ht="15.75">
      <c r="A25" s="46" t="s">
        <v>98</v>
      </c>
      <c r="B25" s="75">
        <v>123.4</v>
      </c>
      <c r="C25" s="80">
        <v>3.0917399931851434E-2</v>
      </c>
      <c r="D25" s="76">
        <v>11218.181818181818</v>
      </c>
      <c r="E25" s="77">
        <v>17</v>
      </c>
      <c r="F25" s="79">
        <v>3.2904924125116135E-2</v>
      </c>
      <c r="G25" s="78">
        <v>1545.4545454545455</v>
      </c>
    </row>
    <row r="26" spans="1:7" ht="15.75">
      <c r="A26" s="51" t="s">
        <v>99</v>
      </c>
      <c r="B26" s="75">
        <v>27352.61</v>
      </c>
      <c r="C26" s="79">
        <v>6.8530922410855668</v>
      </c>
      <c r="D26" s="76">
        <v>14611.436965811965</v>
      </c>
      <c r="E26" s="77">
        <v>968</v>
      </c>
      <c r="F26" s="79">
        <v>1.8736450913595541</v>
      </c>
      <c r="G26" s="78">
        <v>517.09401709401709</v>
      </c>
    </row>
    <row r="27" spans="1:7" ht="15.75">
      <c r="A27" s="51" t="s">
        <v>100</v>
      </c>
      <c r="B27" s="75">
        <v>6615.1</v>
      </c>
      <c r="C27" s="79">
        <v>1.6573881060712352</v>
      </c>
      <c r="D27" s="76">
        <v>2298.5059068797777</v>
      </c>
      <c r="E27" s="77">
        <v>1597</v>
      </c>
      <c r="F27" s="79">
        <v>3.0911272839888508</v>
      </c>
      <c r="G27" s="78">
        <v>554.89923558026408</v>
      </c>
    </row>
    <row r="28" spans="1:7" ht="15.75">
      <c r="A28" s="51" t="s">
        <v>101</v>
      </c>
      <c r="B28" s="75">
        <v>22862.58</v>
      </c>
      <c r="C28" s="79">
        <v>5.7281323284760779</v>
      </c>
      <c r="D28" s="76">
        <v>1582.5140167508825</v>
      </c>
      <c r="E28" s="77">
        <v>2825</v>
      </c>
      <c r="F28" s="79">
        <v>5.468024156085475</v>
      </c>
      <c r="G28" s="78">
        <v>195.54232712673911</v>
      </c>
    </row>
    <row r="29" spans="1:7" ht="15.75">
      <c r="A29" s="51" t="s">
        <v>102</v>
      </c>
      <c r="B29" s="75">
        <v>6532.09</v>
      </c>
      <c r="C29" s="79">
        <v>1.6365902667815839</v>
      </c>
      <c r="D29" s="76">
        <v>1780.8315158124319</v>
      </c>
      <c r="E29" s="77">
        <v>723</v>
      </c>
      <c r="F29" s="79">
        <v>1.3994270672034685</v>
      </c>
      <c r="G29" s="78">
        <v>197.11014176663031</v>
      </c>
    </row>
    <row r="30" spans="1:7" ht="15.75">
      <c r="A30" s="51" t="s">
        <v>103</v>
      </c>
      <c r="B30" s="75">
        <v>16260.61</v>
      </c>
      <c r="C30" s="79">
        <v>4.0740338938886778</v>
      </c>
      <c r="D30" s="76">
        <v>1222.0509544566362</v>
      </c>
      <c r="E30" s="77">
        <v>1665</v>
      </c>
      <c r="F30" s="79">
        <v>3.2227469804893154</v>
      </c>
      <c r="G30" s="78">
        <v>125.13151961521119</v>
      </c>
    </row>
    <row r="31" spans="1:7" ht="15.75">
      <c r="A31" s="51" t="s">
        <v>104</v>
      </c>
      <c r="B31" s="75">
        <v>1138.6400000000001</v>
      </c>
      <c r="C31" s="79">
        <v>0.28528191457377083</v>
      </c>
      <c r="D31" s="76">
        <v>2357.4327122153209</v>
      </c>
      <c r="E31" s="77">
        <v>249</v>
      </c>
      <c r="F31" s="79">
        <v>0.4819603592443481</v>
      </c>
      <c r="G31" s="78">
        <v>515.52795031055905</v>
      </c>
    </row>
    <row r="32" spans="1:7" ht="15.75">
      <c r="A32" s="52" t="s">
        <v>105</v>
      </c>
      <c r="B32" s="81">
        <v>2283.89</v>
      </c>
      <c r="C32" s="82">
        <v>0.57221993946804028</v>
      </c>
      <c r="D32" s="83">
        <v>1204.5833333333333</v>
      </c>
      <c r="E32" s="777">
        <v>468</v>
      </c>
      <c r="F32" s="778">
        <v>0.90585320532672653</v>
      </c>
      <c r="G32" s="779">
        <v>246.83544303797467</v>
      </c>
    </row>
    <row r="33" spans="1:8" ht="15.75">
      <c r="A33" s="51" t="s">
        <v>106</v>
      </c>
      <c r="B33" s="75">
        <v>4038.65</v>
      </c>
      <c r="C33" s="79">
        <v>1.0118683730532561</v>
      </c>
      <c r="D33" s="76">
        <v>1762.8328240942819</v>
      </c>
      <c r="E33" s="77">
        <v>1791</v>
      </c>
      <c r="F33" s="79">
        <v>3.4666305357695881</v>
      </c>
      <c r="G33" s="78">
        <v>781.75469227411611</v>
      </c>
    </row>
    <row r="34" spans="1:8" ht="15.75">
      <c r="A34" s="51" t="s">
        <v>107</v>
      </c>
      <c r="B34" s="75">
        <v>6039.67</v>
      </c>
      <c r="C34" s="79">
        <v>1.513216311559199</v>
      </c>
      <c r="D34" s="76">
        <v>1969.8858447488585</v>
      </c>
      <c r="E34" s="77">
        <v>1070</v>
      </c>
      <c r="F34" s="79">
        <v>2.071074636110251</v>
      </c>
      <c r="G34" s="78">
        <v>348.98891063274624</v>
      </c>
    </row>
    <row r="35" spans="1:8" ht="15.75">
      <c r="A35" s="42" t="s">
        <v>108</v>
      </c>
      <c r="B35" s="84">
        <v>28797.64</v>
      </c>
      <c r="C35" s="72">
        <v>7.2151390030265983</v>
      </c>
      <c r="D35" s="73">
        <v>1835.8816779293638</v>
      </c>
      <c r="E35" s="71">
        <v>3842</v>
      </c>
      <c r="F35" s="72">
        <v>7.4365128522762465</v>
      </c>
      <c r="G35" s="74">
        <v>244.93178630626036</v>
      </c>
    </row>
    <row r="36" spans="1:8" s="33" customFormat="1">
      <c r="A36" s="56" t="s">
        <v>1157</v>
      </c>
      <c r="B36" s="57"/>
      <c r="C36" s="57"/>
      <c r="D36" s="58"/>
      <c r="H36" s="1113"/>
    </row>
    <row r="37" spans="1:8">
      <c r="A37" s="536" t="s">
        <v>1102</v>
      </c>
    </row>
  </sheetData>
  <mergeCells count="4">
    <mergeCell ref="F2:G2"/>
    <mergeCell ref="A3:A5"/>
    <mergeCell ref="B3:D4"/>
    <mergeCell ref="E3:G4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23"/>
  <sheetViews>
    <sheetView workbookViewId="0">
      <selection activeCell="R24" sqref="R24"/>
    </sheetView>
  </sheetViews>
  <sheetFormatPr defaultRowHeight="15"/>
  <cols>
    <col min="1" max="1" width="21.5703125" style="1651" customWidth="1"/>
    <col min="2" max="2" width="13.28515625" style="1651" customWidth="1"/>
    <col min="3" max="10" width="8.42578125" style="1651" bestFit="1" customWidth="1"/>
    <col min="11" max="13" width="8.42578125" style="1650" bestFit="1" customWidth="1"/>
    <col min="14" max="15" width="8.42578125" style="1651" bestFit="1" customWidth="1"/>
    <col min="16" max="16" width="7.5703125" style="1651" bestFit="1" customWidth="1"/>
    <col min="17" max="17" width="7.85546875" style="1651" bestFit="1" customWidth="1"/>
    <col min="18" max="16384" width="9.140625" style="1651"/>
  </cols>
  <sheetData>
    <row r="1" spans="1:17" ht="18.75" customHeight="1">
      <c r="A1" s="1968" t="s">
        <v>587</v>
      </c>
      <c r="B1" s="1968"/>
      <c r="C1" s="1968"/>
      <c r="D1" s="1968"/>
      <c r="E1" s="1968"/>
      <c r="F1" s="1969"/>
      <c r="G1" s="1969"/>
      <c r="H1" s="1648"/>
      <c r="I1" s="1649"/>
      <c r="J1" s="1649"/>
    </row>
    <row r="2" spans="1:17">
      <c r="A2" s="1649"/>
      <c r="B2" s="1649"/>
      <c r="C2" s="1649"/>
      <c r="D2" s="1649"/>
      <c r="E2" s="1649"/>
      <c r="F2" s="1649"/>
      <c r="G2" s="1649"/>
      <c r="H2" s="1649"/>
      <c r="I2" s="1649"/>
      <c r="J2" s="1649"/>
      <c r="K2" s="1652"/>
      <c r="L2" s="1653"/>
      <c r="N2" s="1654"/>
      <c r="O2" s="1654"/>
      <c r="P2" s="1972" t="s">
        <v>1139</v>
      </c>
      <c r="Q2" s="1972"/>
    </row>
    <row r="3" spans="1:17" s="1662" customFormat="1" ht="15.75">
      <c r="A3" s="1970" t="s">
        <v>192</v>
      </c>
      <c r="B3" s="1655" t="s">
        <v>154</v>
      </c>
      <c r="C3" s="1656"/>
      <c r="D3" s="1656"/>
      <c r="E3" s="1656"/>
      <c r="F3" s="1657"/>
      <c r="G3" s="1658"/>
      <c r="H3" s="1659"/>
      <c r="I3" s="1656"/>
      <c r="J3" s="1656"/>
      <c r="K3" s="1660"/>
      <c r="L3" s="1660"/>
      <c r="M3" s="1660"/>
      <c r="N3" s="886"/>
      <c r="O3" s="1660"/>
      <c r="P3" s="1656"/>
      <c r="Q3" s="1661"/>
    </row>
    <row r="4" spans="1:17" s="1662" customFormat="1" ht="16.5" thickBot="1">
      <c r="A4" s="1971"/>
      <c r="B4" s="1663" t="s">
        <v>158</v>
      </c>
      <c r="C4" s="887">
        <v>2000</v>
      </c>
      <c r="D4" s="887">
        <v>2001</v>
      </c>
      <c r="E4" s="887">
        <v>2002</v>
      </c>
      <c r="F4" s="887">
        <v>2003</v>
      </c>
      <c r="G4" s="887">
        <v>2004</v>
      </c>
      <c r="H4" s="887">
        <v>2005</v>
      </c>
      <c r="I4" s="887">
        <v>2006</v>
      </c>
      <c r="J4" s="888">
        <v>2007</v>
      </c>
      <c r="K4" s="889">
        <v>2008</v>
      </c>
      <c r="L4" s="889">
        <v>2009</v>
      </c>
      <c r="M4" s="889" t="s">
        <v>588</v>
      </c>
      <c r="N4" s="887" t="s">
        <v>123</v>
      </c>
      <c r="O4" s="890" t="s">
        <v>1027</v>
      </c>
      <c r="P4" s="1664" t="s">
        <v>1327</v>
      </c>
      <c r="Q4" s="1664" t="s">
        <v>1172</v>
      </c>
    </row>
    <row r="5" spans="1:17" s="1662" customFormat="1" ht="16.5" thickTop="1">
      <c r="A5" s="1665" t="s">
        <v>589</v>
      </c>
      <c r="B5" s="1666" t="s">
        <v>183</v>
      </c>
      <c r="C5" s="879">
        <v>101329</v>
      </c>
      <c r="D5" s="879">
        <v>111188</v>
      </c>
      <c r="E5" s="879">
        <v>124383</v>
      </c>
      <c r="F5" s="879">
        <v>117180</v>
      </c>
      <c r="G5" s="879">
        <v>111554</v>
      </c>
      <c r="H5" s="879">
        <v>116548</v>
      </c>
      <c r="I5" s="879">
        <v>111981</v>
      </c>
      <c r="J5" s="891">
        <v>126475</v>
      </c>
      <c r="K5" s="892">
        <v>123863</v>
      </c>
      <c r="L5" s="893">
        <v>103767</v>
      </c>
      <c r="M5" s="892">
        <v>108224</v>
      </c>
      <c r="N5" s="894">
        <v>118408</v>
      </c>
      <c r="O5" s="891">
        <v>133469</v>
      </c>
      <c r="P5" s="1667">
        <v>148865</v>
      </c>
      <c r="Q5" s="1667">
        <v>153454</v>
      </c>
    </row>
    <row r="6" spans="1:17" s="1662" customFormat="1" ht="15.75">
      <c r="A6" s="1668" t="s">
        <v>590</v>
      </c>
      <c r="B6" s="1669"/>
      <c r="C6" s="880"/>
      <c r="D6" s="880"/>
      <c r="E6" s="879"/>
      <c r="F6" s="879"/>
      <c r="G6" s="880"/>
      <c r="H6" s="880"/>
      <c r="I6" s="879"/>
      <c r="J6" s="880"/>
      <c r="K6" s="895"/>
      <c r="L6" s="896"/>
      <c r="M6" s="895"/>
      <c r="N6" s="894"/>
      <c r="O6" s="880"/>
      <c r="P6" s="880"/>
      <c r="Q6" s="880"/>
    </row>
    <row r="7" spans="1:17" s="1662" customFormat="1" ht="15.75">
      <c r="A7" s="1668" t="s">
        <v>591</v>
      </c>
      <c r="B7" s="1669" t="s">
        <v>183</v>
      </c>
      <c r="C7" s="880">
        <v>72653</v>
      </c>
      <c r="D7" s="880">
        <v>76032</v>
      </c>
      <c r="E7" s="880">
        <v>88259</v>
      </c>
      <c r="F7" s="880">
        <v>81299.58</v>
      </c>
      <c r="G7" s="880">
        <v>79911</v>
      </c>
      <c r="H7" s="880">
        <v>81317</v>
      </c>
      <c r="I7" s="880">
        <v>78681</v>
      </c>
      <c r="J7" s="880">
        <v>88935</v>
      </c>
      <c r="K7" s="895">
        <v>87737</v>
      </c>
      <c r="L7" s="896">
        <v>77058</v>
      </c>
      <c r="M7" s="895">
        <v>86873</v>
      </c>
      <c r="N7" s="897">
        <v>92969</v>
      </c>
      <c r="O7" s="880">
        <v>101004</v>
      </c>
      <c r="P7" s="880">
        <v>113581</v>
      </c>
      <c r="Q7" s="880">
        <v>115568</v>
      </c>
    </row>
    <row r="8" spans="1:17" s="1662" customFormat="1" ht="15.75">
      <c r="A8" s="1668" t="s">
        <v>592</v>
      </c>
      <c r="B8" s="1669" t="s">
        <v>183</v>
      </c>
      <c r="C8" s="880">
        <v>15731</v>
      </c>
      <c r="D8" s="880">
        <v>17559</v>
      </c>
      <c r="E8" s="880">
        <v>18526</v>
      </c>
      <c r="F8" s="880">
        <v>17746.84</v>
      </c>
      <c r="G8" s="880">
        <v>16229</v>
      </c>
      <c r="H8" s="880">
        <v>18053</v>
      </c>
      <c r="I8" s="880">
        <v>16850</v>
      </c>
      <c r="J8" s="880">
        <v>20055</v>
      </c>
      <c r="K8" s="895">
        <v>18397</v>
      </c>
      <c r="L8" s="896">
        <v>14732</v>
      </c>
      <c r="M8" s="895">
        <v>13153</v>
      </c>
      <c r="N8" s="897">
        <v>15136</v>
      </c>
      <c r="O8" s="880">
        <v>19167</v>
      </c>
      <c r="P8" s="880">
        <v>20519</v>
      </c>
      <c r="Q8" s="880">
        <v>21830</v>
      </c>
    </row>
    <row r="9" spans="1:17" s="1662" customFormat="1" ht="15.75">
      <c r="A9" s="1668" t="s">
        <v>593</v>
      </c>
      <c r="B9" s="1669" t="s">
        <v>183</v>
      </c>
      <c r="C9" s="880">
        <v>12945</v>
      </c>
      <c r="D9" s="880">
        <v>17597</v>
      </c>
      <c r="E9" s="880">
        <v>17598</v>
      </c>
      <c r="F9" s="880">
        <v>18133.490000000002</v>
      </c>
      <c r="G9" s="880">
        <v>15414</v>
      </c>
      <c r="H9" s="880">
        <v>17178</v>
      </c>
      <c r="I9" s="880">
        <v>16450</v>
      </c>
      <c r="J9" s="880">
        <v>17485</v>
      </c>
      <c r="K9" s="895">
        <v>17729</v>
      </c>
      <c r="L9" s="896">
        <v>11977</v>
      </c>
      <c r="M9" s="895">
        <v>8198</v>
      </c>
      <c r="N9" s="897">
        <v>10304</v>
      </c>
      <c r="O9" s="880">
        <v>13297</v>
      </c>
      <c r="P9" s="880">
        <v>14764</v>
      </c>
      <c r="Q9" s="880">
        <v>16056</v>
      </c>
    </row>
    <row r="10" spans="1:17" s="1673" customFormat="1" ht="15.75">
      <c r="A10" s="1670" t="s">
        <v>594</v>
      </c>
      <c r="B10" s="1671" t="s">
        <v>1328</v>
      </c>
      <c r="C10" s="881">
        <v>46.55690101564241</v>
      </c>
      <c r="D10" s="898">
        <v>51.5</v>
      </c>
      <c r="E10" s="898">
        <v>58.6</v>
      </c>
      <c r="F10" s="898">
        <v>55.200002261136802</v>
      </c>
      <c r="G10" s="898">
        <v>61.356516152878122</v>
      </c>
      <c r="H10" s="898">
        <v>64.874457004557712</v>
      </c>
      <c r="I10" s="898">
        <v>62.2</v>
      </c>
      <c r="J10" s="881">
        <v>70.149247092110571</v>
      </c>
      <c r="K10" s="899">
        <v>67.900000000000006</v>
      </c>
      <c r="L10" s="900">
        <v>57</v>
      </c>
      <c r="M10" s="899">
        <v>69</v>
      </c>
      <c r="N10" s="899">
        <v>79.599999999999994</v>
      </c>
      <c r="O10" s="901">
        <v>85.83</v>
      </c>
      <c r="P10" s="1672">
        <v>95.6</v>
      </c>
      <c r="Q10" s="881">
        <v>96</v>
      </c>
    </row>
    <row r="11" spans="1:17" s="1662" customFormat="1" ht="15.75">
      <c r="A11" s="1668" t="s">
        <v>590</v>
      </c>
      <c r="B11" s="1669"/>
      <c r="C11" s="882"/>
      <c r="D11" s="1674"/>
      <c r="E11" s="1675"/>
      <c r="F11" s="1675"/>
      <c r="G11" s="1675"/>
      <c r="H11" s="1676"/>
      <c r="I11" s="902"/>
      <c r="J11" s="883"/>
      <c r="K11" s="895"/>
      <c r="L11" s="896"/>
      <c r="M11" s="895"/>
      <c r="N11" s="894"/>
      <c r="O11" s="903"/>
      <c r="P11" s="1674"/>
      <c r="Q11" s="1674"/>
    </row>
    <row r="12" spans="1:17" s="1662" customFormat="1" ht="15.75">
      <c r="A12" s="1668" t="s">
        <v>591</v>
      </c>
      <c r="B12" s="1669" t="s">
        <v>1328</v>
      </c>
      <c r="C12" s="883">
        <v>33.299999999999997</v>
      </c>
      <c r="D12" s="883">
        <v>35.200000000000003</v>
      </c>
      <c r="E12" s="902">
        <v>41.6</v>
      </c>
      <c r="F12" s="902">
        <v>38.297806791512826</v>
      </c>
      <c r="G12" s="902">
        <v>43.952350989589291</v>
      </c>
      <c r="H12" s="902">
        <v>45.263721558839443</v>
      </c>
      <c r="I12" s="902">
        <v>43.7</v>
      </c>
      <c r="J12" s="883">
        <v>49.327719234132068</v>
      </c>
      <c r="K12" s="904">
        <v>48.1</v>
      </c>
      <c r="L12" s="905">
        <v>42.3</v>
      </c>
      <c r="M12" s="904">
        <v>55.4</v>
      </c>
      <c r="N12" s="906">
        <v>62.47</v>
      </c>
      <c r="O12" s="903">
        <v>65</v>
      </c>
      <c r="P12" s="1674">
        <v>72.900000000000006</v>
      </c>
      <c r="Q12" s="1674">
        <v>72.3</v>
      </c>
    </row>
    <row r="13" spans="1:17" s="1662" customFormat="1" ht="15.75">
      <c r="A13" s="1668" t="s">
        <v>592</v>
      </c>
      <c r="B13" s="1669" t="s">
        <v>1328</v>
      </c>
      <c r="C13" s="883">
        <v>7.2</v>
      </c>
      <c r="D13" s="883">
        <v>8.1</v>
      </c>
      <c r="E13" s="902">
        <v>8.6999999999999993</v>
      </c>
      <c r="F13" s="902">
        <v>8.3600068964672563</v>
      </c>
      <c r="G13" s="902">
        <v>8.9262142159407922</v>
      </c>
      <c r="H13" s="902">
        <v>10.048894638288777</v>
      </c>
      <c r="I13" s="902">
        <v>9.4</v>
      </c>
      <c r="J13" s="883">
        <v>11.123488044532733</v>
      </c>
      <c r="K13" s="904">
        <v>10.1</v>
      </c>
      <c r="L13" s="905">
        <v>8.1</v>
      </c>
      <c r="M13" s="904">
        <v>8.4</v>
      </c>
      <c r="N13" s="906">
        <v>10.17</v>
      </c>
      <c r="O13" s="903">
        <v>12.3</v>
      </c>
      <c r="P13" s="1674">
        <v>13.2</v>
      </c>
      <c r="Q13" s="1674">
        <v>13.7</v>
      </c>
    </row>
    <row r="14" spans="1:17" s="1662" customFormat="1" ht="15.75">
      <c r="A14" s="1668" t="s">
        <v>593</v>
      </c>
      <c r="B14" s="1669" t="s">
        <v>1328</v>
      </c>
      <c r="C14" s="883">
        <v>6</v>
      </c>
      <c r="D14" s="883">
        <v>8.1999999999999993</v>
      </c>
      <c r="E14" s="902">
        <v>8.3000000000000007</v>
      </c>
      <c r="F14" s="902">
        <v>8.5421461768416247</v>
      </c>
      <c r="G14" s="902">
        <v>8.4779509473480417</v>
      </c>
      <c r="H14" s="902">
        <v>9.5618408074294905</v>
      </c>
      <c r="I14" s="902">
        <v>9.1</v>
      </c>
      <c r="J14" s="883">
        <v>9.6980398134457673</v>
      </c>
      <c r="K14" s="904">
        <v>9.6999999999999993</v>
      </c>
      <c r="L14" s="905">
        <v>6.6</v>
      </c>
      <c r="M14" s="904">
        <v>5.2</v>
      </c>
      <c r="N14" s="906">
        <v>3.92</v>
      </c>
      <c r="O14" s="903">
        <v>8.6</v>
      </c>
      <c r="P14" s="1674">
        <v>9.5</v>
      </c>
      <c r="Q14" s="1674">
        <v>10</v>
      </c>
    </row>
    <row r="15" spans="1:17" s="1673" customFormat="1" ht="15.75">
      <c r="A15" s="1670" t="s">
        <v>595</v>
      </c>
      <c r="B15" s="1671" t="s">
        <v>1329</v>
      </c>
      <c r="C15" s="881">
        <v>83.074466052927804</v>
      </c>
      <c r="D15" s="881">
        <v>91.157356052985193</v>
      </c>
      <c r="E15" s="881">
        <v>92.60116794668302</v>
      </c>
      <c r="F15" s="881">
        <v>87.238648850665413</v>
      </c>
      <c r="G15" s="881">
        <v>85.947690513117436</v>
      </c>
      <c r="H15" s="881">
        <v>90.875846103343719</v>
      </c>
      <c r="I15" s="898">
        <v>88.2</v>
      </c>
      <c r="J15" s="881">
        <v>98.972482903017124</v>
      </c>
      <c r="K15" s="899">
        <v>96.9</v>
      </c>
      <c r="L15" s="900">
        <v>81.199982158493611</v>
      </c>
      <c r="M15" s="899">
        <v>95.6</v>
      </c>
      <c r="N15" s="899">
        <v>78.16</v>
      </c>
      <c r="O15" s="901">
        <v>115.3</v>
      </c>
      <c r="P15" s="1672">
        <v>127.3</v>
      </c>
      <c r="Q15" s="1672">
        <v>127.62</v>
      </c>
    </row>
    <row r="16" spans="1:17" s="1662" customFormat="1" ht="15.75">
      <c r="A16" s="1677" t="s">
        <v>590</v>
      </c>
      <c r="B16" s="1678"/>
      <c r="C16" s="1679"/>
      <c r="D16" s="1680"/>
      <c r="E16" s="1681"/>
      <c r="F16" s="1681"/>
      <c r="G16" s="1681"/>
      <c r="H16" s="1679"/>
      <c r="I16" s="1681"/>
      <c r="J16" s="1680"/>
      <c r="K16" s="1682"/>
      <c r="L16" s="1683"/>
      <c r="M16" s="1682"/>
      <c r="N16" s="894"/>
      <c r="O16" s="883"/>
      <c r="P16" s="1674"/>
      <c r="Q16" s="1674"/>
    </row>
    <row r="17" spans="1:17" s="1662" customFormat="1" ht="15.75">
      <c r="A17" s="1668" t="s">
        <v>591</v>
      </c>
      <c r="B17" s="1669" t="s">
        <v>1329</v>
      </c>
      <c r="C17" s="883">
        <v>59.564479883778226</v>
      </c>
      <c r="D17" s="883">
        <v>62.334749212330202</v>
      </c>
      <c r="E17" s="883">
        <v>65.707423697822833</v>
      </c>
      <c r="F17" s="883">
        <v>60.526246043066919</v>
      </c>
      <c r="G17" s="883">
        <v>61.568082691734297</v>
      </c>
      <c r="H17" s="883">
        <v>63.405216542416866</v>
      </c>
      <c r="I17" s="902">
        <v>62</v>
      </c>
      <c r="J17" s="883">
        <v>69.595712725675654</v>
      </c>
      <c r="K17" s="904">
        <v>68.7</v>
      </c>
      <c r="L17" s="905">
        <v>60.299596453296338</v>
      </c>
      <c r="M17" s="904">
        <v>76.8</v>
      </c>
      <c r="N17" s="906">
        <v>61.93</v>
      </c>
      <c r="O17" s="883">
        <v>87.1</v>
      </c>
      <c r="P17" s="1674">
        <v>96.8</v>
      </c>
      <c r="Q17" s="1674">
        <v>95.75</v>
      </c>
    </row>
    <row r="18" spans="1:17" s="1662" customFormat="1" ht="15.75">
      <c r="A18" s="1668" t="s">
        <v>592</v>
      </c>
      <c r="B18" s="1669" t="s">
        <v>1329</v>
      </c>
      <c r="C18" s="883">
        <v>12.897042559174642</v>
      </c>
      <c r="D18" s="883">
        <v>14.395726291815366</v>
      </c>
      <c r="E18" s="883">
        <v>13.792312754799688</v>
      </c>
      <c r="F18" s="883">
        <v>13.212240510060958</v>
      </c>
      <c r="G18" s="883">
        <v>12.503765614297855</v>
      </c>
      <c r="H18" s="883">
        <v>14.076446182720115</v>
      </c>
      <c r="I18" s="902">
        <v>13.3</v>
      </c>
      <c r="J18" s="883">
        <v>15.693956470606906</v>
      </c>
      <c r="K18" s="904">
        <v>14.4</v>
      </c>
      <c r="L18" s="905">
        <v>11.528117196786338</v>
      </c>
      <c r="M18" s="904">
        <v>11.6</v>
      </c>
      <c r="N18" s="906">
        <v>9.93</v>
      </c>
      <c r="O18" s="883">
        <v>16.7</v>
      </c>
      <c r="P18" s="1674">
        <v>17.8</v>
      </c>
      <c r="Q18" s="1674">
        <v>18.38</v>
      </c>
    </row>
    <row r="19" spans="1:17" s="1662" customFormat="1" ht="15.75">
      <c r="A19" s="1684" t="s">
        <v>593</v>
      </c>
      <c r="B19" s="1685" t="s">
        <v>1329</v>
      </c>
      <c r="C19" s="884">
        <v>10.612943609974938</v>
      </c>
      <c r="D19" s="884">
        <v>14.426880548839627</v>
      </c>
      <c r="E19" s="884">
        <v>13.101431494060506</v>
      </c>
      <c r="F19" s="884">
        <v>13.500095293966998</v>
      </c>
      <c r="G19" s="884">
        <v>11.875842207085288</v>
      </c>
      <c r="H19" s="884">
        <v>13.394183378206733</v>
      </c>
      <c r="I19" s="907">
        <v>13</v>
      </c>
      <c r="J19" s="884">
        <v>13.682813706734567</v>
      </c>
      <c r="K19" s="908">
        <v>13.9</v>
      </c>
      <c r="L19" s="909">
        <v>9.3722685084109401</v>
      </c>
      <c r="M19" s="908">
        <v>7.2</v>
      </c>
      <c r="N19" s="906">
        <v>6.3</v>
      </c>
      <c r="O19" s="883">
        <v>11.5</v>
      </c>
      <c r="P19" s="1674">
        <v>12.7</v>
      </c>
      <c r="Q19" s="1674">
        <v>13.5</v>
      </c>
    </row>
    <row r="20" spans="1:17" s="1673" customFormat="1" ht="15.75">
      <c r="A20" s="1686" t="s">
        <v>596</v>
      </c>
      <c r="B20" s="1687" t="s">
        <v>1330</v>
      </c>
      <c r="C20" s="885">
        <v>3.2</v>
      </c>
      <c r="D20" s="885">
        <v>3.5</v>
      </c>
      <c r="E20" s="910">
        <v>2.7</v>
      </c>
      <c r="F20" s="910">
        <v>2.7</v>
      </c>
      <c r="G20" s="885">
        <v>2.4</v>
      </c>
      <c r="H20" s="885">
        <v>2.6</v>
      </c>
      <c r="I20" s="910">
        <v>2.8</v>
      </c>
      <c r="J20" s="885">
        <v>2.7</v>
      </c>
      <c r="K20" s="911">
        <v>2.2999999999999998</v>
      </c>
      <c r="L20" s="912">
        <v>2.5</v>
      </c>
      <c r="M20" s="913">
        <v>3.4</v>
      </c>
      <c r="N20" s="899">
        <v>2.2999999999999998</v>
      </c>
      <c r="O20" s="914">
        <v>3.3</v>
      </c>
      <c r="P20" s="1672">
        <v>3.4</v>
      </c>
      <c r="Q20" s="1672">
        <v>3.1</v>
      </c>
    </row>
    <row r="21" spans="1:17" s="1662" customFormat="1" ht="15.75">
      <c r="A21" s="1688" t="s">
        <v>597</v>
      </c>
      <c r="B21" s="1689"/>
      <c r="C21" s="1689"/>
      <c r="D21" s="1689"/>
      <c r="E21" s="1689"/>
      <c r="F21" s="1689"/>
      <c r="G21" s="1689"/>
      <c r="H21" s="1689"/>
      <c r="I21" s="1690"/>
      <c r="J21" s="1691"/>
      <c r="K21" s="1692"/>
      <c r="L21" s="1692"/>
      <c r="M21" s="1692"/>
      <c r="N21" s="1693"/>
      <c r="O21" s="1651"/>
    </row>
    <row r="22" spans="1:17" s="1662" customFormat="1" ht="15.75">
      <c r="A22" s="1689" t="s">
        <v>598</v>
      </c>
      <c r="B22" s="1689"/>
      <c r="C22" s="1689"/>
      <c r="D22" s="1689"/>
      <c r="E22" s="1689"/>
      <c r="F22" s="1689"/>
      <c r="G22" s="1689"/>
      <c r="H22" s="1689"/>
      <c r="K22" s="1694"/>
      <c r="L22" s="1694"/>
      <c r="M22" s="1694"/>
      <c r="N22" s="1693"/>
      <c r="O22" s="1651"/>
    </row>
    <row r="23" spans="1:17">
      <c r="A23" s="1688" t="s">
        <v>1096</v>
      </c>
    </row>
  </sheetData>
  <mergeCells count="3">
    <mergeCell ref="A1:G1"/>
    <mergeCell ref="A3:A4"/>
    <mergeCell ref="P2:Q2"/>
  </mergeCells>
  <pageMargins left="0.31496062992125984" right="0.31496062992125984" top="0.74803149606299213" bottom="0.74803149606299213" header="0.31496062992125984" footer="0.31496062992125984"/>
  <pageSetup paperSize="9" scale="88" orientation="landscape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I27" sqref="I27"/>
    </sheetView>
  </sheetViews>
  <sheetFormatPr defaultRowHeight="15.75"/>
  <cols>
    <col min="1" max="1" width="45" style="1507" customWidth="1"/>
    <col min="2" max="6" width="14.42578125" style="110" customWidth="1"/>
    <col min="7" max="7" width="17.5703125" style="1514" bestFit="1" customWidth="1"/>
  </cols>
  <sheetData>
    <row r="1" spans="1:11">
      <c r="A1" s="1495" t="s">
        <v>1246</v>
      </c>
      <c r="B1" s="1496"/>
      <c r="C1" s="1496"/>
      <c r="D1" s="1496"/>
      <c r="E1" s="1496"/>
      <c r="F1" s="1496"/>
      <c r="G1" s="1511" t="s">
        <v>1248</v>
      </c>
    </row>
    <row r="2" spans="1:11">
      <c r="A2" s="1497" t="s">
        <v>192</v>
      </c>
      <c r="B2" s="1498">
        <v>2009</v>
      </c>
      <c r="C2" s="1498">
        <v>2010</v>
      </c>
      <c r="D2" s="1498">
        <v>2011</v>
      </c>
      <c r="E2" s="1498">
        <v>2012</v>
      </c>
      <c r="F2" s="1498">
        <v>2013</v>
      </c>
      <c r="G2" s="1512" t="s">
        <v>1046</v>
      </c>
    </row>
    <row r="3" spans="1:11">
      <c r="A3" s="1499" t="s">
        <v>1236</v>
      </c>
      <c r="B3" s="1500">
        <v>9880888</v>
      </c>
      <c r="C3" s="1500">
        <v>10056571</v>
      </c>
      <c r="D3" s="1500">
        <v>10575210</v>
      </c>
      <c r="E3" s="1501">
        <v>10827690</v>
      </c>
      <c r="F3" s="1500">
        <v>11099147</v>
      </c>
      <c r="G3" s="1513">
        <f>SUM(F3/E3)*100</f>
        <v>102.50706291000205</v>
      </c>
      <c r="I3" s="300"/>
      <c r="K3" s="300"/>
    </row>
    <row r="4" spans="1:11">
      <c r="A4" s="1499" t="s">
        <v>1237</v>
      </c>
      <c r="B4" s="1500">
        <v>6785879</v>
      </c>
      <c r="C4" s="1500">
        <v>6787001</v>
      </c>
      <c r="D4" s="1500">
        <v>7027859</v>
      </c>
      <c r="E4" s="1501">
        <v>7077940</v>
      </c>
      <c r="F4" s="1500">
        <v>7133163</v>
      </c>
      <c r="G4" s="1513">
        <f t="shared" ref="G4:G12" si="0">SUM(F4/E4)*100</f>
        <v>100.78021288680038</v>
      </c>
      <c r="I4" s="300"/>
      <c r="K4" s="524"/>
    </row>
    <row r="5" spans="1:11">
      <c r="A5" s="1499" t="s">
        <v>1238</v>
      </c>
      <c r="B5" s="1502">
        <v>337220</v>
      </c>
      <c r="C5" s="1503">
        <v>312432</v>
      </c>
      <c r="D5" s="1503">
        <v>417991</v>
      </c>
      <c r="E5" s="1503">
        <v>342669.00000000006</v>
      </c>
      <c r="F5" s="1503">
        <v>311397.00000000006</v>
      </c>
      <c r="G5" s="1513">
        <f t="shared" si="0"/>
        <v>90.873992103166614</v>
      </c>
      <c r="H5" s="300"/>
      <c r="I5" s="300"/>
      <c r="J5" s="524"/>
    </row>
    <row r="6" spans="1:11">
      <c r="A6" s="1504" t="s">
        <v>585</v>
      </c>
      <c r="B6" s="1503">
        <v>145454</v>
      </c>
      <c r="C6" s="1503">
        <v>128205.99999999999</v>
      </c>
      <c r="D6" s="1503">
        <v>137938.00000000003</v>
      </c>
      <c r="E6" s="1503">
        <v>95817</v>
      </c>
      <c r="F6" s="1503">
        <v>63089</v>
      </c>
      <c r="G6" s="1513">
        <f t="shared" si="0"/>
        <v>65.843221975223599</v>
      </c>
      <c r="I6" s="300"/>
      <c r="J6" s="524"/>
    </row>
    <row r="7" spans="1:11">
      <c r="A7" s="1504" t="s">
        <v>1250</v>
      </c>
      <c r="B7" s="1503">
        <v>-826</v>
      </c>
      <c r="C7" s="1505">
        <v>-13</v>
      </c>
      <c r="D7" s="1505">
        <v>-325</v>
      </c>
      <c r="E7" s="1505">
        <v>1664</v>
      </c>
      <c r="F7" s="1505">
        <v>769</v>
      </c>
      <c r="G7" s="1513">
        <f t="shared" si="0"/>
        <v>46.213942307692307</v>
      </c>
      <c r="I7" s="300"/>
      <c r="J7" s="524"/>
    </row>
    <row r="8" spans="1:11">
      <c r="A8" s="1504" t="s">
        <v>586</v>
      </c>
      <c r="B8" s="1503">
        <v>144911</v>
      </c>
      <c r="C8" s="1505">
        <v>110430</v>
      </c>
      <c r="D8" s="1505">
        <v>161778.99999999997</v>
      </c>
      <c r="E8" s="1505">
        <v>135675.00000000003</v>
      </c>
      <c r="F8" s="1505">
        <v>128328</v>
      </c>
      <c r="G8" s="1513">
        <f t="shared" si="0"/>
        <v>94.584853510226623</v>
      </c>
      <c r="I8" s="300"/>
      <c r="J8" s="524"/>
    </row>
    <row r="9" spans="1:11">
      <c r="A9" s="1504" t="s">
        <v>1249</v>
      </c>
      <c r="B9" s="1503">
        <v>126598</v>
      </c>
      <c r="C9" s="1505">
        <v>102764</v>
      </c>
      <c r="D9" s="1505">
        <v>158917.99999999997</v>
      </c>
      <c r="E9" s="1505">
        <v>130795.00000000001</v>
      </c>
      <c r="F9" s="1505">
        <v>124720</v>
      </c>
      <c r="G9" s="1513">
        <f t="shared" si="0"/>
        <v>95.355327038495346</v>
      </c>
      <c r="I9" s="300"/>
      <c r="J9" s="524"/>
    </row>
    <row r="10" spans="1:11">
      <c r="A10" s="1504" t="s">
        <v>1068</v>
      </c>
      <c r="B10" s="1503">
        <v>39763.999999999993</v>
      </c>
      <c r="C10" s="1505">
        <v>65474.999999999993</v>
      </c>
      <c r="D10" s="1505">
        <v>60622</v>
      </c>
      <c r="E10" s="1505">
        <v>54129.999999999993</v>
      </c>
      <c r="F10" s="1505">
        <v>49597</v>
      </c>
      <c r="G10" s="1513">
        <f t="shared" si="0"/>
        <v>91.625715869203788</v>
      </c>
      <c r="I10" s="300"/>
      <c r="J10" s="524"/>
    </row>
    <row r="11" spans="1:11">
      <c r="A11" s="1504" t="s">
        <v>1239</v>
      </c>
      <c r="B11" s="1503">
        <v>5971.9999999999991</v>
      </c>
      <c r="C11" s="1505">
        <v>5504</v>
      </c>
      <c r="D11" s="1505">
        <v>56672</v>
      </c>
      <c r="E11" s="1505">
        <v>55577</v>
      </c>
      <c r="F11" s="1505">
        <v>67042</v>
      </c>
      <c r="G11" s="1513">
        <f t="shared" si="0"/>
        <v>120.62903719164402</v>
      </c>
      <c r="I11" s="300"/>
      <c r="J11" s="524"/>
    </row>
    <row r="12" spans="1:11">
      <c r="A12" s="1564" t="s">
        <v>1240</v>
      </c>
      <c r="B12" s="1503">
        <v>1119</v>
      </c>
      <c r="C12" s="1505">
        <v>2816.9999999999991</v>
      </c>
      <c r="D12" s="1505">
        <v>980</v>
      </c>
      <c r="E12" s="1505">
        <v>1470</v>
      </c>
      <c r="F12" s="1505">
        <v>3340.9999999999995</v>
      </c>
      <c r="G12" s="1513">
        <f t="shared" si="0"/>
        <v>227.27891156462584</v>
      </c>
      <c r="I12" s="300"/>
      <c r="J12" s="524"/>
    </row>
    <row r="13" spans="1:11">
      <c r="A13" s="1565" t="s">
        <v>1241</v>
      </c>
      <c r="B13" s="1496"/>
      <c r="C13" s="1496"/>
      <c r="D13" s="1496"/>
      <c r="E13" s="1496"/>
      <c r="F13" s="1496"/>
      <c r="I13" s="300"/>
      <c r="J13" s="524"/>
    </row>
    <row r="14" spans="1:11">
      <c r="A14" s="1566" t="s">
        <v>1242</v>
      </c>
      <c r="I14" s="300"/>
      <c r="J14" s="524"/>
    </row>
    <row r="15" spans="1:11">
      <c r="A15" s="1566"/>
      <c r="I15" s="300"/>
      <c r="J15" s="524"/>
    </row>
    <row r="16" spans="1:11">
      <c r="A16" s="1567"/>
      <c r="I16" s="300"/>
      <c r="J16" s="524"/>
    </row>
    <row r="17" spans="1:10">
      <c r="A17" s="1568" t="s">
        <v>1247</v>
      </c>
      <c r="B17" s="1496"/>
      <c r="C17" s="1496"/>
      <c r="D17" s="1496"/>
      <c r="E17" s="1496"/>
      <c r="F17" s="1496"/>
      <c r="G17" s="1511"/>
      <c r="H17" s="1508"/>
      <c r="I17" s="300"/>
      <c r="J17" s="524"/>
    </row>
    <row r="18" spans="1:10">
      <c r="A18" s="1497" t="s">
        <v>192</v>
      </c>
      <c r="B18" s="1498">
        <v>2009</v>
      </c>
      <c r="C18" s="1498">
        <v>2010</v>
      </c>
      <c r="D18" s="1498">
        <v>2011</v>
      </c>
      <c r="E18" s="1498">
        <v>2012</v>
      </c>
      <c r="F18" s="1498">
        <v>2013</v>
      </c>
      <c r="G18" s="1512" t="s">
        <v>1046</v>
      </c>
      <c r="H18" s="1508"/>
      <c r="I18" s="300"/>
      <c r="J18" s="524"/>
    </row>
    <row r="19" spans="1:10">
      <c r="A19" s="1499" t="s">
        <v>1236</v>
      </c>
      <c r="B19" s="1509">
        <v>6843545</v>
      </c>
      <c r="C19" s="1510">
        <v>7008141</v>
      </c>
      <c r="D19" s="1509">
        <v>7322970</v>
      </c>
      <c r="E19" s="1510">
        <v>7317376</v>
      </c>
      <c r="F19" s="1509">
        <v>7509030</v>
      </c>
      <c r="G19" s="1515">
        <f>SUM(F19/E19)*100</f>
        <v>102.61916293491001</v>
      </c>
      <c r="H19" s="1508"/>
      <c r="I19" s="300"/>
      <c r="J19" s="524"/>
    </row>
    <row r="20" spans="1:10">
      <c r="A20" s="1499" t="s">
        <v>1237</v>
      </c>
      <c r="B20" s="1509">
        <v>4418106</v>
      </c>
      <c r="C20" s="1510">
        <v>4432107</v>
      </c>
      <c r="D20" s="1509">
        <v>4509109</v>
      </c>
      <c r="E20" s="1510">
        <v>4360380</v>
      </c>
      <c r="F20" s="1509">
        <v>4392467</v>
      </c>
      <c r="G20" s="1515">
        <f t="shared" ref="G20:G28" si="1">SUM(F20/E20)*100</f>
        <v>100.73587623097069</v>
      </c>
      <c r="H20" s="1508"/>
      <c r="I20" s="300"/>
      <c r="J20" s="524"/>
    </row>
    <row r="21" spans="1:10">
      <c r="A21" s="1499" t="s">
        <v>1238</v>
      </c>
      <c r="B21" s="1509">
        <v>325398.99999999994</v>
      </c>
      <c r="C21" s="1510">
        <v>282451</v>
      </c>
      <c r="D21" s="1509">
        <v>235154.00000000003</v>
      </c>
      <c r="E21" s="1510">
        <v>41870.999999999993</v>
      </c>
      <c r="F21" s="1509">
        <v>214903</v>
      </c>
      <c r="G21" s="1515">
        <f t="shared" si="1"/>
        <v>513.25022091662493</v>
      </c>
      <c r="H21" s="1508"/>
      <c r="I21" s="300"/>
      <c r="J21" s="524"/>
    </row>
    <row r="22" spans="1:10">
      <c r="A22" s="1504" t="s">
        <v>585</v>
      </c>
      <c r="B22" s="1503">
        <v>96768</v>
      </c>
      <c r="C22" s="1503">
        <v>47440.000000000007</v>
      </c>
      <c r="D22" s="1503">
        <v>33766.999999999993</v>
      </c>
      <c r="E22" s="1503">
        <v>-4402</v>
      </c>
      <c r="F22" s="1503">
        <v>18785.999999999996</v>
      </c>
      <c r="G22" s="1515" t="s">
        <v>1243</v>
      </c>
      <c r="H22" s="1508"/>
      <c r="I22" s="300"/>
      <c r="J22" s="524"/>
    </row>
    <row r="23" spans="1:10">
      <c r="A23" s="1504" t="s">
        <v>1251</v>
      </c>
      <c r="B23" s="1503">
        <v>401</v>
      </c>
      <c r="C23" s="1505">
        <v>-7</v>
      </c>
      <c r="D23" s="1505">
        <v>133</v>
      </c>
      <c r="E23" s="1505">
        <v>346.00000000000006</v>
      </c>
      <c r="F23" s="1505">
        <v>52</v>
      </c>
      <c r="G23" s="1515">
        <f t="shared" si="1"/>
        <v>15.028901734104045</v>
      </c>
      <c r="H23" s="1508"/>
      <c r="I23" s="300"/>
      <c r="J23" s="524"/>
    </row>
    <row r="24" spans="1:10">
      <c r="A24" s="1504" t="s">
        <v>586</v>
      </c>
      <c r="B24" s="1503">
        <v>202895.99999999997</v>
      </c>
      <c r="C24" s="1505">
        <v>151225.00000000003</v>
      </c>
      <c r="D24" s="1505">
        <v>169075.00000000003</v>
      </c>
      <c r="E24" s="1505">
        <v>29059</v>
      </c>
      <c r="F24" s="1505">
        <v>169820.99999999997</v>
      </c>
      <c r="G24" s="1515">
        <f t="shared" si="1"/>
        <v>584.40070202002812</v>
      </c>
      <c r="H24" s="1508"/>
      <c r="I24" s="300"/>
      <c r="J24" s="524"/>
    </row>
    <row r="25" spans="1:10">
      <c r="A25" s="1504" t="s">
        <v>1252</v>
      </c>
      <c r="B25" s="1503">
        <v>198906.99999999997</v>
      </c>
      <c r="C25" s="1505">
        <v>146790.00000000003</v>
      </c>
      <c r="D25" s="1505">
        <v>167203.00000000003</v>
      </c>
      <c r="E25" s="1505">
        <v>27419</v>
      </c>
      <c r="F25" s="1505">
        <v>167697.99999999997</v>
      </c>
      <c r="G25" s="1515">
        <f t="shared" si="1"/>
        <v>611.61238557204842</v>
      </c>
      <c r="H25" s="1508"/>
      <c r="I25" s="300"/>
      <c r="J25" s="524"/>
    </row>
    <row r="26" spans="1:10">
      <c r="A26" s="1504" t="s">
        <v>1068</v>
      </c>
      <c r="B26" s="1503">
        <v>12353</v>
      </c>
      <c r="C26" s="1505">
        <v>32528.999999999996</v>
      </c>
      <c r="D26" s="1505">
        <v>16938</v>
      </c>
      <c r="E26" s="1505">
        <v>5776</v>
      </c>
      <c r="F26" s="1505">
        <v>17609.999999999996</v>
      </c>
      <c r="G26" s="1515">
        <f t="shared" si="1"/>
        <v>304.88227146814398</v>
      </c>
      <c r="H26" s="1508"/>
      <c r="I26" s="300"/>
      <c r="J26" s="524"/>
    </row>
    <row r="27" spans="1:10">
      <c r="A27" s="1504" t="s">
        <v>1239</v>
      </c>
      <c r="B27" s="1503">
        <v>624</v>
      </c>
      <c r="C27" s="1505">
        <v>1632.9999999999998</v>
      </c>
      <c r="D27" s="1505">
        <v>7173</v>
      </c>
      <c r="E27" s="1505">
        <v>6721.9999999999991</v>
      </c>
      <c r="F27" s="1505">
        <v>3157.9999999999995</v>
      </c>
      <c r="G27" s="1515">
        <f t="shared" si="1"/>
        <v>46.980065456709312</v>
      </c>
      <c r="H27" s="1508"/>
      <c r="I27" s="300"/>
      <c r="J27" s="524"/>
    </row>
    <row r="28" spans="1:10">
      <c r="A28" s="1504" t="s">
        <v>1240</v>
      </c>
      <c r="B28" s="1503">
        <v>12758</v>
      </c>
      <c r="C28" s="1505">
        <v>49623.999999999993</v>
      </c>
      <c r="D28" s="1505">
        <v>8201</v>
      </c>
      <c r="E28" s="1505">
        <v>4716</v>
      </c>
      <c r="F28" s="1505">
        <v>5528.0000000000009</v>
      </c>
      <c r="G28" s="1515">
        <f t="shared" si="1"/>
        <v>117.21798134011875</v>
      </c>
      <c r="H28" s="1508"/>
      <c r="I28" s="300"/>
      <c r="J28" s="524"/>
    </row>
    <row r="29" spans="1:10">
      <c r="A29" s="1506" t="s">
        <v>1244</v>
      </c>
      <c r="B29" s="1496"/>
      <c r="C29" s="1496"/>
      <c r="D29" s="1496"/>
      <c r="E29" s="1496"/>
      <c r="F29" s="1496"/>
      <c r="G29" s="1516"/>
      <c r="H29" s="1508"/>
    </row>
    <row r="30" spans="1:10">
      <c r="A30" s="99" t="s">
        <v>1245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W36"/>
  <sheetViews>
    <sheetView workbookViewId="0">
      <selection activeCell="I27" sqref="I27"/>
    </sheetView>
  </sheetViews>
  <sheetFormatPr defaultRowHeight="15.75"/>
  <cols>
    <col min="1" max="1" width="35.28515625" style="505" customWidth="1"/>
    <col min="2" max="2" width="10.85546875" style="505" customWidth="1"/>
    <col min="3" max="3" width="11.28515625" style="505" customWidth="1"/>
    <col min="4" max="4" width="10.5703125" style="505" customWidth="1"/>
    <col min="5" max="5" width="7.85546875" style="505" customWidth="1"/>
    <col min="6" max="6" width="15.140625" style="505" customWidth="1"/>
    <col min="7" max="7" width="9.140625" style="505" customWidth="1"/>
    <col min="8" max="224" width="9.140625" style="505"/>
    <col min="225" max="225" width="33" style="505" customWidth="1"/>
    <col min="226" max="226" width="10.85546875" style="505" customWidth="1"/>
    <col min="227" max="227" width="11.28515625" style="505" customWidth="1"/>
    <col min="228" max="228" width="10.5703125" style="505" customWidth="1"/>
    <col min="229" max="229" width="7.85546875" style="505" customWidth="1"/>
    <col min="230" max="230" width="15.140625" style="505" customWidth="1"/>
    <col min="231" max="16384" width="9.140625" style="505"/>
  </cols>
  <sheetData>
    <row r="1" spans="1:231">
      <c r="A1" s="500" t="s">
        <v>1235</v>
      </c>
      <c r="B1" s="501"/>
      <c r="C1" s="502"/>
      <c r="D1" s="502"/>
      <c r="E1" s="503"/>
      <c r="F1" s="504"/>
    </row>
    <row r="2" spans="1:231" ht="16.5" thickBot="1">
      <c r="A2" s="500"/>
      <c r="B2" s="501"/>
      <c r="C2" s="502"/>
      <c r="D2" s="502"/>
      <c r="E2" s="503"/>
      <c r="F2" s="504" t="s">
        <v>1116</v>
      </c>
    </row>
    <row r="3" spans="1:231">
      <c r="A3" s="1973" t="s">
        <v>0</v>
      </c>
      <c r="B3" s="506" t="s">
        <v>154</v>
      </c>
      <c r="C3" s="1975" t="s">
        <v>599</v>
      </c>
      <c r="D3" s="1975" t="s">
        <v>600</v>
      </c>
      <c r="E3" s="507" t="s">
        <v>244</v>
      </c>
      <c r="F3" s="508" t="s">
        <v>601</v>
      </c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F3" s="509"/>
      <c r="AG3" s="509"/>
      <c r="AH3" s="509"/>
      <c r="AI3" s="509"/>
      <c r="AJ3" s="509"/>
      <c r="AK3" s="509"/>
      <c r="AL3" s="509"/>
      <c r="AM3" s="509"/>
      <c r="AN3" s="509"/>
      <c r="AO3" s="509"/>
      <c r="AP3" s="509"/>
      <c r="AQ3" s="509"/>
      <c r="AR3" s="509"/>
      <c r="AS3" s="509"/>
      <c r="AT3" s="509"/>
      <c r="AU3" s="509"/>
      <c r="AV3" s="509"/>
      <c r="AW3" s="509"/>
      <c r="AX3" s="509"/>
      <c r="AY3" s="509"/>
      <c r="AZ3" s="509"/>
      <c r="BA3" s="509"/>
      <c r="BB3" s="509"/>
      <c r="BC3" s="509"/>
      <c r="BD3" s="509"/>
      <c r="BE3" s="509"/>
      <c r="BF3" s="509"/>
      <c r="BG3" s="509"/>
      <c r="BH3" s="509"/>
      <c r="BI3" s="509"/>
      <c r="BJ3" s="509"/>
      <c r="BK3" s="509"/>
      <c r="BL3" s="509"/>
      <c r="BM3" s="509"/>
      <c r="BN3" s="509"/>
      <c r="BO3" s="509"/>
      <c r="BP3" s="509"/>
      <c r="BQ3" s="509"/>
      <c r="BR3" s="509"/>
      <c r="BS3" s="509"/>
      <c r="BT3" s="509"/>
      <c r="BU3" s="509"/>
      <c r="BV3" s="509"/>
      <c r="BW3" s="509"/>
      <c r="BX3" s="509"/>
      <c r="BY3" s="509"/>
      <c r="BZ3" s="509"/>
      <c r="CA3" s="509"/>
      <c r="CB3" s="509"/>
      <c r="CC3" s="509"/>
      <c r="CD3" s="509"/>
      <c r="CE3" s="509"/>
      <c r="CF3" s="509"/>
      <c r="CG3" s="509"/>
      <c r="CH3" s="509"/>
      <c r="CI3" s="509"/>
      <c r="CJ3" s="509"/>
      <c r="CK3" s="509"/>
      <c r="CL3" s="509"/>
      <c r="CM3" s="509"/>
      <c r="CN3" s="509"/>
      <c r="CO3" s="509"/>
      <c r="CP3" s="509"/>
      <c r="CQ3" s="509"/>
      <c r="CR3" s="509"/>
      <c r="CS3" s="509"/>
      <c r="CT3" s="509"/>
      <c r="CU3" s="509"/>
      <c r="CV3" s="509"/>
      <c r="CW3" s="509"/>
      <c r="CX3" s="509"/>
      <c r="CY3" s="509"/>
      <c r="CZ3" s="509"/>
      <c r="DA3" s="509"/>
      <c r="DB3" s="509"/>
      <c r="DC3" s="509"/>
      <c r="DD3" s="509"/>
      <c r="DE3" s="509"/>
      <c r="DF3" s="509"/>
      <c r="DG3" s="509"/>
      <c r="DH3" s="509"/>
      <c r="DI3" s="509"/>
      <c r="DJ3" s="509"/>
      <c r="DK3" s="509"/>
      <c r="DL3" s="509"/>
      <c r="DM3" s="509"/>
      <c r="DN3" s="509"/>
      <c r="DO3" s="509"/>
      <c r="DP3" s="509"/>
      <c r="DQ3" s="509"/>
      <c r="DR3" s="509"/>
      <c r="DS3" s="509"/>
      <c r="DT3" s="509"/>
      <c r="DU3" s="509"/>
      <c r="DV3" s="509"/>
      <c r="DW3" s="509"/>
      <c r="DX3" s="509"/>
      <c r="DY3" s="509"/>
      <c r="DZ3" s="509"/>
      <c r="EA3" s="509"/>
      <c r="EB3" s="509"/>
      <c r="EC3" s="509"/>
      <c r="ED3" s="509"/>
      <c r="EE3" s="509"/>
      <c r="EF3" s="509"/>
      <c r="EG3" s="509"/>
      <c r="EH3" s="509"/>
      <c r="EI3" s="509"/>
      <c r="EJ3" s="509"/>
      <c r="EK3" s="509"/>
      <c r="EL3" s="509"/>
      <c r="EM3" s="509"/>
      <c r="EN3" s="509"/>
      <c r="EO3" s="509"/>
      <c r="EP3" s="509"/>
      <c r="EQ3" s="509"/>
      <c r="ER3" s="509"/>
      <c r="ES3" s="509"/>
      <c r="ET3" s="509"/>
      <c r="EU3" s="509"/>
      <c r="EV3" s="509"/>
      <c r="EW3" s="509"/>
      <c r="EX3" s="509"/>
      <c r="EY3" s="509"/>
      <c r="EZ3" s="509"/>
      <c r="FA3" s="509"/>
      <c r="FB3" s="509"/>
      <c r="FC3" s="509"/>
      <c r="FD3" s="509"/>
      <c r="FE3" s="509"/>
      <c r="FF3" s="509"/>
      <c r="FG3" s="509"/>
      <c r="FH3" s="509"/>
      <c r="FI3" s="509"/>
      <c r="FJ3" s="509"/>
      <c r="FK3" s="509"/>
      <c r="FL3" s="509"/>
      <c r="FM3" s="509"/>
      <c r="FN3" s="509"/>
      <c r="FO3" s="509"/>
      <c r="FP3" s="509"/>
      <c r="FQ3" s="509"/>
      <c r="FR3" s="509"/>
      <c r="FS3" s="509"/>
      <c r="FT3" s="509"/>
      <c r="FU3" s="509"/>
      <c r="FV3" s="509"/>
      <c r="FW3" s="509"/>
      <c r="FX3" s="509"/>
      <c r="FY3" s="509"/>
      <c r="FZ3" s="509"/>
      <c r="GA3" s="509"/>
      <c r="GB3" s="509"/>
      <c r="GC3" s="509"/>
      <c r="GD3" s="509"/>
      <c r="GE3" s="509"/>
      <c r="GF3" s="509"/>
      <c r="GG3" s="509"/>
      <c r="GH3" s="509"/>
      <c r="GI3" s="509"/>
      <c r="GJ3" s="509"/>
      <c r="GK3" s="509"/>
      <c r="GL3" s="509"/>
      <c r="GM3" s="509"/>
      <c r="GN3" s="509"/>
      <c r="GO3" s="509"/>
      <c r="GP3" s="509"/>
      <c r="GQ3" s="509"/>
      <c r="GR3" s="509"/>
      <c r="GS3" s="509"/>
      <c r="GT3" s="509"/>
      <c r="GU3" s="509"/>
      <c r="GV3" s="509"/>
      <c r="GW3" s="509"/>
      <c r="GX3" s="509"/>
      <c r="GY3" s="509"/>
      <c r="GZ3" s="509"/>
      <c r="HA3" s="509"/>
      <c r="HB3" s="509"/>
      <c r="HC3" s="509"/>
      <c r="HD3" s="509"/>
      <c r="HE3" s="509"/>
      <c r="HF3" s="509"/>
      <c r="HG3" s="509"/>
      <c r="HH3" s="509"/>
      <c r="HI3" s="509"/>
      <c r="HJ3" s="509"/>
      <c r="HK3" s="509"/>
      <c r="HL3" s="509"/>
      <c r="HM3" s="509"/>
      <c r="HN3" s="509"/>
      <c r="HO3" s="509"/>
      <c r="HP3" s="509"/>
      <c r="HQ3" s="509"/>
      <c r="HR3" s="509"/>
      <c r="HS3" s="509"/>
      <c r="HT3" s="509"/>
      <c r="HU3" s="509"/>
      <c r="HV3" s="509"/>
      <c r="HW3" s="509"/>
    </row>
    <row r="4" spans="1:231" ht="30.75" thickBot="1">
      <c r="A4" s="1974"/>
      <c r="B4" s="510" t="s">
        <v>158</v>
      </c>
      <c r="C4" s="1976"/>
      <c r="D4" s="1976"/>
      <c r="E4" s="511" t="s">
        <v>602</v>
      </c>
      <c r="F4" s="512" t="s">
        <v>603</v>
      </c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509"/>
      <c r="V4" s="509"/>
      <c r="W4" s="509"/>
      <c r="X4" s="509"/>
      <c r="Y4" s="509"/>
      <c r="Z4" s="509"/>
      <c r="AA4" s="509"/>
      <c r="AB4" s="509"/>
      <c r="AC4" s="509"/>
      <c r="AD4" s="509"/>
      <c r="AE4" s="509"/>
      <c r="AF4" s="509"/>
      <c r="AG4" s="509"/>
      <c r="AH4" s="509"/>
      <c r="AI4" s="509"/>
      <c r="AJ4" s="509"/>
      <c r="AK4" s="509"/>
      <c r="AL4" s="509"/>
      <c r="AM4" s="509"/>
      <c r="AN4" s="509"/>
      <c r="AO4" s="509"/>
      <c r="AP4" s="509"/>
      <c r="AQ4" s="509"/>
      <c r="AR4" s="509"/>
      <c r="AS4" s="509"/>
      <c r="AT4" s="509"/>
      <c r="AU4" s="509"/>
      <c r="AV4" s="509"/>
      <c r="AW4" s="509"/>
      <c r="AX4" s="509"/>
      <c r="AY4" s="509"/>
      <c r="AZ4" s="509"/>
      <c r="BA4" s="509"/>
      <c r="BB4" s="509"/>
      <c r="BC4" s="509"/>
      <c r="BD4" s="509"/>
      <c r="BE4" s="509"/>
      <c r="BF4" s="509"/>
      <c r="BG4" s="509"/>
      <c r="BH4" s="509"/>
      <c r="BI4" s="509"/>
      <c r="BJ4" s="509"/>
      <c r="BK4" s="509"/>
      <c r="BL4" s="509"/>
      <c r="BM4" s="509"/>
      <c r="BN4" s="509"/>
      <c r="BO4" s="509"/>
      <c r="BP4" s="509"/>
      <c r="BQ4" s="509"/>
      <c r="BR4" s="509"/>
      <c r="BS4" s="509"/>
      <c r="BT4" s="509"/>
      <c r="BU4" s="509"/>
      <c r="BV4" s="509"/>
      <c r="BW4" s="509"/>
      <c r="BX4" s="509"/>
      <c r="BY4" s="509"/>
      <c r="BZ4" s="509"/>
      <c r="CA4" s="509"/>
      <c r="CB4" s="509"/>
      <c r="CC4" s="509"/>
      <c r="CD4" s="509"/>
      <c r="CE4" s="509"/>
      <c r="CF4" s="509"/>
      <c r="CG4" s="509"/>
      <c r="CH4" s="509"/>
      <c r="CI4" s="509"/>
      <c r="CJ4" s="509"/>
      <c r="CK4" s="509"/>
      <c r="CL4" s="509"/>
      <c r="CM4" s="509"/>
      <c r="CN4" s="509"/>
      <c r="CO4" s="509"/>
      <c r="CP4" s="509"/>
      <c r="CQ4" s="509"/>
      <c r="CR4" s="509"/>
      <c r="CS4" s="509"/>
      <c r="CT4" s="509"/>
      <c r="CU4" s="509"/>
      <c r="CV4" s="509"/>
      <c r="CW4" s="509"/>
      <c r="CX4" s="509"/>
      <c r="CY4" s="509"/>
      <c r="CZ4" s="509"/>
      <c r="DA4" s="509"/>
      <c r="DB4" s="509"/>
      <c r="DC4" s="509"/>
      <c r="DD4" s="509"/>
      <c r="DE4" s="509"/>
      <c r="DF4" s="509"/>
      <c r="DG4" s="509"/>
      <c r="DH4" s="509"/>
      <c r="DI4" s="509"/>
      <c r="DJ4" s="509"/>
      <c r="DK4" s="509"/>
      <c r="DL4" s="509"/>
      <c r="DM4" s="509"/>
      <c r="DN4" s="509"/>
      <c r="DO4" s="509"/>
      <c r="DP4" s="509"/>
      <c r="DQ4" s="509"/>
      <c r="DR4" s="509"/>
      <c r="DS4" s="509"/>
      <c r="DT4" s="509"/>
      <c r="DU4" s="509"/>
      <c r="DV4" s="509"/>
      <c r="DW4" s="509"/>
      <c r="DX4" s="509"/>
      <c r="DY4" s="509"/>
      <c r="DZ4" s="509"/>
      <c r="EA4" s="509"/>
      <c r="EB4" s="509"/>
      <c r="EC4" s="509"/>
      <c r="ED4" s="509"/>
      <c r="EE4" s="509"/>
      <c r="EF4" s="509"/>
      <c r="EG4" s="509"/>
      <c r="EH4" s="509"/>
      <c r="EI4" s="509"/>
      <c r="EJ4" s="509"/>
      <c r="EK4" s="509"/>
      <c r="EL4" s="509"/>
      <c r="EM4" s="509"/>
      <c r="EN4" s="509"/>
      <c r="EO4" s="509"/>
      <c r="EP4" s="509"/>
      <c r="EQ4" s="509"/>
      <c r="ER4" s="509"/>
      <c r="ES4" s="509"/>
      <c r="ET4" s="509"/>
      <c r="EU4" s="509"/>
      <c r="EV4" s="509"/>
      <c r="EW4" s="509"/>
      <c r="EX4" s="509"/>
      <c r="EY4" s="509"/>
      <c r="EZ4" s="509"/>
      <c r="FA4" s="509"/>
      <c r="FB4" s="509"/>
      <c r="FC4" s="509"/>
      <c r="FD4" s="509"/>
      <c r="FE4" s="509"/>
      <c r="FF4" s="509"/>
      <c r="FG4" s="509"/>
      <c r="FH4" s="509"/>
      <c r="FI4" s="509"/>
      <c r="FJ4" s="509"/>
      <c r="FK4" s="509"/>
      <c r="FL4" s="509"/>
      <c r="FM4" s="509"/>
      <c r="FN4" s="509"/>
      <c r="FO4" s="509"/>
      <c r="FP4" s="509"/>
      <c r="FQ4" s="509"/>
      <c r="FR4" s="509"/>
      <c r="FS4" s="509"/>
      <c r="FT4" s="509"/>
      <c r="FU4" s="509"/>
      <c r="FV4" s="509"/>
      <c r="FW4" s="509"/>
      <c r="FX4" s="509"/>
      <c r="FY4" s="509"/>
      <c r="FZ4" s="509"/>
      <c r="GA4" s="509"/>
      <c r="GB4" s="509"/>
      <c r="GC4" s="509"/>
      <c r="GD4" s="509"/>
      <c r="GE4" s="509"/>
      <c r="GF4" s="509"/>
      <c r="GG4" s="509"/>
      <c r="GH4" s="509"/>
      <c r="GI4" s="509"/>
      <c r="GJ4" s="509"/>
      <c r="GK4" s="509"/>
      <c r="GL4" s="509"/>
      <c r="GM4" s="509"/>
      <c r="GN4" s="509"/>
      <c r="GO4" s="509"/>
      <c r="GP4" s="509"/>
      <c r="GQ4" s="509"/>
      <c r="GR4" s="509"/>
      <c r="GS4" s="509"/>
      <c r="GT4" s="509"/>
      <c r="GU4" s="509"/>
      <c r="GV4" s="509"/>
      <c r="GW4" s="509"/>
      <c r="GX4" s="509"/>
      <c r="GY4" s="509"/>
      <c r="GZ4" s="509"/>
      <c r="HA4" s="509"/>
      <c r="HB4" s="509"/>
      <c r="HC4" s="509"/>
      <c r="HD4" s="509"/>
      <c r="HE4" s="509"/>
      <c r="HF4" s="509"/>
      <c r="HG4" s="509"/>
      <c r="HH4" s="509"/>
      <c r="HI4" s="509"/>
      <c r="HJ4" s="509"/>
      <c r="HK4" s="509"/>
      <c r="HL4" s="509"/>
      <c r="HM4" s="509"/>
      <c r="HN4" s="509"/>
      <c r="HO4" s="509"/>
      <c r="HP4" s="509"/>
      <c r="HQ4" s="509"/>
      <c r="HR4" s="509"/>
      <c r="HS4" s="509"/>
      <c r="HT4" s="509"/>
      <c r="HU4" s="509"/>
      <c r="HV4" s="509"/>
      <c r="HW4" s="509"/>
    </row>
    <row r="5" spans="1:231" ht="16.5" thickTop="1">
      <c r="A5" s="513" t="s">
        <v>605</v>
      </c>
      <c r="B5" s="514" t="s">
        <v>604</v>
      </c>
      <c r="C5" s="1200">
        <v>704869</v>
      </c>
      <c r="D5" s="1200">
        <v>300900</v>
      </c>
      <c r="E5" s="1201">
        <v>42.688783305834136</v>
      </c>
      <c r="F5" s="1202">
        <v>-8.9654690816718698</v>
      </c>
    </row>
    <row r="6" spans="1:231">
      <c r="A6" s="513" t="s">
        <v>1113</v>
      </c>
      <c r="B6" s="514" t="s">
        <v>604</v>
      </c>
      <c r="C6" s="1200">
        <v>55561</v>
      </c>
      <c r="D6" s="1200">
        <v>33326</v>
      </c>
      <c r="E6" s="1201">
        <v>59.980921869656775</v>
      </c>
      <c r="F6" s="1202">
        <v>-0.54471155751762268</v>
      </c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515"/>
      <c r="AK6" s="515"/>
      <c r="AL6" s="515"/>
      <c r="AM6" s="515"/>
      <c r="AN6" s="515"/>
      <c r="AO6" s="515"/>
      <c r="AP6" s="515"/>
      <c r="AQ6" s="515"/>
      <c r="AR6" s="515"/>
      <c r="AS6" s="515"/>
      <c r="AT6" s="515"/>
      <c r="AU6" s="515"/>
      <c r="AV6" s="515"/>
      <c r="AW6" s="515"/>
      <c r="AX6" s="515"/>
      <c r="AY6" s="515"/>
      <c r="AZ6" s="515"/>
      <c r="BA6" s="515"/>
      <c r="BB6" s="515"/>
      <c r="BC6" s="515"/>
      <c r="BD6" s="515"/>
      <c r="BE6" s="515"/>
      <c r="BF6" s="515"/>
      <c r="BG6" s="515"/>
      <c r="BH6" s="515"/>
      <c r="BI6" s="515"/>
      <c r="BJ6" s="515"/>
      <c r="BK6" s="515"/>
      <c r="BL6" s="515"/>
      <c r="BM6" s="515"/>
      <c r="BN6" s="515"/>
      <c r="BO6" s="515"/>
      <c r="BP6" s="515"/>
      <c r="BQ6" s="515"/>
      <c r="BR6" s="515"/>
      <c r="BS6" s="515"/>
      <c r="BT6" s="515"/>
      <c r="BU6" s="515"/>
      <c r="BV6" s="515"/>
      <c r="BW6" s="515"/>
      <c r="BX6" s="515"/>
      <c r="BY6" s="515"/>
      <c r="BZ6" s="515"/>
      <c r="CA6" s="515"/>
      <c r="CB6" s="515"/>
      <c r="CC6" s="515"/>
      <c r="CD6" s="515"/>
      <c r="CE6" s="515"/>
      <c r="CF6" s="515"/>
      <c r="CG6" s="515"/>
      <c r="CH6" s="515"/>
      <c r="CI6" s="515"/>
      <c r="CJ6" s="515"/>
      <c r="CK6" s="515"/>
      <c r="CL6" s="515"/>
      <c r="CM6" s="515"/>
      <c r="CN6" s="515"/>
      <c r="CO6" s="515"/>
      <c r="CP6" s="515"/>
      <c r="CQ6" s="515"/>
      <c r="CR6" s="515"/>
      <c r="CS6" s="515"/>
      <c r="CT6" s="515"/>
      <c r="CU6" s="515"/>
      <c r="CV6" s="515"/>
      <c r="CW6" s="515"/>
      <c r="CX6" s="515"/>
      <c r="CY6" s="515"/>
      <c r="CZ6" s="515"/>
      <c r="DA6" s="515"/>
      <c r="DB6" s="515"/>
      <c r="DC6" s="515"/>
      <c r="DD6" s="515"/>
      <c r="DE6" s="515"/>
      <c r="DF6" s="515"/>
      <c r="DG6" s="515"/>
      <c r="DH6" s="515"/>
      <c r="DI6" s="515"/>
      <c r="DJ6" s="515"/>
      <c r="DK6" s="515"/>
      <c r="DL6" s="515"/>
      <c r="DM6" s="515"/>
      <c r="DN6" s="515"/>
      <c r="DO6" s="515"/>
      <c r="DP6" s="515"/>
      <c r="DQ6" s="515"/>
      <c r="DR6" s="515"/>
      <c r="DS6" s="515"/>
      <c r="DT6" s="515"/>
      <c r="DU6" s="515"/>
      <c r="DV6" s="515"/>
      <c r="DW6" s="515"/>
      <c r="DX6" s="515"/>
      <c r="DY6" s="515"/>
      <c r="DZ6" s="515"/>
      <c r="EA6" s="515"/>
      <c r="EB6" s="515"/>
      <c r="EC6" s="515"/>
      <c r="ED6" s="515"/>
      <c r="EE6" s="515"/>
      <c r="EF6" s="515"/>
      <c r="EG6" s="515"/>
      <c r="EH6" s="515"/>
      <c r="EI6" s="515"/>
      <c r="EJ6" s="515"/>
      <c r="EK6" s="515"/>
      <c r="EL6" s="515"/>
      <c r="EM6" s="515"/>
      <c r="EN6" s="515"/>
      <c r="EO6" s="515"/>
      <c r="EP6" s="515"/>
      <c r="EQ6" s="515"/>
      <c r="ER6" s="515"/>
      <c r="ES6" s="515"/>
      <c r="ET6" s="515"/>
      <c r="EU6" s="515"/>
      <c r="EV6" s="515"/>
      <c r="EW6" s="515"/>
      <c r="EX6" s="515"/>
      <c r="EY6" s="515"/>
      <c r="EZ6" s="515"/>
      <c r="FA6" s="515"/>
      <c r="FB6" s="515"/>
      <c r="FC6" s="515"/>
      <c r="FD6" s="515"/>
      <c r="FE6" s="515"/>
      <c r="FF6" s="515"/>
      <c r="FG6" s="515"/>
      <c r="FH6" s="515"/>
      <c r="FI6" s="515"/>
      <c r="FJ6" s="515"/>
      <c r="FK6" s="515"/>
      <c r="FL6" s="515"/>
      <c r="FM6" s="515"/>
      <c r="FN6" s="515"/>
      <c r="FO6" s="515"/>
      <c r="FP6" s="515"/>
      <c r="FQ6" s="515"/>
      <c r="FR6" s="515"/>
      <c r="FS6" s="515"/>
      <c r="FT6" s="515"/>
      <c r="FU6" s="515"/>
      <c r="FV6" s="515"/>
      <c r="FW6" s="515"/>
      <c r="FX6" s="515"/>
      <c r="FY6" s="515"/>
      <c r="FZ6" s="515"/>
      <c r="GA6" s="515"/>
      <c r="GB6" s="515"/>
      <c r="GC6" s="515"/>
      <c r="GD6" s="515"/>
      <c r="GE6" s="515"/>
      <c r="GF6" s="515"/>
      <c r="GG6" s="515"/>
      <c r="GH6" s="515"/>
      <c r="GI6" s="515"/>
      <c r="GJ6" s="515"/>
      <c r="GK6" s="515"/>
      <c r="GL6" s="515"/>
      <c r="GM6" s="515"/>
      <c r="GN6" s="515"/>
      <c r="GO6" s="515"/>
      <c r="GP6" s="515"/>
      <c r="GQ6" s="515"/>
      <c r="GR6" s="515"/>
      <c r="GS6" s="515"/>
      <c r="GT6" s="515"/>
      <c r="GU6" s="515"/>
      <c r="GV6" s="515"/>
      <c r="GW6" s="515"/>
      <c r="GX6" s="515"/>
      <c r="GY6" s="515"/>
      <c r="GZ6" s="515"/>
      <c r="HA6" s="515"/>
      <c r="HB6" s="515"/>
      <c r="HC6" s="515"/>
      <c r="HD6" s="515"/>
      <c r="HE6" s="515"/>
      <c r="HF6" s="515"/>
      <c r="HG6" s="515"/>
      <c r="HH6" s="515"/>
      <c r="HI6" s="515"/>
      <c r="HJ6" s="515"/>
      <c r="HK6" s="515"/>
      <c r="HL6" s="515"/>
      <c r="HM6" s="515"/>
      <c r="HN6" s="515"/>
      <c r="HO6" s="515"/>
      <c r="HP6" s="515"/>
      <c r="HQ6" s="515"/>
      <c r="HR6" s="515"/>
      <c r="HS6" s="515"/>
      <c r="HT6" s="515"/>
      <c r="HU6" s="515"/>
      <c r="HV6" s="515"/>
      <c r="HW6" s="515"/>
    </row>
    <row r="7" spans="1:231">
      <c r="A7" s="513" t="s">
        <v>1114</v>
      </c>
      <c r="B7" s="514" t="s">
        <v>604</v>
      </c>
      <c r="C7" s="1200">
        <v>15172</v>
      </c>
      <c r="D7" s="1200">
        <v>8956</v>
      </c>
      <c r="E7" s="1201">
        <v>59.029791721592403</v>
      </c>
      <c r="F7" s="1202">
        <v>5.5574129166318613</v>
      </c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  <c r="AG7" s="515"/>
      <c r="AH7" s="515"/>
      <c r="AI7" s="515"/>
      <c r="AJ7" s="515"/>
      <c r="AK7" s="515"/>
      <c r="AL7" s="515"/>
      <c r="AM7" s="515"/>
      <c r="AN7" s="515"/>
      <c r="AO7" s="515"/>
      <c r="AP7" s="515"/>
      <c r="AQ7" s="515"/>
      <c r="AR7" s="515"/>
      <c r="AS7" s="515"/>
      <c r="AT7" s="515"/>
      <c r="AU7" s="515"/>
      <c r="AV7" s="515"/>
      <c r="AW7" s="515"/>
      <c r="AX7" s="515"/>
      <c r="AY7" s="515"/>
      <c r="AZ7" s="515"/>
      <c r="BA7" s="515"/>
      <c r="BB7" s="515"/>
      <c r="BC7" s="515"/>
      <c r="BD7" s="515"/>
      <c r="BE7" s="515"/>
      <c r="BF7" s="515"/>
      <c r="BG7" s="515"/>
      <c r="BH7" s="515"/>
      <c r="BI7" s="515"/>
      <c r="BJ7" s="515"/>
      <c r="BK7" s="515"/>
      <c r="BL7" s="515"/>
      <c r="BM7" s="515"/>
      <c r="BN7" s="515"/>
      <c r="BO7" s="515"/>
      <c r="BP7" s="515"/>
      <c r="BQ7" s="515"/>
      <c r="BR7" s="515"/>
      <c r="BS7" s="515"/>
      <c r="BT7" s="515"/>
      <c r="BU7" s="515"/>
      <c r="BV7" s="515"/>
      <c r="BW7" s="515"/>
      <c r="BX7" s="515"/>
      <c r="BY7" s="515"/>
      <c r="BZ7" s="515"/>
      <c r="CA7" s="515"/>
      <c r="CB7" s="515"/>
      <c r="CC7" s="515"/>
      <c r="CD7" s="515"/>
      <c r="CE7" s="515"/>
      <c r="CF7" s="515"/>
      <c r="CG7" s="515"/>
      <c r="CH7" s="515"/>
      <c r="CI7" s="515"/>
      <c r="CJ7" s="515"/>
      <c r="CK7" s="515"/>
      <c r="CL7" s="515"/>
      <c r="CM7" s="515"/>
      <c r="CN7" s="515"/>
      <c r="CO7" s="515"/>
      <c r="CP7" s="515"/>
      <c r="CQ7" s="515"/>
      <c r="CR7" s="515"/>
      <c r="CS7" s="515"/>
      <c r="CT7" s="515"/>
      <c r="CU7" s="515"/>
      <c r="CV7" s="515"/>
      <c r="CW7" s="515"/>
      <c r="CX7" s="515"/>
      <c r="CY7" s="515"/>
      <c r="CZ7" s="515"/>
      <c r="DA7" s="515"/>
      <c r="DB7" s="515"/>
      <c r="DC7" s="515"/>
      <c r="DD7" s="515"/>
      <c r="DE7" s="515"/>
      <c r="DF7" s="515"/>
      <c r="DG7" s="515"/>
      <c r="DH7" s="515"/>
      <c r="DI7" s="515"/>
      <c r="DJ7" s="515"/>
      <c r="DK7" s="515"/>
      <c r="DL7" s="515"/>
      <c r="DM7" s="515"/>
      <c r="DN7" s="515"/>
      <c r="DO7" s="515"/>
      <c r="DP7" s="515"/>
      <c r="DQ7" s="515"/>
      <c r="DR7" s="515"/>
      <c r="DS7" s="515"/>
      <c r="DT7" s="515"/>
      <c r="DU7" s="515"/>
      <c r="DV7" s="515"/>
      <c r="DW7" s="515"/>
      <c r="DX7" s="515"/>
      <c r="DY7" s="515"/>
      <c r="DZ7" s="515"/>
      <c r="EA7" s="515"/>
      <c r="EB7" s="515"/>
      <c r="EC7" s="515"/>
      <c r="ED7" s="515"/>
      <c r="EE7" s="515"/>
      <c r="EF7" s="515"/>
      <c r="EG7" s="515"/>
      <c r="EH7" s="515"/>
      <c r="EI7" s="515"/>
      <c r="EJ7" s="515"/>
      <c r="EK7" s="515"/>
      <c r="EL7" s="515"/>
      <c r="EM7" s="515"/>
      <c r="EN7" s="515"/>
      <c r="EO7" s="515"/>
      <c r="EP7" s="515"/>
      <c r="EQ7" s="515"/>
      <c r="ER7" s="515"/>
      <c r="ES7" s="515"/>
      <c r="ET7" s="515"/>
      <c r="EU7" s="515"/>
      <c r="EV7" s="515"/>
      <c r="EW7" s="515"/>
      <c r="EX7" s="515"/>
      <c r="EY7" s="515"/>
      <c r="EZ7" s="515"/>
      <c r="FA7" s="515"/>
      <c r="FB7" s="515"/>
      <c r="FC7" s="515"/>
      <c r="FD7" s="515"/>
      <c r="FE7" s="515"/>
      <c r="FF7" s="515"/>
      <c r="FG7" s="515"/>
      <c r="FH7" s="515"/>
      <c r="FI7" s="515"/>
      <c r="FJ7" s="515"/>
      <c r="FK7" s="515"/>
      <c r="FL7" s="515"/>
      <c r="FM7" s="515"/>
      <c r="FN7" s="515"/>
      <c r="FO7" s="515"/>
      <c r="FP7" s="515"/>
      <c r="FQ7" s="515"/>
      <c r="FR7" s="515"/>
      <c r="FS7" s="515"/>
      <c r="FT7" s="515"/>
      <c r="FU7" s="515"/>
      <c r="FV7" s="515"/>
      <c r="FW7" s="515"/>
      <c r="FX7" s="515"/>
      <c r="FY7" s="515"/>
      <c r="FZ7" s="515"/>
      <c r="GA7" s="515"/>
      <c r="GB7" s="515"/>
      <c r="GC7" s="515"/>
      <c r="GD7" s="515"/>
      <c r="GE7" s="515"/>
      <c r="GF7" s="515"/>
      <c r="GG7" s="515"/>
      <c r="GH7" s="515"/>
      <c r="GI7" s="515"/>
      <c r="GJ7" s="515"/>
      <c r="GK7" s="515"/>
      <c r="GL7" s="515"/>
      <c r="GM7" s="515"/>
      <c r="GN7" s="515"/>
      <c r="GO7" s="515"/>
      <c r="GP7" s="515"/>
      <c r="GQ7" s="515"/>
      <c r="GR7" s="515"/>
      <c r="GS7" s="515"/>
      <c r="GT7" s="515"/>
      <c r="GU7" s="515"/>
      <c r="GV7" s="515"/>
      <c r="GW7" s="515"/>
      <c r="GX7" s="515"/>
      <c r="GY7" s="515"/>
      <c r="GZ7" s="515"/>
      <c r="HA7" s="515"/>
      <c r="HB7" s="515"/>
      <c r="HC7" s="515"/>
      <c r="HD7" s="515"/>
      <c r="HE7" s="515"/>
      <c r="HF7" s="515"/>
      <c r="HG7" s="515"/>
      <c r="HH7" s="515"/>
      <c r="HI7" s="515"/>
      <c r="HJ7" s="515"/>
      <c r="HK7" s="515"/>
      <c r="HL7" s="515"/>
      <c r="HM7" s="515"/>
      <c r="HN7" s="515"/>
      <c r="HO7" s="515"/>
      <c r="HP7" s="515"/>
      <c r="HQ7" s="515"/>
      <c r="HR7" s="515"/>
      <c r="HS7" s="515"/>
      <c r="HT7" s="515"/>
      <c r="HU7" s="515"/>
      <c r="HV7" s="515"/>
      <c r="HW7" s="515"/>
    </row>
    <row r="8" spans="1:231">
      <c r="A8" s="513" t="s">
        <v>606</v>
      </c>
      <c r="B8" s="514" t="s">
        <v>604</v>
      </c>
      <c r="C8" s="1200">
        <v>160200</v>
      </c>
      <c r="D8" s="1200">
        <v>62291</v>
      </c>
      <c r="E8" s="1201">
        <v>38.883270911360803</v>
      </c>
      <c r="F8" s="1202">
        <v>-1.3865951103430447</v>
      </c>
      <c r="G8" s="515"/>
      <c r="H8" s="515"/>
      <c r="I8" s="515"/>
      <c r="J8" s="515"/>
      <c r="K8" s="515"/>
      <c r="L8" s="515"/>
      <c r="M8" s="515"/>
      <c r="N8" s="515"/>
      <c r="O8" s="515"/>
      <c r="P8" s="515"/>
      <c r="Q8" s="515"/>
      <c r="R8" s="515"/>
      <c r="S8" s="515"/>
      <c r="T8" s="515"/>
      <c r="U8" s="515"/>
      <c r="V8" s="515"/>
      <c r="W8" s="515"/>
      <c r="X8" s="515"/>
      <c r="Y8" s="515"/>
      <c r="Z8" s="515"/>
      <c r="AA8" s="515"/>
      <c r="AB8" s="515"/>
      <c r="AC8" s="515"/>
      <c r="AD8" s="515"/>
      <c r="AE8" s="515"/>
      <c r="AF8" s="515"/>
      <c r="AG8" s="515"/>
      <c r="AH8" s="515"/>
      <c r="AI8" s="515"/>
      <c r="AJ8" s="515"/>
      <c r="AK8" s="515"/>
      <c r="AL8" s="515"/>
      <c r="AM8" s="515"/>
      <c r="AN8" s="515"/>
      <c r="AO8" s="515"/>
      <c r="AP8" s="515"/>
      <c r="AQ8" s="515"/>
      <c r="AR8" s="515"/>
      <c r="AS8" s="515"/>
      <c r="AT8" s="515"/>
      <c r="AU8" s="515"/>
      <c r="AV8" s="515"/>
      <c r="AW8" s="515"/>
      <c r="AX8" s="515"/>
      <c r="AY8" s="515"/>
      <c r="AZ8" s="515"/>
      <c r="BA8" s="515"/>
      <c r="BB8" s="515"/>
      <c r="BC8" s="515"/>
      <c r="BD8" s="515"/>
      <c r="BE8" s="515"/>
      <c r="BF8" s="515"/>
      <c r="BG8" s="515"/>
      <c r="BH8" s="515"/>
      <c r="BI8" s="515"/>
      <c r="BJ8" s="515"/>
      <c r="BK8" s="515"/>
      <c r="BL8" s="515"/>
      <c r="BM8" s="515"/>
      <c r="BN8" s="515"/>
      <c r="BO8" s="515"/>
      <c r="BP8" s="515"/>
      <c r="BQ8" s="515"/>
      <c r="BR8" s="515"/>
      <c r="BS8" s="515"/>
      <c r="BT8" s="515"/>
      <c r="BU8" s="515"/>
      <c r="BV8" s="515"/>
      <c r="BW8" s="515"/>
      <c r="BX8" s="515"/>
      <c r="BY8" s="515"/>
      <c r="BZ8" s="515"/>
      <c r="CA8" s="515"/>
      <c r="CB8" s="515"/>
      <c r="CC8" s="515"/>
      <c r="CD8" s="515"/>
      <c r="CE8" s="515"/>
      <c r="CF8" s="515"/>
      <c r="CG8" s="515"/>
      <c r="CH8" s="515"/>
      <c r="CI8" s="515"/>
      <c r="CJ8" s="515"/>
      <c r="CK8" s="515"/>
      <c r="CL8" s="515"/>
      <c r="CM8" s="515"/>
      <c r="CN8" s="515"/>
      <c r="CO8" s="515"/>
      <c r="CP8" s="515"/>
      <c r="CQ8" s="515"/>
      <c r="CR8" s="515"/>
      <c r="CS8" s="515"/>
      <c r="CT8" s="515"/>
      <c r="CU8" s="515"/>
      <c r="CV8" s="515"/>
      <c r="CW8" s="515"/>
      <c r="CX8" s="515"/>
      <c r="CY8" s="515"/>
      <c r="CZ8" s="515"/>
      <c r="DA8" s="515"/>
      <c r="DB8" s="515"/>
      <c r="DC8" s="515"/>
      <c r="DD8" s="515"/>
      <c r="DE8" s="515"/>
      <c r="DF8" s="515"/>
      <c r="DG8" s="515"/>
      <c r="DH8" s="515"/>
      <c r="DI8" s="515"/>
      <c r="DJ8" s="515"/>
      <c r="DK8" s="515"/>
      <c r="DL8" s="515"/>
      <c r="DM8" s="515"/>
      <c r="DN8" s="515"/>
      <c r="DO8" s="515"/>
      <c r="DP8" s="515"/>
      <c r="DQ8" s="515"/>
      <c r="DR8" s="515"/>
      <c r="DS8" s="515"/>
      <c r="DT8" s="515"/>
      <c r="DU8" s="515"/>
      <c r="DV8" s="515"/>
      <c r="DW8" s="515"/>
      <c r="DX8" s="515"/>
      <c r="DY8" s="515"/>
      <c r="DZ8" s="515"/>
      <c r="EA8" s="515"/>
      <c r="EB8" s="515"/>
      <c r="EC8" s="515"/>
      <c r="ED8" s="515"/>
      <c r="EE8" s="515"/>
      <c r="EF8" s="515"/>
      <c r="EG8" s="515"/>
      <c r="EH8" s="515"/>
      <c r="EI8" s="515"/>
      <c r="EJ8" s="515"/>
      <c r="EK8" s="515"/>
      <c r="EL8" s="515"/>
      <c r="EM8" s="515"/>
      <c r="EN8" s="515"/>
      <c r="EO8" s="515"/>
      <c r="EP8" s="515"/>
      <c r="EQ8" s="515"/>
      <c r="ER8" s="515"/>
      <c r="ES8" s="515"/>
      <c r="ET8" s="515"/>
      <c r="EU8" s="515"/>
      <c r="EV8" s="515"/>
      <c r="EW8" s="515"/>
      <c r="EX8" s="515"/>
      <c r="EY8" s="515"/>
      <c r="EZ8" s="515"/>
      <c r="FA8" s="515"/>
      <c r="FB8" s="515"/>
      <c r="FC8" s="515"/>
      <c r="FD8" s="515"/>
      <c r="FE8" s="515"/>
      <c r="FF8" s="515"/>
      <c r="FG8" s="515"/>
      <c r="FH8" s="515"/>
      <c r="FI8" s="515"/>
      <c r="FJ8" s="515"/>
      <c r="FK8" s="515"/>
      <c r="FL8" s="515"/>
      <c r="FM8" s="515"/>
      <c r="FN8" s="515"/>
      <c r="FO8" s="515"/>
      <c r="FP8" s="515"/>
      <c r="FQ8" s="515"/>
      <c r="FR8" s="515"/>
      <c r="FS8" s="515"/>
      <c r="FT8" s="515"/>
      <c r="FU8" s="515"/>
      <c r="FV8" s="515"/>
      <c r="FW8" s="515"/>
      <c r="FX8" s="515"/>
      <c r="FY8" s="515"/>
      <c r="FZ8" s="515"/>
      <c r="GA8" s="515"/>
      <c r="GB8" s="515"/>
      <c r="GC8" s="515"/>
      <c r="GD8" s="515"/>
      <c r="GE8" s="515"/>
      <c r="GF8" s="515"/>
      <c r="GG8" s="515"/>
      <c r="GH8" s="515"/>
      <c r="GI8" s="515"/>
      <c r="GJ8" s="515"/>
      <c r="GK8" s="515"/>
      <c r="GL8" s="515"/>
      <c r="GM8" s="515"/>
      <c r="GN8" s="515"/>
      <c r="GO8" s="515"/>
      <c r="GP8" s="515"/>
      <c r="GQ8" s="515"/>
      <c r="GR8" s="515"/>
      <c r="GS8" s="515"/>
      <c r="GT8" s="515"/>
      <c r="GU8" s="515"/>
      <c r="GV8" s="515"/>
      <c r="GW8" s="515"/>
      <c r="GX8" s="515"/>
      <c r="GY8" s="515"/>
      <c r="GZ8" s="515"/>
      <c r="HA8" s="515"/>
      <c r="HB8" s="515"/>
      <c r="HC8" s="515"/>
      <c r="HD8" s="515"/>
      <c r="HE8" s="515"/>
      <c r="HF8" s="515"/>
      <c r="HG8" s="515"/>
      <c r="HH8" s="515"/>
      <c r="HI8" s="515"/>
      <c r="HJ8" s="515"/>
      <c r="HK8" s="515"/>
      <c r="HL8" s="515"/>
      <c r="HM8" s="515"/>
      <c r="HN8" s="515"/>
      <c r="HO8" s="515"/>
      <c r="HP8" s="515"/>
      <c r="HQ8" s="515"/>
      <c r="HR8" s="515"/>
      <c r="HS8" s="515"/>
      <c r="HT8" s="515"/>
      <c r="HU8" s="515"/>
      <c r="HV8" s="515"/>
      <c r="HW8" s="515"/>
    </row>
    <row r="9" spans="1:231" ht="18">
      <c r="A9" s="513" t="s">
        <v>1115</v>
      </c>
      <c r="B9" s="514" t="s">
        <v>604</v>
      </c>
      <c r="C9" s="1200">
        <v>21860</v>
      </c>
      <c r="D9" s="1200">
        <v>6791</v>
      </c>
      <c r="E9" s="1201">
        <v>31.065873741994508</v>
      </c>
      <c r="F9" s="1202">
        <v>0.64577846265279959</v>
      </c>
      <c r="G9" s="515"/>
      <c r="H9" s="515"/>
      <c r="I9" s="515"/>
      <c r="J9" s="515"/>
      <c r="K9" s="515"/>
      <c r="L9" s="515"/>
      <c r="M9" s="515"/>
      <c r="N9" s="515"/>
      <c r="O9" s="515"/>
      <c r="P9" s="515"/>
      <c r="Q9" s="515"/>
      <c r="R9" s="515"/>
      <c r="S9" s="515"/>
      <c r="T9" s="515"/>
      <c r="U9" s="515"/>
      <c r="V9" s="515"/>
      <c r="W9" s="515"/>
      <c r="X9" s="515"/>
      <c r="Y9" s="515"/>
      <c r="Z9" s="515"/>
      <c r="AA9" s="515"/>
      <c r="AB9" s="515"/>
      <c r="AC9" s="515"/>
      <c r="AD9" s="515"/>
      <c r="AE9" s="515"/>
      <c r="AF9" s="515"/>
      <c r="AG9" s="515"/>
      <c r="AH9" s="515"/>
      <c r="AI9" s="515"/>
      <c r="AJ9" s="515"/>
      <c r="AK9" s="515"/>
      <c r="AL9" s="515"/>
      <c r="AM9" s="515"/>
      <c r="AN9" s="515"/>
      <c r="AO9" s="515"/>
      <c r="AP9" s="515"/>
      <c r="AQ9" s="515"/>
      <c r="AR9" s="515"/>
      <c r="AS9" s="515"/>
      <c r="AT9" s="515"/>
      <c r="AU9" s="515"/>
      <c r="AV9" s="515"/>
      <c r="AW9" s="515"/>
      <c r="AX9" s="515"/>
      <c r="AY9" s="515"/>
      <c r="AZ9" s="515"/>
      <c r="BA9" s="515"/>
      <c r="BB9" s="515"/>
      <c r="BC9" s="515"/>
      <c r="BD9" s="515"/>
      <c r="BE9" s="515"/>
      <c r="BF9" s="515"/>
      <c r="BG9" s="515"/>
      <c r="BH9" s="515"/>
      <c r="BI9" s="515"/>
      <c r="BJ9" s="515"/>
      <c r="BK9" s="515"/>
      <c r="BL9" s="515"/>
      <c r="BM9" s="515"/>
      <c r="BN9" s="515"/>
      <c r="BO9" s="515"/>
      <c r="BP9" s="515"/>
      <c r="BQ9" s="515"/>
      <c r="BR9" s="515"/>
      <c r="BS9" s="515"/>
      <c r="BT9" s="515"/>
      <c r="BU9" s="515"/>
      <c r="BV9" s="515"/>
      <c r="BW9" s="515"/>
      <c r="BX9" s="515"/>
      <c r="BY9" s="515"/>
      <c r="BZ9" s="515"/>
      <c r="CA9" s="515"/>
      <c r="CB9" s="515"/>
      <c r="CC9" s="515"/>
      <c r="CD9" s="515"/>
      <c r="CE9" s="515"/>
      <c r="CF9" s="515"/>
      <c r="CG9" s="515"/>
      <c r="CH9" s="515"/>
      <c r="CI9" s="515"/>
      <c r="CJ9" s="515"/>
      <c r="CK9" s="515"/>
      <c r="CL9" s="515"/>
      <c r="CM9" s="515"/>
      <c r="CN9" s="515"/>
      <c r="CO9" s="515"/>
      <c r="CP9" s="515"/>
      <c r="CQ9" s="515"/>
      <c r="CR9" s="515"/>
      <c r="CS9" s="515"/>
      <c r="CT9" s="515"/>
      <c r="CU9" s="515"/>
      <c r="CV9" s="515"/>
      <c r="CW9" s="515"/>
      <c r="CX9" s="515"/>
      <c r="CY9" s="515"/>
      <c r="CZ9" s="515"/>
      <c r="DA9" s="515"/>
      <c r="DB9" s="515"/>
      <c r="DC9" s="515"/>
      <c r="DD9" s="515"/>
      <c r="DE9" s="515"/>
      <c r="DF9" s="515"/>
      <c r="DG9" s="515"/>
      <c r="DH9" s="515"/>
      <c r="DI9" s="515"/>
      <c r="DJ9" s="515"/>
      <c r="DK9" s="515"/>
      <c r="DL9" s="515"/>
      <c r="DM9" s="515"/>
      <c r="DN9" s="515"/>
      <c r="DO9" s="515"/>
      <c r="DP9" s="515"/>
      <c r="DQ9" s="515"/>
      <c r="DR9" s="515"/>
      <c r="DS9" s="515"/>
      <c r="DT9" s="515"/>
      <c r="DU9" s="515"/>
      <c r="DV9" s="515"/>
      <c r="DW9" s="515"/>
      <c r="DX9" s="515"/>
      <c r="DY9" s="515"/>
      <c r="DZ9" s="515"/>
      <c r="EA9" s="515"/>
      <c r="EB9" s="515"/>
      <c r="EC9" s="515"/>
      <c r="ED9" s="515"/>
      <c r="EE9" s="515"/>
      <c r="EF9" s="515"/>
      <c r="EG9" s="515"/>
      <c r="EH9" s="515"/>
      <c r="EI9" s="515"/>
      <c r="EJ9" s="515"/>
      <c r="EK9" s="515"/>
      <c r="EL9" s="515"/>
      <c r="EM9" s="515"/>
      <c r="EN9" s="515"/>
      <c r="EO9" s="515"/>
      <c r="EP9" s="515"/>
      <c r="EQ9" s="515"/>
      <c r="ER9" s="515"/>
      <c r="ES9" s="515"/>
      <c r="ET9" s="515"/>
      <c r="EU9" s="515"/>
      <c r="EV9" s="515"/>
      <c r="EW9" s="515"/>
      <c r="EX9" s="515"/>
      <c r="EY9" s="515"/>
      <c r="EZ9" s="515"/>
      <c r="FA9" s="515"/>
      <c r="FB9" s="515"/>
      <c r="FC9" s="515"/>
      <c r="FD9" s="515"/>
      <c r="FE9" s="515"/>
      <c r="FF9" s="515"/>
      <c r="FG9" s="515"/>
      <c r="FH9" s="515"/>
      <c r="FI9" s="515"/>
      <c r="FJ9" s="515"/>
      <c r="FK9" s="515"/>
      <c r="FL9" s="515"/>
      <c r="FM9" s="515"/>
      <c r="FN9" s="515"/>
      <c r="FO9" s="515"/>
      <c r="FP9" s="515"/>
      <c r="FQ9" s="515"/>
      <c r="FR9" s="515"/>
      <c r="FS9" s="515"/>
      <c r="FT9" s="515"/>
      <c r="FU9" s="515"/>
      <c r="FV9" s="515"/>
      <c r="FW9" s="515"/>
      <c r="FX9" s="515"/>
      <c r="FY9" s="515"/>
      <c r="FZ9" s="515"/>
      <c r="GA9" s="515"/>
      <c r="GB9" s="515"/>
      <c r="GC9" s="515"/>
      <c r="GD9" s="515"/>
      <c r="GE9" s="515"/>
      <c r="GF9" s="515"/>
      <c r="GG9" s="515"/>
      <c r="GH9" s="515"/>
      <c r="GI9" s="515"/>
      <c r="GJ9" s="515"/>
      <c r="GK9" s="515"/>
      <c r="GL9" s="515"/>
      <c r="GM9" s="515"/>
      <c r="GN9" s="515"/>
      <c r="GO9" s="515"/>
      <c r="GP9" s="515"/>
      <c r="GQ9" s="515"/>
      <c r="GR9" s="515"/>
      <c r="GS9" s="515"/>
      <c r="GT9" s="515"/>
      <c r="GU9" s="515"/>
      <c r="GV9" s="515"/>
      <c r="GW9" s="515"/>
      <c r="GX9" s="515"/>
      <c r="GY9" s="515"/>
      <c r="GZ9" s="515"/>
      <c r="HA9" s="515"/>
      <c r="HB9" s="515"/>
      <c r="HC9" s="515"/>
      <c r="HD9" s="515"/>
      <c r="HE9" s="515"/>
      <c r="HF9" s="515"/>
      <c r="HG9" s="515"/>
      <c r="HH9" s="515"/>
      <c r="HI9" s="515"/>
      <c r="HJ9" s="515"/>
      <c r="HK9" s="515"/>
      <c r="HL9" s="515"/>
      <c r="HM9" s="515"/>
      <c r="HN9" s="515"/>
      <c r="HO9" s="515"/>
      <c r="HP9" s="515"/>
      <c r="HQ9" s="515"/>
      <c r="HR9" s="515"/>
      <c r="HS9" s="515"/>
      <c r="HT9" s="515"/>
      <c r="HU9" s="515"/>
      <c r="HV9" s="515"/>
      <c r="HW9" s="515"/>
    </row>
    <row r="10" spans="1:231">
      <c r="A10" s="513" t="s">
        <v>607</v>
      </c>
      <c r="B10" s="514" t="s">
        <v>608</v>
      </c>
      <c r="C10" s="1200">
        <v>101520</v>
      </c>
      <c r="D10" s="1200">
        <v>69128</v>
      </c>
      <c r="E10" s="1203">
        <v>68.092986603624908</v>
      </c>
      <c r="F10" s="1202">
        <v>-8.21710007880219</v>
      </c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5"/>
      <c r="AL10" s="515"/>
      <c r="AM10" s="515"/>
      <c r="AN10" s="515"/>
      <c r="AO10" s="515"/>
      <c r="AP10" s="515"/>
      <c r="AQ10" s="515"/>
      <c r="AR10" s="515"/>
      <c r="AS10" s="515"/>
      <c r="AT10" s="515"/>
      <c r="AU10" s="515"/>
      <c r="AV10" s="515"/>
      <c r="AW10" s="515"/>
      <c r="AX10" s="515"/>
      <c r="AY10" s="515"/>
      <c r="AZ10" s="515"/>
      <c r="BA10" s="515"/>
      <c r="BB10" s="515"/>
      <c r="BC10" s="515"/>
      <c r="BD10" s="515"/>
      <c r="BE10" s="515"/>
      <c r="BF10" s="515"/>
      <c r="BG10" s="515"/>
      <c r="BH10" s="515"/>
      <c r="BI10" s="515"/>
      <c r="BJ10" s="515"/>
      <c r="BK10" s="515"/>
      <c r="BL10" s="515"/>
      <c r="BM10" s="515"/>
      <c r="BN10" s="515"/>
      <c r="BO10" s="515"/>
      <c r="BP10" s="515"/>
      <c r="BQ10" s="515"/>
      <c r="BR10" s="515"/>
      <c r="BS10" s="515"/>
      <c r="BT10" s="515"/>
      <c r="BU10" s="515"/>
      <c r="BV10" s="515"/>
      <c r="BW10" s="515"/>
      <c r="BX10" s="515"/>
      <c r="BY10" s="515"/>
      <c r="BZ10" s="515"/>
      <c r="CA10" s="515"/>
      <c r="CB10" s="515"/>
      <c r="CC10" s="515"/>
      <c r="CD10" s="515"/>
      <c r="CE10" s="515"/>
      <c r="CF10" s="515"/>
      <c r="CG10" s="515"/>
      <c r="CH10" s="515"/>
      <c r="CI10" s="515"/>
      <c r="CJ10" s="515"/>
      <c r="CK10" s="515"/>
      <c r="CL10" s="515"/>
      <c r="CM10" s="515"/>
      <c r="CN10" s="515"/>
      <c r="CO10" s="515"/>
      <c r="CP10" s="515"/>
      <c r="CQ10" s="515"/>
      <c r="CR10" s="515"/>
      <c r="CS10" s="515"/>
      <c r="CT10" s="515"/>
      <c r="CU10" s="515"/>
      <c r="CV10" s="515"/>
      <c r="CW10" s="515"/>
      <c r="CX10" s="515"/>
      <c r="CY10" s="515"/>
      <c r="CZ10" s="515"/>
      <c r="DA10" s="515"/>
      <c r="DB10" s="515"/>
      <c r="DC10" s="515"/>
      <c r="DD10" s="515"/>
      <c r="DE10" s="515"/>
      <c r="DF10" s="515"/>
      <c r="DG10" s="515"/>
      <c r="DH10" s="515"/>
      <c r="DI10" s="515"/>
      <c r="DJ10" s="515"/>
      <c r="DK10" s="515"/>
      <c r="DL10" s="515"/>
      <c r="DM10" s="515"/>
      <c r="DN10" s="515"/>
      <c r="DO10" s="515"/>
      <c r="DP10" s="515"/>
      <c r="DQ10" s="515"/>
      <c r="DR10" s="515"/>
      <c r="DS10" s="515"/>
      <c r="DT10" s="515"/>
      <c r="DU10" s="515"/>
      <c r="DV10" s="515"/>
      <c r="DW10" s="515"/>
      <c r="DX10" s="515"/>
      <c r="DY10" s="515"/>
      <c r="DZ10" s="515"/>
      <c r="EA10" s="515"/>
      <c r="EB10" s="515"/>
      <c r="EC10" s="515"/>
      <c r="ED10" s="515"/>
      <c r="EE10" s="515"/>
      <c r="EF10" s="515"/>
      <c r="EG10" s="515"/>
      <c r="EH10" s="515"/>
      <c r="EI10" s="515"/>
      <c r="EJ10" s="515"/>
      <c r="EK10" s="515"/>
      <c r="EL10" s="515"/>
      <c r="EM10" s="515"/>
      <c r="EN10" s="515"/>
      <c r="EO10" s="515"/>
      <c r="EP10" s="515"/>
      <c r="EQ10" s="515"/>
      <c r="ER10" s="515"/>
      <c r="ES10" s="515"/>
      <c r="ET10" s="515"/>
      <c r="EU10" s="515"/>
      <c r="EV10" s="515"/>
      <c r="EW10" s="515"/>
      <c r="EX10" s="515"/>
      <c r="EY10" s="515"/>
      <c r="EZ10" s="515"/>
      <c r="FA10" s="515"/>
      <c r="FB10" s="515"/>
      <c r="FC10" s="515"/>
      <c r="FD10" s="515"/>
      <c r="FE10" s="515"/>
      <c r="FF10" s="515"/>
      <c r="FG10" s="515"/>
      <c r="FH10" s="515"/>
      <c r="FI10" s="515"/>
      <c r="FJ10" s="515"/>
      <c r="FK10" s="515"/>
      <c r="FL10" s="515"/>
      <c r="FM10" s="515"/>
      <c r="FN10" s="515"/>
      <c r="FO10" s="515"/>
      <c r="FP10" s="515"/>
      <c r="FQ10" s="515"/>
      <c r="FR10" s="515"/>
      <c r="FS10" s="515"/>
      <c r="FT10" s="515"/>
      <c r="FU10" s="515"/>
      <c r="FV10" s="515"/>
      <c r="FW10" s="515"/>
      <c r="FX10" s="515"/>
      <c r="FY10" s="515"/>
      <c r="FZ10" s="515"/>
      <c r="GA10" s="515"/>
      <c r="GB10" s="515"/>
      <c r="GC10" s="515"/>
      <c r="GD10" s="515"/>
      <c r="GE10" s="515"/>
      <c r="GF10" s="515"/>
      <c r="GG10" s="515"/>
      <c r="GH10" s="515"/>
      <c r="GI10" s="515"/>
      <c r="GJ10" s="515"/>
      <c r="GK10" s="515"/>
      <c r="GL10" s="515"/>
      <c r="GM10" s="515"/>
      <c r="GN10" s="515"/>
      <c r="GO10" s="515"/>
      <c r="GP10" s="515"/>
      <c r="GQ10" s="515"/>
      <c r="GR10" s="515"/>
      <c r="GS10" s="515"/>
      <c r="GT10" s="515"/>
      <c r="GU10" s="515"/>
      <c r="GV10" s="515"/>
      <c r="GW10" s="515"/>
      <c r="GX10" s="515"/>
      <c r="GY10" s="515"/>
      <c r="GZ10" s="515"/>
      <c r="HA10" s="515"/>
      <c r="HB10" s="515"/>
      <c r="HC10" s="515"/>
      <c r="HD10" s="515"/>
      <c r="HE10" s="515"/>
      <c r="HF10" s="515"/>
      <c r="HG10" s="515"/>
      <c r="HH10" s="515"/>
      <c r="HI10" s="515"/>
      <c r="HJ10" s="515"/>
      <c r="HK10" s="515"/>
      <c r="HL10" s="515"/>
      <c r="HM10" s="515"/>
      <c r="HN10" s="515"/>
      <c r="HO10" s="515"/>
      <c r="HP10" s="515"/>
      <c r="HQ10" s="515"/>
      <c r="HR10" s="515"/>
      <c r="HS10" s="515"/>
      <c r="HT10" s="515"/>
      <c r="HU10" s="515"/>
      <c r="HV10" s="515"/>
      <c r="HW10" s="515"/>
    </row>
    <row r="11" spans="1:231">
      <c r="A11" s="513" t="s">
        <v>609</v>
      </c>
      <c r="B11" s="514" t="s">
        <v>604</v>
      </c>
      <c r="C11" s="1200">
        <v>12940</v>
      </c>
      <c r="D11" s="1200">
        <v>12481</v>
      </c>
      <c r="E11" s="1203">
        <v>96.452859350850076</v>
      </c>
      <c r="F11" s="1202">
        <v>16.810417490384964</v>
      </c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  <c r="AE11" s="515"/>
      <c r="AF11" s="515"/>
      <c r="AG11" s="515"/>
      <c r="AH11" s="515"/>
      <c r="AI11" s="515"/>
      <c r="AJ11" s="515"/>
      <c r="AK11" s="515"/>
      <c r="AL11" s="515"/>
      <c r="AM11" s="515"/>
      <c r="AN11" s="515"/>
      <c r="AO11" s="515"/>
      <c r="AP11" s="515"/>
      <c r="AQ11" s="515"/>
      <c r="AR11" s="515"/>
      <c r="AS11" s="515"/>
      <c r="AT11" s="515"/>
      <c r="AU11" s="515"/>
      <c r="AV11" s="515"/>
      <c r="AW11" s="515"/>
      <c r="AX11" s="515"/>
      <c r="AY11" s="515"/>
      <c r="AZ11" s="515"/>
      <c r="BA11" s="515"/>
      <c r="BB11" s="515"/>
      <c r="BC11" s="515"/>
      <c r="BD11" s="515"/>
      <c r="BE11" s="515"/>
      <c r="BF11" s="515"/>
      <c r="BG11" s="515"/>
      <c r="BH11" s="515"/>
      <c r="BI11" s="515"/>
      <c r="BJ11" s="515"/>
      <c r="BK11" s="515"/>
      <c r="BL11" s="515"/>
      <c r="BM11" s="515"/>
      <c r="BN11" s="515"/>
      <c r="BO11" s="515"/>
      <c r="BP11" s="515"/>
      <c r="BQ11" s="515"/>
      <c r="BR11" s="515"/>
      <c r="BS11" s="515"/>
      <c r="BT11" s="515"/>
      <c r="BU11" s="515"/>
      <c r="BV11" s="515"/>
      <c r="BW11" s="515"/>
      <c r="BX11" s="515"/>
      <c r="BY11" s="515"/>
      <c r="BZ11" s="515"/>
      <c r="CA11" s="515"/>
      <c r="CB11" s="515"/>
      <c r="CC11" s="515"/>
      <c r="CD11" s="515"/>
      <c r="CE11" s="515"/>
      <c r="CF11" s="515"/>
      <c r="CG11" s="515"/>
      <c r="CH11" s="515"/>
      <c r="CI11" s="515"/>
      <c r="CJ11" s="515"/>
      <c r="CK11" s="515"/>
      <c r="CL11" s="515"/>
      <c r="CM11" s="515"/>
      <c r="CN11" s="515"/>
      <c r="CO11" s="515"/>
      <c r="CP11" s="515"/>
      <c r="CQ11" s="515"/>
      <c r="CR11" s="515"/>
      <c r="CS11" s="515"/>
      <c r="CT11" s="515"/>
      <c r="CU11" s="515"/>
      <c r="CV11" s="515"/>
      <c r="CW11" s="515"/>
      <c r="CX11" s="515"/>
      <c r="CY11" s="515"/>
      <c r="CZ11" s="515"/>
      <c r="DA11" s="515"/>
      <c r="DB11" s="515"/>
      <c r="DC11" s="515"/>
      <c r="DD11" s="515"/>
      <c r="DE11" s="515"/>
      <c r="DF11" s="515"/>
      <c r="DG11" s="515"/>
      <c r="DH11" s="515"/>
      <c r="DI11" s="515"/>
      <c r="DJ11" s="515"/>
      <c r="DK11" s="515"/>
      <c r="DL11" s="515"/>
      <c r="DM11" s="515"/>
      <c r="DN11" s="515"/>
      <c r="DO11" s="515"/>
      <c r="DP11" s="515"/>
      <c r="DQ11" s="515"/>
      <c r="DR11" s="515"/>
      <c r="DS11" s="515"/>
      <c r="DT11" s="515"/>
      <c r="DU11" s="515"/>
      <c r="DV11" s="515"/>
      <c r="DW11" s="515"/>
      <c r="DX11" s="515"/>
      <c r="DY11" s="515"/>
      <c r="DZ11" s="515"/>
      <c r="EA11" s="515"/>
      <c r="EB11" s="515"/>
      <c r="EC11" s="515"/>
      <c r="ED11" s="515"/>
      <c r="EE11" s="515"/>
      <c r="EF11" s="515"/>
      <c r="EG11" s="515"/>
      <c r="EH11" s="515"/>
      <c r="EI11" s="515"/>
      <c r="EJ11" s="515"/>
      <c r="EK11" s="515"/>
      <c r="EL11" s="515"/>
      <c r="EM11" s="515"/>
      <c r="EN11" s="515"/>
      <c r="EO11" s="515"/>
      <c r="EP11" s="515"/>
      <c r="EQ11" s="515"/>
      <c r="ER11" s="515"/>
      <c r="ES11" s="515"/>
      <c r="ET11" s="515"/>
      <c r="EU11" s="515"/>
      <c r="EV11" s="515"/>
      <c r="EW11" s="515"/>
      <c r="EX11" s="515"/>
      <c r="EY11" s="515"/>
      <c r="EZ11" s="515"/>
      <c r="FA11" s="515"/>
      <c r="FB11" s="515"/>
      <c r="FC11" s="515"/>
      <c r="FD11" s="515"/>
      <c r="FE11" s="515"/>
      <c r="FF11" s="515"/>
      <c r="FG11" s="515"/>
      <c r="FH11" s="515"/>
      <c r="FI11" s="515"/>
      <c r="FJ11" s="515"/>
      <c r="FK11" s="515"/>
      <c r="FL11" s="515"/>
      <c r="FM11" s="515"/>
      <c r="FN11" s="515"/>
      <c r="FO11" s="515"/>
      <c r="FP11" s="515"/>
      <c r="FQ11" s="515"/>
      <c r="FR11" s="515"/>
      <c r="FS11" s="515"/>
      <c r="FT11" s="515"/>
      <c r="FU11" s="515"/>
      <c r="FV11" s="515"/>
      <c r="FW11" s="515"/>
      <c r="FX11" s="515"/>
      <c r="FY11" s="515"/>
      <c r="FZ11" s="515"/>
      <c r="GA11" s="515"/>
      <c r="GB11" s="515"/>
      <c r="GC11" s="515"/>
      <c r="GD11" s="515"/>
      <c r="GE11" s="515"/>
      <c r="GF11" s="515"/>
      <c r="GG11" s="515"/>
      <c r="GH11" s="515"/>
      <c r="GI11" s="515"/>
      <c r="GJ11" s="515"/>
      <c r="GK11" s="515"/>
      <c r="GL11" s="515"/>
      <c r="GM11" s="515"/>
      <c r="GN11" s="515"/>
      <c r="GO11" s="515"/>
      <c r="GP11" s="515"/>
      <c r="GQ11" s="515"/>
      <c r="GR11" s="515"/>
      <c r="GS11" s="515"/>
      <c r="GT11" s="515"/>
      <c r="GU11" s="515"/>
      <c r="GV11" s="515"/>
      <c r="GW11" s="515"/>
      <c r="GX11" s="515"/>
      <c r="GY11" s="515"/>
      <c r="GZ11" s="515"/>
      <c r="HA11" s="515"/>
      <c r="HB11" s="515"/>
      <c r="HC11" s="515"/>
      <c r="HD11" s="515"/>
      <c r="HE11" s="515"/>
      <c r="HF11" s="515"/>
      <c r="HG11" s="515"/>
      <c r="HH11" s="515"/>
      <c r="HI11" s="515"/>
      <c r="HJ11" s="515"/>
      <c r="HK11" s="515"/>
      <c r="HL11" s="515"/>
      <c r="HM11" s="515"/>
      <c r="HN11" s="515"/>
      <c r="HO11" s="515"/>
      <c r="HP11" s="515"/>
      <c r="HQ11" s="515"/>
      <c r="HR11" s="515"/>
      <c r="HS11" s="515"/>
      <c r="HT11" s="515"/>
      <c r="HU11" s="515"/>
      <c r="HV11" s="515"/>
      <c r="HW11" s="515"/>
    </row>
    <row r="12" spans="1:231">
      <c r="A12" s="513" t="s">
        <v>610</v>
      </c>
      <c r="B12" s="514" t="s">
        <v>608</v>
      </c>
      <c r="C12" s="1200">
        <v>56930</v>
      </c>
      <c r="D12" s="1200">
        <v>12334</v>
      </c>
      <c r="E12" s="1201">
        <v>21.665202880730721</v>
      </c>
      <c r="F12" s="1202">
        <v>-2.3343410709281542</v>
      </c>
      <c r="G12" s="515"/>
      <c r="H12" s="515"/>
      <c r="I12" s="515"/>
      <c r="J12" s="515"/>
      <c r="K12" s="515"/>
      <c r="L12" s="515"/>
      <c r="M12" s="515"/>
      <c r="N12" s="515"/>
      <c r="O12" s="515"/>
      <c r="P12" s="515"/>
      <c r="Q12" s="515"/>
      <c r="R12" s="515"/>
      <c r="S12" s="515"/>
      <c r="T12" s="515"/>
      <c r="U12" s="515"/>
      <c r="V12" s="515"/>
      <c r="W12" s="515"/>
      <c r="X12" s="515"/>
      <c r="Y12" s="515"/>
      <c r="Z12" s="515"/>
      <c r="AA12" s="515"/>
      <c r="AB12" s="515"/>
      <c r="AC12" s="515"/>
      <c r="AD12" s="515"/>
      <c r="AE12" s="515"/>
      <c r="AF12" s="515"/>
      <c r="AG12" s="515"/>
      <c r="AH12" s="515"/>
      <c r="AI12" s="515"/>
      <c r="AJ12" s="515"/>
      <c r="AK12" s="515"/>
      <c r="AL12" s="515"/>
      <c r="AM12" s="515"/>
      <c r="AN12" s="515"/>
      <c r="AO12" s="515"/>
      <c r="AP12" s="515"/>
      <c r="AQ12" s="515"/>
      <c r="AR12" s="515"/>
      <c r="AS12" s="515"/>
      <c r="AT12" s="515"/>
      <c r="AU12" s="515"/>
      <c r="AV12" s="515"/>
      <c r="AW12" s="515"/>
      <c r="AX12" s="515"/>
      <c r="AY12" s="515"/>
      <c r="AZ12" s="515"/>
      <c r="BA12" s="515"/>
      <c r="BB12" s="515"/>
      <c r="BC12" s="515"/>
      <c r="BD12" s="515"/>
      <c r="BE12" s="515"/>
      <c r="BF12" s="515"/>
      <c r="BG12" s="515"/>
      <c r="BH12" s="515"/>
      <c r="BI12" s="515"/>
      <c r="BJ12" s="515"/>
      <c r="BK12" s="515"/>
      <c r="BL12" s="515"/>
      <c r="BM12" s="515"/>
      <c r="BN12" s="515"/>
      <c r="BO12" s="515"/>
      <c r="BP12" s="515"/>
      <c r="BQ12" s="515"/>
      <c r="BR12" s="515"/>
      <c r="BS12" s="515"/>
      <c r="BT12" s="515"/>
      <c r="BU12" s="515"/>
      <c r="BV12" s="515"/>
      <c r="BW12" s="515"/>
      <c r="BX12" s="515"/>
      <c r="BY12" s="515"/>
      <c r="BZ12" s="515"/>
      <c r="CA12" s="515"/>
      <c r="CB12" s="515"/>
      <c r="CC12" s="515"/>
      <c r="CD12" s="515"/>
      <c r="CE12" s="515"/>
      <c r="CF12" s="515"/>
      <c r="CG12" s="515"/>
      <c r="CH12" s="515"/>
      <c r="CI12" s="515"/>
      <c r="CJ12" s="515"/>
      <c r="CK12" s="515"/>
      <c r="CL12" s="515"/>
      <c r="CM12" s="515"/>
      <c r="CN12" s="515"/>
      <c r="CO12" s="515"/>
      <c r="CP12" s="515"/>
      <c r="CQ12" s="515"/>
      <c r="CR12" s="515"/>
      <c r="CS12" s="515"/>
      <c r="CT12" s="515"/>
      <c r="CU12" s="515"/>
      <c r="CV12" s="515"/>
      <c r="CW12" s="515"/>
      <c r="CX12" s="515"/>
      <c r="CY12" s="515"/>
      <c r="CZ12" s="515"/>
      <c r="DA12" s="515"/>
      <c r="DB12" s="515"/>
      <c r="DC12" s="515"/>
      <c r="DD12" s="515"/>
      <c r="DE12" s="515"/>
      <c r="DF12" s="515"/>
      <c r="DG12" s="515"/>
      <c r="DH12" s="515"/>
      <c r="DI12" s="515"/>
      <c r="DJ12" s="515"/>
      <c r="DK12" s="515"/>
      <c r="DL12" s="515"/>
      <c r="DM12" s="515"/>
      <c r="DN12" s="515"/>
      <c r="DO12" s="515"/>
      <c r="DP12" s="515"/>
      <c r="DQ12" s="515"/>
      <c r="DR12" s="515"/>
      <c r="DS12" s="515"/>
      <c r="DT12" s="515"/>
      <c r="DU12" s="515"/>
      <c r="DV12" s="515"/>
      <c r="DW12" s="515"/>
      <c r="DX12" s="515"/>
      <c r="DY12" s="515"/>
      <c r="DZ12" s="515"/>
      <c r="EA12" s="515"/>
      <c r="EB12" s="515"/>
      <c r="EC12" s="515"/>
      <c r="ED12" s="515"/>
      <c r="EE12" s="515"/>
      <c r="EF12" s="515"/>
      <c r="EG12" s="515"/>
      <c r="EH12" s="515"/>
      <c r="EI12" s="515"/>
      <c r="EJ12" s="515"/>
      <c r="EK12" s="515"/>
      <c r="EL12" s="515"/>
      <c r="EM12" s="515"/>
      <c r="EN12" s="515"/>
      <c r="EO12" s="515"/>
      <c r="EP12" s="515"/>
      <c r="EQ12" s="515"/>
      <c r="ER12" s="515"/>
      <c r="ES12" s="515"/>
      <c r="ET12" s="515"/>
      <c r="EU12" s="515"/>
      <c r="EV12" s="515"/>
      <c r="EW12" s="515"/>
      <c r="EX12" s="515"/>
      <c r="EY12" s="515"/>
      <c r="EZ12" s="515"/>
      <c r="FA12" s="515"/>
      <c r="FB12" s="515"/>
      <c r="FC12" s="515"/>
      <c r="FD12" s="515"/>
      <c r="FE12" s="515"/>
      <c r="FF12" s="515"/>
      <c r="FG12" s="515"/>
      <c r="FH12" s="515"/>
      <c r="FI12" s="515"/>
      <c r="FJ12" s="515"/>
      <c r="FK12" s="515"/>
      <c r="FL12" s="515"/>
      <c r="FM12" s="515"/>
      <c r="FN12" s="515"/>
      <c r="FO12" s="515"/>
      <c r="FP12" s="515"/>
      <c r="FQ12" s="515"/>
      <c r="FR12" s="515"/>
      <c r="FS12" s="515"/>
      <c r="FT12" s="515"/>
      <c r="FU12" s="515"/>
      <c r="FV12" s="515"/>
      <c r="FW12" s="515"/>
      <c r="FX12" s="515"/>
      <c r="FY12" s="515"/>
      <c r="FZ12" s="515"/>
      <c r="GA12" s="515"/>
      <c r="GB12" s="515"/>
      <c r="GC12" s="515"/>
      <c r="GD12" s="515"/>
      <c r="GE12" s="515"/>
      <c r="GF12" s="515"/>
      <c r="GG12" s="515"/>
      <c r="GH12" s="515"/>
      <c r="GI12" s="515"/>
      <c r="GJ12" s="515"/>
      <c r="GK12" s="515"/>
      <c r="GL12" s="515"/>
      <c r="GM12" s="515"/>
      <c r="GN12" s="515"/>
      <c r="GO12" s="515"/>
      <c r="GP12" s="515"/>
      <c r="GQ12" s="515"/>
      <c r="GR12" s="515"/>
      <c r="GS12" s="515"/>
      <c r="GT12" s="515"/>
      <c r="GU12" s="515"/>
      <c r="GV12" s="515"/>
      <c r="GW12" s="515"/>
      <c r="GX12" s="515"/>
      <c r="GY12" s="515"/>
      <c r="GZ12" s="515"/>
      <c r="HA12" s="515"/>
      <c r="HB12" s="515"/>
      <c r="HC12" s="515"/>
      <c r="HD12" s="515"/>
      <c r="HE12" s="515"/>
      <c r="HF12" s="515"/>
      <c r="HG12" s="515"/>
      <c r="HH12" s="515"/>
      <c r="HI12" s="515"/>
      <c r="HJ12" s="515"/>
      <c r="HK12" s="515"/>
      <c r="HL12" s="515"/>
      <c r="HM12" s="515"/>
      <c r="HN12" s="515"/>
      <c r="HO12" s="515"/>
      <c r="HP12" s="515"/>
      <c r="HQ12" s="515"/>
      <c r="HR12" s="515"/>
      <c r="HS12" s="515"/>
      <c r="HT12" s="515"/>
      <c r="HU12" s="515"/>
      <c r="HV12" s="515"/>
      <c r="HW12" s="515"/>
    </row>
    <row r="13" spans="1:231">
      <c r="A13" s="513" t="s">
        <v>611</v>
      </c>
      <c r="B13" s="514" t="s">
        <v>608</v>
      </c>
      <c r="C13" s="1200">
        <v>121947</v>
      </c>
      <c r="D13" s="1200">
        <v>31839</v>
      </c>
      <c r="E13" s="1201">
        <v>26.108883367364509</v>
      </c>
      <c r="F13" s="1202">
        <v>-9.5974981824622496</v>
      </c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5"/>
      <c r="V13" s="515"/>
      <c r="W13" s="515"/>
      <c r="X13" s="515"/>
      <c r="Y13" s="515"/>
      <c r="Z13" s="515"/>
      <c r="AA13" s="515"/>
      <c r="AB13" s="515"/>
      <c r="AC13" s="515"/>
      <c r="AD13" s="515"/>
      <c r="AE13" s="515"/>
      <c r="AF13" s="515"/>
      <c r="AG13" s="515"/>
      <c r="AH13" s="515"/>
      <c r="AI13" s="515"/>
      <c r="AJ13" s="515"/>
      <c r="AK13" s="515"/>
      <c r="AL13" s="515"/>
      <c r="AM13" s="515"/>
      <c r="AN13" s="515"/>
      <c r="AO13" s="515"/>
      <c r="AP13" s="515"/>
      <c r="AQ13" s="515"/>
      <c r="AR13" s="515"/>
      <c r="AS13" s="515"/>
      <c r="AT13" s="515"/>
      <c r="AU13" s="515"/>
      <c r="AV13" s="515"/>
      <c r="AW13" s="515"/>
      <c r="AX13" s="515"/>
      <c r="AY13" s="515"/>
      <c r="AZ13" s="515"/>
      <c r="BA13" s="515"/>
      <c r="BB13" s="515"/>
      <c r="BC13" s="515"/>
      <c r="BD13" s="515"/>
      <c r="BE13" s="515"/>
      <c r="BF13" s="515"/>
      <c r="BG13" s="515"/>
      <c r="BH13" s="515"/>
      <c r="BI13" s="515"/>
      <c r="BJ13" s="515"/>
      <c r="BK13" s="515"/>
      <c r="BL13" s="515"/>
      <c r="BM13" s="515"/>
      <c r="BN13" s="515"/>
      <c r="BO13" s="515"/>
      <c r="BP13" s="515"/>
      <c r="BQ13" s="515"/>
      <c r="BR13" s="515"/>
      <c r="BS13" s="515"/>
      <c r="BT13" s="515"/>
      <c r="BU13" s="515"/>
      <c r="BV13" s="515"/>
      <c r="BW13" s="515"/>
      <c r="BX13" s="515"/>
      <c r="BY13" s="515"/>
      <c r="BZ13" s="515"/>
      <c r="CA13" s="515"/>
      <c r="CB13" s="515"/>
      <c r="CC13" s="515"/>
      <c r="CD13" s="515"/>
      <c r="CE13" s="515"/>
      <c r="CF13" s="515"/>
      <c r="CG13" s="515"/>
      <c r="CH13" s="515"/>
      <c r="CI13" s="515"/>
      <c r="CJ13" s="515"/>
      <c r="CK13" s="515"/>
      <c r="CL13" s="515"/>
      <c r="CM13" s="515"/>
      <c r="CN13" s="515"/>
      <c r="CO13" s="515"/>
      <c r="CP13" s="515"/>
      <c r="CQ13" s="515"/>
      <c r="CR13" s="515"/>
      <c r="CS13" s="515"/>
      <c r="CT13" s="515"/>
      <c r="CU13" s="515"/>
      <c r="CV13" s="515"/>
      <c r="CW13" s="515"/>
      <c r="CX13" s="515"/>
      <c r="CY13" s="515"/>
      <c r="CZ13" s="515"/>
      <c r="DA13" s="515"/>
      <c r="DB13" s="515"/>
      <c r="DC13" s="515"/>
      <c r="DD13" s="515"/>
      <c r="DE13" s="515"/>
      <c r="DF13" s="515"/>
      <c r="DG13" s="515"/>
      <c r="DH13" s="515"/>
      <c r="DI13" s="515"/>
      <c r="DJ13" s="515"/>
      <c r="DK13" s="515"/>
      <c r="DL13" s="515"/>
      <c r="DM13" s="515"/>
      <c r="DN13" s="515"/>
      <c r="DO13" s="515"/>
      <c r="DP13" s="515"/>
      <c r="DQ13" s="515"/>
      <c r="DR13" s="515"/>
      <c r="DS13" s="515"/>
      <c r="DT13" s="515"/>
      <c r="DU13" s="515"/>
      <c r="DV13" s="515"/>
      <c r="DW13" s="515"/>
      <c r="DX13" s="515"/>
      <c r="DY13" s="515"/>
      <c r="DZ13" s="515"/>
      <c r="EA13" s="515"/>
      <c r="EB13" s="515"/>
      <c r="EC13" s="515"/>
      <c r="ED13" s="515"/>
      <c r="EE13" s="515"/>
      <c r="EF13" s="515"/>
      <c r="EG13" s="515"/>
      <c r="EH13" s="515"/>
      <c r="EI13" s="515"/>
      <c r="EJ13" s="515"/>
      <c r="EK13" s="515"/>
      <c r="EL13" s="515"/>
      <c r="EM13" s="515"/>
      <c r="EN13" s="515"/>
      <c r="EO13" s="515"/>
      <c r="EP13" s="515"/>
      <c r="EQ13" s="515"/>
      <c r="ER13" s="515"/>
      <c r="ES13" s="515"/>
      <c r="ET13" s="515"/>
      <c r="EU13" s="515"/>
      <c r="EV13" s="515"/>
      <c r="EW13" s="515"/>
      <c r="EX13" s="515"/>
      <c r="EY13" s="515"/>
      <c r="EZ13" s="515"/>
      <c r="FA13" s="515"/>
      <c r="FB13" s="515"/>
      <c r="FC13" s="515"/>
      <c r="FD13" s="515"/>
      <c r="FE13" s="515"/>
      <c r="FF13" s="515"/>
      <c r="FG13" s="515"/>
      <c r="FH13" s="515"/>
      <c r="FI13" s="515"/>
      <c r="FJ13" s="515"/>
      <c r="FK13" s="515"/>
      <c r="FL13" s="515"/>
      <c r="FM13" s="515"/>
      <c r="FN13" s="515"/>
      <c r="FO13" s="515"/>
      <c r="FP13" s="515"/>
      <c r="FQ13" s="515"/>
      <c r="FR13" s="515"/>
      <c r="FS13" s="515"/>
      <c r="FT13" s="515"/>
      <c r="FU13" s="515"/>
      <c r="FV13" s="515"/>
      <c r="FW13" s="515"/>
      <c r="FX13" s="515"/>
      <c r="FY13" s="515"/>
      <c r="FZ13" s="515"/>
      <c r="GA13" s="515"/>
      <c r="GB13" s="515"/>
      <c r="GC13" s="515"/>
      <c r="GD13" s="515"/>
      <c r="GE13" s="515"/>
      <c r="GF13" s="515"/>
      <c r="GG13" s="515"/>
      <c r="GH13" s="515"/>
      <c r="GI13" s="515"/>
      <c r="GJ13" s="515"/>
      <c r="GK13" s="515"/>
      <c r="GL13" s="515"/>
      <c r="GM13" s="515"/>
      <c r="GN13" s="515"/>
      <c r="GO13" s="515"/>
      <c r="GP13" s="515"/>
      <c r="GQ13" s="515"/>
      <c r="GR13" s="515"/>
      <c r="GS13" s="515"/>
      <c r="GT13" s="515"/>
      <c r="GU13" s="515"/>
      <c r="GV13" s="515"/>
      <c r="GW13" s="515"/>
      <c r="GX13" s="515"/>
      <c r="GY13" s="515"/>
      <c r="GZ13" s="515"/>
      <c r="HA13" s="515"/>
      <c r="HB13" s="515"/>
      <c r="HC13" s="515"/>
      <c r="HD13" s="515"/>
      <c r="HE13" s="515"/>
      <c r="HF13" s="515"/>
      <c r="HG13" s="515"/>
      <c r="HH13" s="515"/>
      <c r="HI13" s="515"/>
      <c r="HJ13" s="515"/>
      <c r="HK13" s="515"/>
      <c r="HL13" s="515"/>
      <c r="HM13" s="515"/>
      <c r="HN13" s="515"/>
      <c r="HO13" s="515"/>
      <c r="HP13" s="515"/>
      <c r="HQ13" s="515"/>
      <c r="HR13" s="515"/>
      <c r="HS13" s="515"/>
      <c r="HT13" s="515"/>
      <c r="HU13" s="515"/>
      <c r="HV13" s="515"/>
      <c r="HW13" s="515"/>
    </row>
    <row r="14" spans="1:231">
      <c r="A14" s="516" t="s">
        <v>612</v>
      </c>
      <c r="B14" s="514" t="s">
        <v>604</v>
      </c>
      <c r="C14" s="1200">
        <v>111786</v>
      </c>
      <c r="D14" s="1200">
        <v>84490</v>
      </c>
      <c r="E14" s="1201">
        <v>75.581915445583519</v>
      </c>
      <c r="F14" s="1202">
        <v>5.4832621147535008</v>
      </c>
      <c r="G14" s="515"/>
      <c r="H14" s="515"/>
      <c r="I14" s="515"/>
      <c r="J14" s="515"/>
      <c r="K14" s="515"/>
      <c r="L14" s="515"/>
      <c r="M14" s="515"/>
      <c r="N14" s="515"/>
      <c r="O14" s="515"/>
      <c r="P14" s="515"/>
      <c r="Q14" s="515"/>
      <c r="R14" s="515"/>
      <c r="S14" s="515"/>
      <c r="T14" s="515"/>
      <c r="U14" s="515"/>
      <c r="V14" s="515"/>
      <c r="W14" s="515"/>
      <c r="X14" s="515"/>
      <c r="Y14" s="515"/>
      <c r="Z14" s="515"/>
      <c r="AA14" s="515"/>
      <c r="AB14" s="515"/>
      <c r="AC14" s="515"/>
      <c r="AD14" s="515"/>
      <c r="AE14" s="515"/>
      <c r="AF14" s="515"/>
      <c r="AG14" s="515"/>
      <c r="AH14" s="515"/>
      <c r="AI14" s="515"/>
      <c r="AJ14" s="515"/>
      <c r="AK14" s="515"/>
      <c r="AL14" s="515"/>
      <c r="AM14" s="515"/>
      <c r="AN14" s="515"/>
      <c r="AO14" s="515"/>
      <c r="AP14" s="515"/>
      <c r="AQ14" s="515"/>
      <c r="AR14" s="515"/>
      <c r="AS14" s="515"/>
      <c r="AT14" s="515"/>
      <c r="AU14" s="515"/>
      <c r="AV14" s="515"/>
      <c r="AW14" s="515"/>
      <c r="AX14" s="515"/>
      <c r="AY14" s="515"/>
      <c r="AZ14" s="515"/>
      <c r="BA14" s="515"/>
      <c r="BB14" s="515"/>
      <c r="BC14" s="515"/>
      <c r="BD14" s="515"/>
      <c r="BE14" s="515"/>
      <c r="BF14" s="515"/>
      <c r="BG14" s="515"/>
      <c r="BH14" s="515"/>
      <c r="BI14" s="515"/>
      <c r="BJ14" s="515"/>
      <c r="BK14" s="515"/>
      <c r="BL14" s="515"/>
      <c r="BM14" s="515"/>
      <c r="BN14" s="515"/>
      <c r="BO14" s="515"/>
      <c r="BP14" s="515"/>
      <c r="BQ14" s="515"/>
      <c r="BR14" s="515"/>
      <c r="BS14" s="515"/>
      <c r="BT14" s="515"/>
      <c r="BU14" s="515"/>
      <c r="BV14" s="515"/>
      <c r="BW14" s="515"/>
      <c r="BX14" s="515"/>
      <c r="BY14" s="515"/>
      <c r="BZ14" s="515"/>
      <c r="CA14" s="515"/>
      <c r="CB14" s="515"/>
      <c r="CC14" s="515"/>
      <c r="CD14" s="515"/>
      <c r="CE14" s="515"/>
      <c r="CF14" s="515"/>
      <c r="CG14" s="515"/>
      <c r="CH14" s="515"/>
      <c r="CI14" s="515"/>
      <c r="CJ14" s="515"/>
      <c r="CK14" s="515"/>
      <c r="CL14" s="515"/>
      <c r="CM14" s="515"/>
      <c r="CN14" s="515"/>
      <c r="CO14" s="515"/>
      <c r="CP14" s="515"/>
      <c r="CQ14" s="515"/>
      <c r="CR14" s="515"/>
      <c r="CS14" s="515"/>
      <c r="CT14" s="515"/>
      <c r="CU14" s="515"/>
      <c r="CV14" s="515"/>
      <c r="CW14" s="515"/>
      <c r="CX14" s="515"/>
      <c r="CY14" s="515"/>
      <c r="CZ14" s="515"/>
      <c r="DA14" s="515"/>
      <c r="DB14" s="515"/>
      <c r="DC14" s="515"/>
      <c r="DD14" s="515"/>
      <c r="DE14" s="515"/>
      <c r="DF14" s="515"/>
      <c r="DG14" s="515"/>
      <c r="DH14" s="515"/>
      <c r="DI14" s="515"/>
      <c r="DJ14" s="515"/>
      <c r="DK14" s="515"/>
      <c r="DL14" s="515"/>
      <c r="DM14" s="515"/>
      <c r="DN14" s="515"/>
      <c r="DO14" s="515"/>
      <c r="DP14" s="515"/>
      <c r="DQ14" s="515"/>
      <c r="DR14" s="515"/>
      <c r="DS14" s="515"/>
      <c r="DT14" s="515"/>
      <c r="DU14" s="515"/>
      <c r="DV14" s="515"/>
      <c r="DW14" s="515"/>
      <c r="DX14" s="515"/>
      <c r="DY14" s="515"/>
      <c r="DZ14" s="515"/>
      <c r="EA14" s="515"/>
      <c r="EB14" s="515"/>
      <c r="EC14" s="515"/>
      <c r="ED14" s="515"/>
      <c r="EE14" s="515"/>
      <c r="EF14" s="515"/>
      <c r="EG14" s="515"/>
      <c r="EH14" s="515"/>
      <c r="EI14" s="515"/>
      <c r="EJ14" s="515"/>
      <c r="EK14" s="515"/>
      <c r="EL14" s="515"/>
      <c r="EM14" s="515"/>
      <c r="EN14" s="515"/>
      <c r="EO14" s="515"/>
      <c r="EP14" s="515"/>
      <c r="EQ14" s="515"/>
      <c r="ER14" s="515"/>
      <c r="ES14" s="515"/>
      <c r="ET14" s="515"/>
      <c r="EU14" s="515"/>
      <c r="EV14" s="515"/>
      <c r="EW14" s="515"/>
      <c r="EX14" s="515"/>
      <c r="EY14" s="515"/>
      <c r="EZ14" s="515"/>
      <c r="FA14" s="515"/>
      <c r="FB14" s="515"/>
      <c r="FC14" s="515"/>
      <c r="FD14" s="515"/>
      <c r="FE14" s="515"/>
      <c r="FF14" s="515"/>
      <c r="FG14" s="515"/>
      <c r="FH14" s="515"/>
      <c r="FI14" s="515"/>
      <c r="FJ14" s="515"/>
      <c r="FK14" s="515"/>
      <c r="FL14" s="515"/>
      <c r="FM14" s="515"/>
      <c r="FN14" s="515"/>
      <c r="FO14" s="515"/>
      <c r="FP14" s="515"/>
      <c r="FQ14" s="515"/>
      <c r="FR14" s="515"/>
      <c r="FS14" s="515"/>
      <c r="FT14" s="515"/>
      <c r="FU14" s="515"/>
      <c r="FV14" s="515"/>
      <c r="FW14" s="515"/>
      <c r="FX14" s="515"/>
      <c r="FY14" s="515"/>
      <c r="FZ14" s="515"/>
      <c r="GA14" s="515"/>
      <c r="GB14" s="515"/>
      <c r="GC14" s="515"/>
      <c r="GD14" s="515"/>
      <c r="GE14" s="515"/>
      <c r="GF14" s="515"/>
      <c r="GG14" s="515"/>
      <c r="GH14" s="515"/>
      <c r="GI14" s="515"/>
      <c r="GJ14" s="515"/>
      <c r="GK14" s="515"/>
      <c r="GL14" s="515"/>
      <c r="GM14" s="515"/>
      <c r="GN14" s="515"/>
      <c r="GO14" s="515"/>
      <c r="GP14" s="515"/>
      <c r="GQ14" s="515"/>
      <c r="GR14" s="515"/>
      <c r="GS14" s="515"/>
      <c r="GT14" s="515"/>
      <c r="GU14" s="515"/>
      <c r="GV14" s="515"/>
      <c r="GW14" s="515"/>
      <c r="GX14" s="515"/>
      <c r="GY14" s="515"/>
      <c r="GZ14" s="515"/>
      <c r="HA14" s="515"/>
      <c r="HB14" s="515"/>
      <c r="HC14" s="515"/>
      <c r="HD14" s="515"/>
      <c r="HE14" s="515"/>
      <c r="HF14" s="515"/>
      <c r="HG14" s="515"/>
      <c r="HH14" s="515"/>
      <c r="HI14" s="515"/>
      <c r="HJ14" s="515"/>
      <c r="HK14" s="515"/>
      <c r="HL14" s="515"/>
      <c r="HM14" s="515"/>
      <c r="HN14" s="515"/>
      <c r="HO14" s="515"/>
      <c r="HP14" s="515"/>
      <c r="HQ14" s="515"/>
      <c r="HR14" s="515"/>
      <c r="HS14" s="515"/>
      <c r="HT14" s="515"/>
      <c r="HU14" s="515"/>
      <c r="HV14" s="515"/>
      <c r="HW14" s="515"/>
    </row>
    <row r="15" spans="1:231">
      <c r="A15" s="513" t="s">
        <v>613</v>
      </c>
      <c r="B15" s="514" t="s">
        <v>604</v>
      </c>
      <c r="C15" s="1200">
        <v>604230</v>
      </c>
      <c r="D15" s="1200">
        <v>441930</v>
      </c>
      <c r="E15" s="1203">
        <v>73.139367459411147</v>
      </c>
      <c r="F15" s="1202">
        <v>-2.194426612700326</v>
      </c>
      <c r="G15" s="515"/>
      <c r="H15" s="515"/>
      <c r="I15" s="515"/>
      <c r="J15" s="515"/>
      <c r="K15" s="515"/>
      <c r="L15" s="515"/>
      <c r="M15" s="515"/>
      <c r="N15" s="515"/>
      <c r="O15" s="515"/>
      <c r="P15" s="515"/>
      <c r="Q15" s="515"/>
      <c r="R15" s="515"/>
      <c r="S15" s="515"/>
      <c r="T15" s="515"/>
      <c r="U15" s="515"/>
      <c r="V15" s="515"/>
      <c r="W15" s="515"/>
      <c r="X15" s="515"/>
      <c r="Y15" s="515"/>
      <c r="Z15" s="515"/>
      <c r="AA15" s="515"/>
      <c r="AB15" s="515"/>
      <c r="AC15" s="515"/>
      <c r="AD15" s="515"/>
      <c r="AE15" s="515"/>
      <c r="AF15" s="515"/>
      <c r="AG15" s="515"/>
      <c r="AH15" s="515"/>
      <c r="AI15" s="515"/>
      <c r="AJ15" s="515"/>
      <c r="AK15" s="515"/>
      <c r="AL15" s="515"/>
      <c r="AM15" s="515"/>
      <c r="AN15" s="515"/>
      <c r="AO15" s="515"/>
      <c r="AP15" s="515"/>
      <c r="AQ15" s="515"/>
      <c r="AR15" s="515"/>
      <c r="AS15" s="515"/>
      <c r="AT15" s="515"/>
      <c r="AU15" s="515"/>
      <c r="AV15" s="515"/>
      <c r="AW15" s="515"/>
      <c r="AX15" s="515"/>
      <c r="AY15" s="515"/>
      <c r="AZ15" s="515"/>
      <c r="BA15" s="515"/>
      <c r="BB15" s="515"/>
      <c r="BC15" s="515"/>
      <c r="BD15" s="515"/>
      <c r="BE15" s="515"/>
      <c r="BF15" s="515"/>
      <c r="BG15" s="515"/>
      <c r="BH15" s="515"/>
      <c r="BI15" s="515"/>
      <c r="BJ15" s="515"/>
      <c r="BK15" s="515"/>
      <c r="BL15" s="515"/>
      <c r="BM15" s="515"/>
      <c r="BN15" s="515"/>
      <c r="BO15" s="515"/>
      <c r="BP15" s="515"/>
      <c r="BQ15" s="515"/>
      <c r="BR15" s="515"/>
      <c r="BS15" s="515"/>
      <c r="BT15" s="515"/>
      <c r="BU15" s="515"/>
      <c r="BV15" s="515"/>
      <c r="BW15" s="515"/>
      <c r="BX15" s="515"/>
      <c r="BY15" s="515"/>
      <c r="BZ15" s="515"/>
      <c r="CA15" s="515"/>
      <c r="CB15" s="515"/>
      <c r="CC15" s="515"/>
      <c r="CD15" s="515"/>
      <c r="CE15" s="515"/>
      <c r="CF15" s="515"/>
      <c r="CG15" s="515"/>
      <c r="CH15" s="515"/>
      <c r="CI15" s="515"/>
      <c r="CJ15" s="515"/>
      <c r="CK15" s="515"/>
      <c r="CL15" s="515"/>
      <c r="CM15" s="515"/>
      <c r="CN15" s="515"/>
      <c r="CO15" s="515"/>
      <c r="CP15" s="515"/>
      <c r="CQ15" s="515"/>
      <c r="CR15" s="515"/>
      <c r="CS15" s="515"/>
      <c r="CT15" s="515"/>
      <c r="CU15" s="515"/>
      <c r="CV15" s="515"/>
      <c r="CW15" s="515"/>
      <c r="CX15" s="515"/>
      <c r="CY15" s="515"/>
      <c r="CZ15" s="515"/>
      <c r="DA15" s="515"/>
      <c r="DB15" s="515"/>
      <c r="DC15" s="515"/>
      <c r="DD15" s="515"/>
      <c r="DE15" s="515"/>
      <c r="DF15" s="515"/>
      <c r="DG15" s="515"/>
      <c r="DH15" s="515"/>
      <c r="DI15" s="515"/>
      <c r="DJ15" s="515"/>
      <c r="DK15" s="515"/>
      <c r="DL15" s="515"/>
      <c r="DM15" s="515"/>
      <c r="DN15" s="515"/>
      <c r="DO15" s="515"/>
      <c r="DP15" s="515"/>
      <c r="DQ15" s="515"/>
      <c r="DR15" s="515"/>
      <c r="DS15" s="515"/>
      <c r="DT15" s="515"/>
      <c r="DU15" s="515"/>
      <c r="DV15" s="515"/>
      <c r="DW15" s="515"/>
      <c r="DX15" s="515"/>
      <c r="DY15" s="515"/>
      <c r="DZ15" s="515"/>
      <c r="EA15" s="515"/>
      <c r="EB15" s="515"/>
      <c r="EC15" s="515"/>
      <c r="ED15" s="515"/>
      <c r="EE15" s="515"/>
      <c r="EF15" s="515"/>
      <c r="EG15" s="515"/>
      <c r="EH15" s="515"/>
      <c r="EI15" s="515"/>
      <c r="EJ15" s="515"/>
      <c r="EK15" s="515"/>
      <c r="EL15" s="515"/>
      <c r="EM15" s="515"/>
      <c r="EN15" s="515"/>
      <c r="EO15" s="515"/>
      <c r="EP15" s="515"/>
      <c r="EQ15" s="515"/>
      <c r="ER15" s="515"/>
      <c r="ES15" s="515"/>
      <c r="ET15" s="515"/>
      <c r="EU15" s="515"/>
      <c r="EV15" s="515"/>
      <c r="EW15" s="515"/>
      <c r="EX15" s="515"/>
      <c r="EY15" s="515"/>
      <c r="EZ15" s="515"/>
      <c r="FA15" s="515"/>
      <c r="FB15" s="515"/>
      <c r="FC15" s="515"/>
      <c r="FD15" s="515"/>
      <c r="FE15" s="515"/>
      <c r="FF15" s="515"/>
      <c r="FG15" s="515"/>
      <c r="FH15" s="515"/>
      <c r="FI15" s="515"/>
      <c r="FJ15" s="515"/>
      <c r="FK15" s="515"/>
      <c r="FL15" s="515"/>
      <c r="FM15" s="515"/>
      <c r="FN15" s="515"/>
      <c r="FO15" s="515"/>
      <c r="FP15" s="515"/>
      <c r="FQ15" s="515"/>
      <c r="FR15" s="515"/>
      <c r="FS15" s="515"/>
      <c r="FT15" s="515"/>
      <c r="FU15" s="515"/>
      <c r="FV15" s="515"/>
      <c r="FW15" s="515"/>
      <c r="FX15" s="515"/>
      <c r="FY15" s="515"/>
      <c r="FZ15" s="515"/>
      <c r="GA15" s="515"/>
      <c r="GB15" s="515"/>
      <c r="GC15" s="515"/>
      <c r="GD15" s="515"/>
      <c r="GE15" s="515"/>
      <c r="GF15" s="515"/>
      <c r="GG15" s="515"/>
      <c r="GH15" s="515"/>
      <c r="GI15" s="515"/>
      <c r="GJ15" s="515"/>
      <c r="GK15" s="515"/>
      <c r="GL15" s="515"/>
      <c r="GM15" s="515"/>
      <c r="GN15" s="515"/>
      <c r="GO15" s="515"/>
      <c r="GP15" s="515"/>
      <c r="GQ15" s="515"/>
      <c r="GR15" s="515"/>
      <c r="GS15" s="515"/>
      <c r="GT15" s="515"/>
      <c r="GU15" s="515"/>
      <c r="GV15" s="515"/>
      <c r="GW15" s="515"/>
      <c r="GX15" s="515"/>
      <c r="GY15" s="515"/>
      <c r="GZ15" s="515"/>
      <c r="HA15" s="515"/>
      <c r="HB15" s="515"/>
      <c r="HC15" s="515"/>
      <c r="HD15" s="515"/>
      <c r="HE15" s="515"/>
      <c r="HF15" s="515"/>
      <c r="HG15" s="515"/>
      <c r="HH15" s="515"/>
      <c r="HI15" s="515"/>
      <c r="HJ15" s="515"/>
      <c r="HK15" s="515"/>
      <c r="HL15" s="515"/>
      <c r="HM15" s="515"/>
      <c r="HN15" s="515"/>
      <c r="HO15" s="515"/>
      <c r="HP15" s="515"/>
      <c r="HQ15" s="515"/>
      <c r="HR15" s="515"/>
      <c r="HS15" s="515"/>
      <c r="HT15" s="515"/>
      <c r="HU15" s="515"/>
      <c r="HV15" s="515"/>
      <c r="HW15" s="515"/>
    </row>
    <row r="16" spans="1:231">
      <c r="A16" s="513" t="s">
        <v>614</v>
      </c>
      <c r="B16" s="514" t="s">
        <v>604</v>
      </c>
      <c r="C16" s="1200">
        <v>91819</v>
      </c>
      <c r="D16" s="1200">
        <v>22838</v>
      </c>
      <c r="E16" s="1201">
        <v>24.87284766769405</v>
      </c>
      <c r="F16" s="1202">
        <v>1.0913694437764292</v>
      </c>
      <c r="G16" s="515"/>
      <c r="H16" s="515"/>
      <c r="I16" s="515"/>
      <c r="J16" s="515"/>
      <c r="K16" s="515"/>
      <c r="L16" s="515"/>
      <c r="M16" s="515"/>
      <c r="N16" s="515"/>
      <c r="O16" s="515"/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  <c r="AC16" s="515"/>
      <c r="AD16" s="515"/>
      <c r="AE16" s="515"/>
      <c r="AF16" s="515"/>
      <c r="AG16" s="515"/>
      <c r="AH16" s="515"/>
      <c r="AI16" s="515"/>
      <c r="AJ16" s="515"/>
      <c r="AK16" s="515"/>
      <c r="AL16" s="515"/>
      <c r="AM16" s="515"/>
      <c r="AN16" s="515"/>
      <c r="AO16" s="515"/>
      <c r="AP16" s="515"/>
      <c r="AQ16" s="515"/>
      <c r="AR16" s="515"/>
      <c r="AS16" s="515"/>
      <c r="AT16" s="515"/>
      <c r="AU16" s="515"/>
      <c r="AV16" s="515"/>
      <c r="AW16" s="515"/>
      <c r="AX16" s="515"/>
      <c r="AY16" s="515"/>
      <c r="AZ16" s="515"/>
      <c r="BA16" s="515"/>
      <c r="BB16" s="515"/>
      <c r="BC16" s="515"/>
      <c r="BD16" s="515"/>
      <c r="BE16" s="515"/>
      <c r="BF16" s="515"/>
      <c r="BG16" s="515"/>
      <c r="BH16" s="515"/>
      <c r="BI16" s="515"/>
      <c r="BJ16" s="515"/>
      <c r="BK16" s="515"/>
      <c r="BL16" s="515"/>
      <c r="BM16" s="515"/>
      <c r="BN16" s="515"/>
      <c r="BO16" s="515"/>
      <c r="BP16" s="515"/>
      <c r="BQ16" s="515"/>
      <c r="BR16" s="515"/>
      <c r="BS16" s="515"/>
      <c r="BT16" s="515"/>
      <c r="BU16" s="515"/>
      <c r="BV16" s="515"/>
      <c r="BW16" s="515"/>
      <c r="BX16" s="515"/>
      <c r="BY16" s="515"/>
      <c r="BZ16" s="515"/>
      <c r="CA16" s="515"/>
      <c r="CB16" s="515"/>
      <c r="CC16" s="515"/>
      <c r="CD16" s="515"/>
      <c r="CE16" s="515"/>
      <c r="CF16" s="515"/>
      <c r="CG16" s="515"/>
      <c r="CH16" s="515"/>
      <c r="CI16" s="515"/>
      <c r="CJ16" s="515"/>
      <c r="CK16" s="515"/>
      <c r="CL16" s="515"/>
      <c r="CM16" s="515"/>
      <c r="CN16" s="515"/>
      <c r="CO16" s="515"/>
      <c r="CP16" s="515"/>
      <c r="CQ16" s="515"/>
      <c r="CR16" s="515"/>
      <c r="CS16" s="515"/>
      <c r="CT16" s="515"/>
      <c r="CU16" s="515"/>
      <c r="CV16" s="515"/>
      <c r="CW16" s="515"/>
      <c r="CX16" s="515"/>
      <c r="CY16" s="515"/>
      <c r="CZ16" s="515"/>
      <c r="DA16" s="515"/>
      <c r="DB16" s="515"/>
      <c r="DC16" s="515"/>
      <c r="DD16" s="515"/>
      <c r="DE16" s="515"/>
      <c r="DF16" s="515"/>
      <c r="DG16" s="515"/>
      <c r="DH16" s="515"/>
      <c r="DI16" s="515"/>
      <c r="DJ16" s="515"/>
      <c r="DK16" s="515"/>
      <c r="DL16" s="515"/>
      <c r="DM16" s="515"/>
      <c r="DN16" s="515"/>
      <c r="DO16" s="515"/>
      <c r="DP16" s="515"/>
      <c r="DQ16" s="515"/>
      <c r="DR16" s="515"/>
      <c r="DS16" s="515"/>
      <c r="DT16" s="515"/>
      <c r="DU16" s="515"/>
      <c r="DV16" s="515"/>
      <c r="DW16" s="515"/>
      <c r="DX16" s="515"/>
      <c r="DY16" s="515"/>
      <c r="DZ16" s="515"/>
      <c r="EA16" s="515"/>
      <c r="EB16" s="515"/>
      <c r="EC16" s="515"/>
      <c r="ED16" s="515"/>
      <c r="EE16" s="515"/>
      <c r="EF16" s="515"/>
      <c r="EG16" s="515"/>
      <c r="EH16" s="515"/>
      <c r="EI16" s="515"/>
      <c r="EJ16" s="515"/>
      <c r="EK16" s="515"/>
      <c r="EL16" s="515"/>
      <c r="EM16" s="515"/>
      <c r="EN16" s="515"/>
      <c r="EO16" s="515"/>
      <c r="EP16" s="515"/>
      <c r="EQ16" s="515"/>
      <c r="ER16" s="515"/>
      <c r="ES16" s="515"/>
      <c r="ET16" s="515"/>
      <c r="EU16" s="515"/>
      <c r="EV16" s="515"/>
      <c r="EW16" s="515"/>
      <c r="EX16" s="515"/>
      <c r="EY16" s="515"/>
      <c r="EZ16" s="515"/>
      <c r="FA16" s="515"/>
      <c r="FB16" s="515"/>
      <c r="FC16" s="515"/>
      <c r="FD16" s="515"/>
      <c r="FE16" s="515"/>
      <c r="FF16" s="515"/>
      <c r="FG16" s="515"/>
      <c r="FH16" s="515"/>
      <c r="FI16" s="515"/>
      <c r="FJ16" s="515"/>
      <c r="FK16" s="515"/>
      <c r="FL16" s="515"/>
      <c r="FM16" s="515"/>
      <c r="FN16" s="515"/>
      <c r="FO16" s="515"/>
      <c r="FP16" s="515"/>
      <c r="FQ16" s="515"/>
      <c r="FR16" s="515"/>
      <c r="FS16" s="515"/>
      <c r="FT16" s="515"/>
      <c r="FU16" s="515"/>
      <c r="FV16" s="515"/>
      <c r="FW16" s="515"/>
      <c r="FX16" s="515"/>
      <c r="FY16" s="515"/>
      <c r="FZ16" s="515"/>
      <c r="GA16" s="515"/>
      <c r="GB16" s="515"/>
      <c r="GC16" s="515"/>
      <c r="GD16" s="515"/>
      <c r="GE16" s="515"/>
      <c r="GF16" s="515"/>
      <c r="GG16" s="515"/>
      <c r="GH16" s="515"/>
      <c r="GI16" s="515"/>
      <c r="GJ16" s="515"/>
      <c r="GK16" s="515"/>
      <c r="GL16" s="515"/>
      <c r="GM16" s="515"/>
      <c r="GN16" s="515"/>
      <c r="GO16" s="515"/>
      <c r="GP16" s="515"/>
      <c r="GQ16" s="515"/>
      <c r="GR16" s="515"/>
      <c r="GS16" s="515"/>
      <c r="GT16" s="515"/>
      <c r="GU16" s="515"/>
      <c r="GV16" s="515"/>
      <c r="GW16" s="515"/>
      <c r="GX16" s="515"/>
      <c r="GY16" s="515"/>
      <c r="GZ16" s="515"/>
      <c r="HA16" s="515"/>
      <c r="HB16" s="515"/>
      <c r="HC16" s="515"/>
      <c r="HD16" s="515"/>
      <c r="HE16" s="515"/>
      <c r="HF16" s="515"/>
      <c r="HG16" s="515"/>
      <c r="HH16" s="515"/>
      <c r="HI16" s="515"/>
      <c r="HJ16" s="515"/>
      <c r="HK16" s="515"/>
      <c r="HL16" s="515"/>
      <c r="HM16" s="515"/>
      <c r="HN16" s="515"/>
      <c r="HO16" s="515"/>
      <c r="HP16" s="515"/>
      <c r="HQ16" s="515"/>
      <c r="HR16" s="515"/>
      <c r="HS16" s="515"/>
      <c r="HT16" s="515"/>
      <c r="HU16" s="515"/>
      <c r="HV16" s="515"/>
      <c r="HW16" s="515"/>
    </row>
    <row r="17" spans="1:231">
      <c r="A17" s="513" t="s">
        <v>615</v>
      </c>
      <c r="B17" s="514" t="s">
        <v>604</v>
      </c>
      <c r="C17" s="1200">
        <v>198663</v>
      </c>
      <c r="D17" s="1200">
        <v>83875</v>
      </c>
      <c r="E17" s="1201">
        <v>42.219738954913602</v>
      </c>
      <c r="F17" s="1202">
        <v>0.31386612164201466</v>
      </c>
      <c r="G17" s="515"/>
      <c r="H17" s="515"/>
      <c r="I17" s="515"/>
      <c r="J17" s="515"/>
      <c r="K17" s="515"/>
      <c r="L17" s="515"/>
      <c r="M17" s="515"/>
      <c r="N17" s="515"/>
      <c r="O17" s="515"/>
      <c r="P17" s="515"/>
      <c r="Q17" s="515"/>
      <c r="R17" s="515"/>
      <c r="S17" s="515"/>
      <c r="T17" s="515"/>
      <c r="U17" s="515"/>
      <c r="V17" s="515"/>
      <c r="W17" s="515"/>
      <c r="X17" s="515"/>
      <c r="Y17" s="515"/>
      <c r="Z17" s="515"/>
      <c r="AA17" s="515"/>
      <c r="AB17" s="515"/>
      <c r="AC17" s="515"/>
      <c r="AD17" s="515"/>
      <c r="AE17" s="515"/>
      <c r="AF17" s="515"/>
      <c r="AG17" s="515"/>
      <c r="AH17" s="515"/>
      <c r="AI17" s="515"/>
      <c r="AJ17" s="515"/>
      <c r="AK17" s="515"/>
      <c r="AL17" s="515"/>
      <c r="AM17" s="515"/>
      <c r="AN17" s="515"/>
      <c r="AO17" s="515"/>
      <c r="AP17" s="515"/>
      <c r="AQ17" s="515"/>
      <c r="AR17" s="515"/>
      <c r="AS17" s="515"/>
      <c r="AT17" s="515"/>
      <c r="AU17" s="515"/>
      <c r="AV17" s="515"/>
      <c r="AW17" s="515"/>
      <c r="AX17" s="515"/>
      <c r="AY17" s="515"/>
      <c r="AZ17" s="515"/>
      <c r="BA17" s="515"/>
      <c r="BB17" s="515"/>
      <c r="BC17" s="515"/>
      <c r="BD17" s="515"/>
      <c r="BE17" s="515"/>
      <c r="BF17" s="515"/>
      <c r="BG17" s="515"/>
      <c r="BH17" s="515"/>
      <c r="BI17" s="515"/>
      <c r="BJ17" s="515"/>
      <c r="BK17" s="515"/>
      <c r="BL17" s="515"/>
      <c r="BM17" s="515"/>
      <c r="BN17" s="515"/>
      <c r="BO17" s="515"/>
      <c r="BP17" s="515"/>
      <c r="BQ17" s="515"/>
      <c r="BR17" s="515"/>
      <c r="BS17" s="515"/>
      <c r="BT17" s="515"/>
      <c r="BU17" s="515"/>
      <c r="BV17" s="515"/>
      <c r="BW17" s="515"/>
      <c r="BX17" s="515"/>
      <c r="BY17" s="515"/>
      <c r="BZ17" s="515"/>
      <c r="CA17" s="515"/>
      <c r="CB17" s="515"/>
      <c r="CC17" s="515"/>
      <c r="CD17" s="515"/>
      <c r="CE17" s="515"/>
      <c r="CF17" s="515"/>
      <c r="CG17" s="515"/>
      <c r="CH17" s="515"/>
      <c r="CI17" s="515"/>
      <c r="CJ17" s="515"/>
      <c r="CK17" s="515"/>
      <c r="CL17" s="515"/>
      <c r="CM17" s="515"/>
      <c r="CN17" s="515"/>
      <c r="CO17" s="515"/>
      <c r="CP17" s="515"/>
      <c r="CQ17" s="515"/>
      <c r="CR17" s="515"/>
      <c r="CS17" s="515"/>
      <c r="CT17" s="515"/>
      <c r="CU17" s="515"/>
      <c r="CV17" s="515"/>
      <c r="CW17" s="515"/>
      <c r="CX17" s="515"/>
      <c r="CY17" s="515"/>
      <c r="CZ17" s="515"/>
      <c r="DA17" s="515"/>
      <c r="DB17" s="515"/>
      <c r="DC17" s="515"/>
      <c r="DD17" s="515"/>
      <c r="DE17" s="515"/>
      <c r="DF17" s="515"/>
      <c r="DG17" s="515"/>
      <c r="DH17" s="515"/>
      <c r="DI17" s="515"/>
      <c r="DJ17" s="515"/>
      <c r="DK17" s="515"/>
      <c r="DL17" s="515"/>
      <c r="DM17" s="515"/>
      <c r="DN17" s="515"/>
      <c r="DO17" s="515"/>
      <c r="DP17" s="515"/>
      <c r="DQ17" s="515"/>
      <c r="DR17" s="515"/>
      <c r="DS17" s="515"/>
      <c r="DT17" s="515"/>
      <c r="DU17" s="515"/>
      <c r="DV17" s="515"/>
      <c r="DW17" s="515"/>
      <c r="DX17" s="515"/>
      <c r="DY17" s="515"/>
      <c r="DZ17" s="515"/>
      <c r="EA17" s="515"/>
      <c r="EB17" s="515"/>
      <c r="EC17" s="515"/>
      <c r="ED17" s="515"/>
      <c r="EE17" s="515"/>
      <c r="EF17" s="515"/>
      <c r="EG17" s="515"/>
      <c r="EH17" s="515"/>
      <c r="EI17" s="515"/>
      <c r="EJ17" s="515"/>
      <c r="EK17" s="515"/>
      <c r="EL17" s="515"/>
      <c r="EM17" s="515"/>
      <c r="EN17" s="515"/>
      <c r="EO17" s="515"/>
      <c r="EP17" s="515"/>
      <c r="EQ17" s="515"/>
      <c r="ER17" s="515"/>
      <c r="ES17" s="515"/>
      <c r="ET17" s="515"/>
      <c r="EU17" s="515"/>
      <c r="EV17" s="515"/>
      <c r="EW17" s="515"/>
      <c r="EX17" s="515"/>
      <c r="EY17" s="515"/>
      <c r="EZ17" s="515"/>
      <c r="FA17" s="515"/>
      <c r="FB17" s="515"/>
      <c r="FC17" s="515"/>
      <c r="FD17" s="515"/>
      <c r="FE17" s="515"/>
      <c r="FF17" s="515"/>
      <c r="FG17" s="515"/>
      <c r="FH17" s="515"/>
      <c r="FI17" s="515"/>
      <c r="FJ17" s="515"/>
      <c r="FK17" s="515"/>
      <c r="FL17" s="515"/>
      <c r="FM17" s="515"/>
      <c r="FN17" s="515"/>
      <c r="FO17" s="515"/>
      <c r="FP17" s="515"/>
      <c r="FQ17" s="515"/>
      <c r="FR17" s="515"/>
      <c r="FS17" s="515"/>
      <c r="FT17" s="515"/>
      <c r="FU17" s="515"/>
      <c r="FV17" s="515"/>
      <c r="FW17" s="515"/>
      <c r="FX17" s="515"/>
      <c r="FY17" s="515"/>
      <c r="FZ17" s="515"/>
      <c r="GA17" s="515"/>
      <c r="GB17" s="515"/>
      <c r="GC17" s="515"/>
      <c r="GD17" s="515"/>
      <c r="GE17" s="515"/>
      <c r="GF17" s="515"/>
      <c r="GG17" s="515"/>
      <c r="GH17" s="515"/>
      <c r="GI17" s="515"/>
      <c r="GJ17" s="515"/>
      <c r="GK17" s="515"/>
      <c r="GL17" s="515"/>
      <c r="GM17" s="515"/>
      <c r="GN17" s="515"/>
      <c r="GO17" s="515"/>
      <c r="GP17" s="515"/>
      <c r="GQ17" s="515"/>
      <c r="GR17" s="515"/>
      <c r="GS17" s="515"/>
      <c r="GT17" s="515"/>
      <c r="GU17" s="515"/>
      <c r="GV17" s="515"/>
      <c r="GW17" s="515"/>
      <c r="GX17" s="515"/>
      <c r="GY17" s="515"/>
      <c r="GZ17" s="515"/>
      <c r="HA17" s="515"/>
      <c r="HB17" s="515"/>
      <c r="HC17" s="515"/>
      <c r="HD17" s="515"/>
      <c r="HE17" s="515"/>
      <c r="HF17" s="515"/>
      <c r="HG17" s="515"/>
      <c r="HH17" s="515"/>
      <c r="HI17" s="515"/>
      <c r="HJ17" s="515"/>
      <c r="HK17" s="515"/>
      <c r="HL17" s="515"/>
      <c r="HM17" s="515"/>
      <c r="HN17" s="515"/>
      <c r="HO17" s="515"/>
      <c r="HP17" s="515"/>
      <c r="HQ17" s="515"/>
      <c r="HR17" s="515"/>
      <c r="HS17" s="515"/>
      <c r="HT17" s="515"/>
      <c r="HU17" s="515"/>
      <c r="HV17" s="515"/>
      <c r="HW17" s="515"/>
    </row>
    <row r="18" spans="1:231">
      <c r="A18" s="513" t="s">
        <v>616</v>
      </c>
      <c r="B18" s="514" t="s">
        <v>604</v>
      </c>
      <c r="C18" s="1200">
        <v>112284</v>
      </c>
      <c r="D18" s="1200">
        <v>62796</v>
      </c>
      <c r="E18" s="1201">
        <v>55.926044672437747</v>
      </c>
      <c r="F18" s="1202">
        <v>3.4208218948168039</v>
      </c>
      <c r="G18" s="515"/>
      <c r="H18" s="515"/>
      <c r="I18" s="515"/>
      <c r="J18" s="515"/>
      <c r="K18" s="515"/>
      <c r="L18" s="515"/>
      <c r="M18" s="515"/>
      <c r="N18" s="515"/>
      <c r="O18" s="515"/>
      <c r="P18" s="515"/>
      <c r="Q18" s="515"/>
      <c r="R18" s="515"/>
      <c r="S18" s="515"/>
      <c r="T18" s="515"/>
      <c r="U18" s="515"/>
      <c r="V18" s="515"/>
      <c r="W18" s="515"/>
      <c r="X18" s="515"/>
      <c r="Y18" s="515"/>
      <c r="Z18" s="515"/>
      <c r="AA18" s="515"/>
      <c r="AB18" s="515"/>
      <c r="AC18" s="515"/>
      <c r="AD18" s="515"/>
      <c r="AE18" s="515"/>
      <c r="AF18" s="515"/>
      <c r="AG18" s="515"/>
      <c r="AH18" s="515"/>
      <c r="AI18" s="515"/>
      <c r="AJ18" s="515"/>
      <c r="AK18" s="515"/>
      <c r="AL18" s="515"/>
      <c r="AM18" s="515"/>
      <c r="AN18" s="515"/>
      <c r="AO18" s="515"/>
      <c r="AP18" s="515"/>
      <c r="AQ18" s="515"/>
      <c r="AR18" s="515"/>
      <c r="AS18" s="515"/>
      <c r="AT18" s="515"/>
      <c r="AU18" s="515"/>
      <c r="AV18" s="515"/>
      <c r="AW18" s="515"/>
      <c r="AX18" s="515"/>
      <c r="AY18" s="515"/>
      <c r="AZ18" s="515"/>
      <c r="BA18" s="515"/>
      <c r="BB18" s="515"/>
      <c r="BC18" s="515"/>
      <c r="BD18" s="515"/>
      <c r="BE18" s="515"/>
      <c r="BF18" s="515"/>
      <c r="BG18" s="515"/>
      <c r="BH18" s="515"/>
      <c r="BI18" s="515"/>
      <c r="BJ18" s="515"/>
      <c r="BK18" s="515"/>
      <c r="BL18" s="515"/>
      <c r="BM18" s="515"/>
      <c r="BN18" s="515"/>
      <c r="BO18" s="515"/>
      <c r="BP18" s="515"/>
      <c r="BQ18" s="515"/>
      <c r="BR18" s="515"/>
      <c r="BS18" s="515"/>
      <c r="BT18" s="515"/>
      <c r="BU18" s="515"/>
      <c r="BV18" s="515"/>
      <c r="BW18" s="515"/>
      <c r="BX18" s="515"/>
      <c r="BY18" s="515"/>
      <c r="BZ18" s="515"/>
      <c r="CA18" s="515"/>
      <c r="CB18" s="515"/>
      <c r="CC18" s="515"/>
      <c r="CD18" s="515"/>
      <c r="CE18" s="515"/>
      <c r="CF18" s="515"/>
      <c r="CG18" s="515"/>
      <c r="CH18" s="515"/>
      <c r="CI18" s="515"/>
      <c r="CJ18" s="515"/>
      <c r="CK18" s="515"/>
      <c r="CL18" s="515"/>
      <c r="CM18" s="515"/>
      <c r="CN18" s="515"/>
      <c r="CO18" s="515"/>
      <c r="CP18" s="515"/>
      <c r="CQ18" s="515"/>
      <c r="CR18" s="515"/>
      <c r="CS18" s="515"/>
      <c r="CT18" s="515"/>
      <c r="CU18" s="515"/>
      <c r="CV18" s="515"/>
      <c r="CW18" s="515"/>
      <c r="CX18" s="515"/>
      <c r="CY18" s="515"/>
      <c r="CZ18" s="515"/>
      <c r="DA18" s="515"/>
      <c r="DB18" s="515"/>
      <c r="DC18" s="515"/>
      <c r="DD18" s="515"/>
      <c r="DE18" s="515"/>
      <c r="DF18" s="515"/>
      <c r="DG18" s="515"/>
      <c r="DH18" s="515"/>
      <c r="DI18" s="515"/>
      <c r="DJ18" s="515"/>
      <c r="DK18" s="515"/>
      <c r="DL18" s="515"/>
      <c r="DM18" s="515"/>
      <c r="DN18" s="515"/>
      <c r="DO18" s="515"/>
      <c r="DP18" s="515"/>
      <c r="DQ18" s="515"/>
      <c r="DR18" s="515"/>
      <c r="DS18" s="515"/>
      <c r="DT18" s="515"/>
      <c r="DU18" s="515"/>
      <c r="DV18" s="515"/>
      <c r="DW18" s="515"/>
      <c r="DX18" s="515"/>
      <c r="DY18" s="515"/>
      <c r="DZ18" s="515"/>
      <c r="EA18" s="515"/>
      <c r="EB18" s="515"/>
      <c r="EC18" s="515"/>
      <c r="ED18" s="515"/>
      <c r="EE18" s="515"/>
      <c r="EF18" s="515"/>
      <c r="EG18" s="515"/>
      <c r="EH18" s="515"/>
      <c r="EI18" s="515"/>
      <c r="EJ18" s="515"/>
      <c r="EK18" s="515"/>
      <c r="EL18" s="515"/>
      <c r="EM18" s="515"/>
      <c r="EN18" s="515"/>
      <c r="EO18" s="515"/>
      <c r="EP18" s="515"/>
      <c r="EQ18" s="515"/>
      <c r="ER18" s="515"/>
      <c r="ES18" s="515"/>
      <c r="ET18" s="515"/>
      <c r="EU18" s="515"/>
      <c r="EV18" s="515"/>
      <c r="EW18" s="515"/>
      <c r="EX18" s="515"/>
      <c r="EY18" s="515"/>
      <c r="EZ18" s="515"/>
      <c r="FA18" s="515"/>
      <c r="FB18" s="515"/>
      <c r="FC18" s="515"/>
      <c r="FD18" s="515"/>
      <c r="FE18" s="515"/>
      <c r="FF18" s="515"/>
      <c r="FG18" s="515"/>
      <c r="FH18" s="515"/>
      <c r="FI18" s="515"/>
      <c r="FJ18" s="515"/>
      <c r="FK18" s="515"/>
      <c r="FL18" s="515"/>
      <c r="FM18" s="515"/>
      <c r="FN18" s="515"/>
      <c r="FO18" s="515"/>
      <c r="FP18" s="515"/>
      <c r="FQ18" s="515"/>
      <c r="FR18" s="515"/>
      <c r="FS18" s="515"/>
      <c r="FT18" s="515"/>
      <c r="FU18" s="515"/>
      <c r="FV18" s="515"/>
      <c r="FW18" s="515"/>
      <c r="FX18" s="515"/>
      <c r="FY18" s="515"/>
      <c r="FZ18" s="515"/>
      <c r="GA18" s="515"/>
      <c r="GB18" s="515"/>
      <c r="GC18" s="515"/>
      <c r="GD18" s="515"/>
      <c r="GE18" s="515"/>
      <c r="GF18" s="515"/>
      <c r="GG18" s="515"/>
      <c r="GH18" s="515"/>
      <c r="GI18" s="515"/>
      <c r="GJ18" s="515"/>
      <c r="GK18" s="515"/>
      <c r="GL18" s="515"/>
      <c r="GM18" s="515"/>
      <c r="GN18" s="515"/>
      <c r="GO18" s="515"/>
      <c r="GP18" s="515"/>
      <c r="GQ18" s="515"/>
      <c r="GR18" s="515"/>
      <c r="GS18" s="515"/>
      <c r="GT18" s="515"/>
      <c r="GU18" s="515"/>
      <c r="GV18" s="515"/>
      <c r="GW18" s="515"/>
      <c r="GX18" s="515"/>
      <c r="GY18" s="515"/>
      <c r="GZ18" s="515"/>
      <c r="HA18" s="515"/>
      <c r="HB18" s="515"/>
      <c r="HC18" s="515"/>
      <c r="HD18" s="515"/>
      <c r="HE18" s="515"/>
      <c r="HF18" s="515"/>
      <c r="HG18" s="515"/>
      <c r="HH18" s="515"/>
      <c r="HI18" s="515"/>
      <c r="HJ18" s="515"/>
      <c r="HK18" s="515"/>
      <c r="HL18" s="515"/>
      <c r="HM18" s="515"/>
      <c r="HN18" s="515"/>
      <c r="HO18" s="515"/>
      <c r="HP18" s="515"/>
      <c r="HQ18" s="515"/>
      <c r="HR18" s="515"/>
      <c r="HS18" s="515"/>
      <c r="HT18" s="515"/>
      <c r="HU18" s="515"/>
      <c r="HV18" s="515"/>
      <c r="HW18" s="515"/>
    </row>
    <row r="19" spans="1:231">
      <c r="A19" s="517" t="s">
        <v>617</v>
      </c>
      <c r="B19" s="514" t="s">
        <v>604</v>
      </c>
      <c r="C19" s="1200">
        <v>19615</v>
      </c>
      <c r="D19" s="1200">
        <v>11296</v>
      </c>
      <c r="E19" s="1203">
        <v>57.588580168238593</v>
      </c>
      <c r="F19" s="1202">
        <v>-3.5737955646189192</v>
      </c>
      <c r="G19" s="515"/>
      <c r="H19" s="515"/>
      <c r="I19" s="515"/>
      <c r="J19" s="515"/>
      <c r="K19" s="515"/>
      <c r="L19" s="515"/>
      <c r="M19" s="515"/>
      <c r="N19" s="515"/>
      <c r="O19" s="515"/>
      <c r="P19" s="515"/>
      <c r="Q19" s="515"/>
      <c r="R19" s="515"/>
      <c r="S19" s="515"/>
      <c r="T19" s="515"/>
      <c r="U19" s="515"/>
      <c r="V19" s="515"/>
      <c r="W19" s="515"/>
      <c r="X19" s="515"/>
      <c r="Y19" s="515"/>
      <c r="Z19" s="515"/>
      <c r="AA19" s="515"/>
      <c r="AB19" s="515"/>
      <c r="AC19" s="515"/>
      <c r="AD19" s="515"/>
      <c r="AE19" s="515"/>
      <c r="AF19" s="515"/>
      <c r="AG19" s="515"/>
      <c r="AH19" s="515"/>
      <c r="AI19" s="515"/>
      <c r="AJ19" s="515"/>
      <c r="AK19" s="515"/>
      <c r="AL19" s="515"/>
      <c r="AM19" s="515"/>
      <c r="AN19" s="515"/>
      <c r="AO19" s="515"/>
      <c r="AP19" s="515"/>
      <c r="AQ19" s="515"/>
      <c r="AR19" s="515"/>
      <c r="AS19" s="515"/>
      <c r="AT19" s="515"/>
      <c r="AU19" s="515"/>
      <c r="AV19" s="515"/>
      <c r="AW19" s="515"/>
      <c r="AX19" s="515"/>
      <c r="AY19" s="515"/>
      <c r="AZ19" s="515"/>
      <c r="BA19" s="515"/>
      <c r="BB19" s="515"/>
      <c r="BC19" s="515"/>
      <c r="BD19" s="515"/>
      <c r="BE19" s="515"/>
      <c r="BF19" s="515"/>
      <c r="BG19" s="515"/>
      <c r="BH19" s="515"/>
      <c r="BI19" s="515"/>
      <c r="BJ19" s="515"/>
      <c r="BK19" s="515"/>
      <c r="BL19" s="515"/>
      <c r="BM19" s="515"/>
      <c r="BN19" s="515"/>
      <c r="BO19" s="515"/>
      <c r="BP19" s="515"/>
      <c r="BQ19" s="515"/>
      <c r="BR19" s="515"/>
      <c r="BS19" s="515"/>
      <c r="BT19" s="515"/>
      <c r="BU19" s="515"/>
      <c r="BV19" s="515"/>
      <c r="BW19" s="515"/>
      <c r="BX19" s="515"/>
      <c r="BY19" s="515"/>
      <c r="BZ19" s="515"/>
      <c r="CA19" s="515"/>
      <c r="CB19" s="515"/>
      <c r="CC19" s="515"/>
      <c r="CD19" s="515"/>
      <c r="CE19" s="515"/>
      <c r="CF19" s="515"/>
      <c r="CG19" s="515"/>
      <c r="CH19" s="515"/>
      <c r="CI19" s="515"/>
      <c r="CJ19" s="515"/>
      <c r="CK19" s="515"/>
      <c r="CL19" s="515"/>
      <c r="CM19" s="515"/>
      <c r="CN19" s="515"/>
      <c r="CO19" s="515"/>
      <c r="CP19" s="515"/>
      <c r="CQ19" s="515"/>
      <c r="CR19" s="515"/>
      <c r="CS19" s="515"/>
      <c r="CT19" s="515"/>
      <c r="CU19" s="515"/>
      <c r="CV19" s="515"/>
      <c r="CW19" s="515"/>
      <c r="CX19" s="515"/>
      <c r="CY19" s="515"/>
      <c r="CZ19" s="515"/>
      <c r="DA19" s="515"/>
      <c r="DB19" s="515"/>
      <c r="DC19" s="515"/>
      <c r="DD19" s="515"/>
      <c r="DE19" s="515"/>
      <c r="DF19" s="515"/>
      <c r="DG19" s="515"/>
      <c r="DH19" s="515"/>
      <c r="DI19" s="515"/>
      <c r="DJ19" s="515"/>
      <c r="DK19" s="515"/>
      <c r="DL19" s="515"/>
      <c r="DM19" s="515"/>
      <c r="DN19" s="515"/>
      <c r="DO19" s="515"/>
      <c r="DP19" s="515"/>
      <c r="DQ19" s="515"/>
      <c r="DR19" s="515"/>
      <c r="DS19" s="515"/>
      <c r="DT19" s="515"/>
      <c r="DU19" s="515"/>
      <c r="DV19" s="515"/>
      <c r="DW19" s="515"/>
      <c r="DX19" s="515"/>
      <c r="DY19" s="515"/>
      <c r="DZ19" s="515"/>
      <c r="EA19" s="515"/>
      <c r="EB19" s="515"/>
      <c r="EC19" s="515"/>
      <c r="ED19" s="515"/>
      <c r="EE19" s="515"/>
      <c r="EF19" s="515"/>
      <c r="EG19" s="515"/>
      <c r="EH19" s="515"/>
      <c r="EI19" s="515"/>
      <c r="EJ19" s="515"/>
      <c r="EK19" s="515"/>
      <c r="EL19" s="515"/>
      <c r="EM19" s="515"/>
      <c r="EN19" s="515"/>
      <c r="EO19" s="515"/>
      <c r="EP19" s="515"/>
      <c r="EQ19" s="515"/>
      <c r="ER19" s="515"/>
      <c r="ES19" s="515"/>
      <c r="ET19" s="515"/>
      <c r="EU19" s="515"/>
      <c r="EV19" s="515"/>
      <c r="EW19" s="515"/>
      <c r="EX19" s="515"/>
      <c r="EY19" s="515"/>
      <c r="EZ19" s="515"/>
      <c r="FA19" s="515"/>
      <c r="FB19" s="515"/>
      <c r="FC19" s="515"/>
      <c r="FD19" s="515"/>
      <c r="FE19" s="515"/>
      <c r="FF19" s="515"/>
      <c r="FG19" s="515"/>
      <c r="FH19" s="515"/>
      <c r="FI19" s="515"/>
      <c r="FJ19" s="515"/>
      <c r="FK19" s="515"/>
      <c r="FL19" s="515"/>
      <c r="FM19" s="515"/>
      <c r="FN19" s="515"/>
      <c r="FO19" s="515"/>
      <c r="FP19" s="515"/>
      <c r="FQ19" s="515"/>
      <c r="FR19" s="515"/>
      <c r="FS19" s="515"/>
      <c r="FT19" s="515"/>
      <c r="FU19" s="515"/>
      <c r="FV19" s="515"/>
      <c r="FW19" s="515"/>
      <c r="FX19" s="515"/>
      <c r="FY19" s="515"/>
      <c r="FZ19" s="515"/>
      <c r="GA19" s="515"/>
      <c r="GB19" s="515"/>
      <c r="GC19" s="515"/>
      <c r="GD19" s="515"/>
      <c r="GE19" s="515"/>
      <c r="GF19" s="515"/>
      <c r="GG19" s="515"/>
      <c r="GH19" s="515"/>
      <c r="GI19" s="515"/>
      <c r="GJ19" s="515"/>
      <c r="GK19" s="515"/>
      <c r="GL19" s="515"/>
      <c r="GM19" s="515"/>
      <c r="GN19" s="515"/>
      <c r="GO19" s="515"/>
      <c r="GP19" s="515"/>
      <c r="GQ19" s="515"/>
      <c r="GR19" s="515"/>
      <c r="GS19" s="515"/>
      <c r="GT19" s="515"/>
      <c r="GU19" s="515"/>
      <c r="GV19" s="515"/>
      <c r="GW19" s="515"/>
      <c r="GX19" s="515"/>
      <c r="GY19" s="515"/>
      <c r="GZ19" s="515"/>
      <c r="HA19" s="515"/>
      <c r="HB19" s="515"/>
      <c r="HC19" s="515"/>
      <c r="HD19" s="515"/>
      <c r="HE19" s="515"/>
      <c r="HF19" s="515"/>
      <c r="HG19" s="515"/>
      <c r="HH19" s="515"/>
      <c r="HI19" s="515"/>
      <c r="HJ19" s="515"/>
      <c r="HK19" s="515"/>
      <c r="HL19" s="515"/>
      <c r="HM19" s="515"/>
      <c r="HN19" s="515"/>
      <c r="HO19" s="515"/>
      <c r="HP19" s="515"/>
      <c r="HQ19" s="515"/>
      <c r="HR19" s="515"/>
      <c r="HS19" s="515"/>
      <c r="HT19" s="515"/>
      <c r="HU19" s="515"/>
      <c r="HV19" s="515"/>
      <c r="HW19" s="515"/>
    </row>
    <row r="20" spans="1:231">
      <c r="A20" s="517" t="s">
        <v>618</v>
      </c>
      <c r="B20" s="514" t="s">
        <v>604</v>
      </c>
      <c r="C20" s="1200">
        <v>277970</v>
      </c>
      <c r="D20" s="1200">
        <v>198615</v>
      </c>
      <c r="E20" s="1201">
        <v>71.451955246969106</v>
      </c>
      <c r="F20" s="1202">
        <v>-15.884395343603799</v>
      </c>
      <c r="G20" s="515"/>
      <c r="H20" s="515"/>
      <c r="I20" s="515"/>
      <c r="J20" s="515"/>
      <c r="K20" s="515"/>
      <c r="L20" s="515"/>
      <c r="M20" s="515"/>
      <c r="N20" s="515"/>
      <c r="O20" s="515"/>
      <c r="P20" s="515"/>
      <c r="Q20" s="515"/>
      <c r="R20" s="515"/>
      <c r="S20" s="515"/>
      <c r="T20" s="515"/>
      <c r="U20" s="515"/>
      <c r="V20" s="515"/>
      <c r="W20" s="515"/>
      <c r="X20" s="515"/>
      <c r="Y20" s="515"/>
      <c r="Z20" s="515"/>
      <c r="AA20" s="515"/>
      <c r="AB20" s="515"/>
      <c r="AC20" s="515"/>
      <c r="AD20" s="515"/>
      <c r="AE20" s="515"/>
      <c r="AF20" s="515"/>
      <c r="AG20" s="515"/>
      <c r="AH20" s="515"/>
      <c r="AI20" s="515"/>
      <c r="AJ20" s="515"/>
      <c r="AK20" s="515"/>
      <c r="AL20" s="515"/>
      <c r="AM20" s="515"/>
      <c r="AN20" s="515"/>
      <c r="AO20" s="515"/>
      <c r="AP20" s="515"/>
      <c r="AQ20" s="515"/>
      <c r="AR20" s="515"/>
      <c r="AS20" s="515"/>
      <c r="AT20" s="515"/>
      <c r="AU20" s="515"/>
      <c r="AV20" s="515"/>
      <c r="AW20" s="515"/>
      <c r="AX20" s="515"/>
      <c r="AY20" s="515"/>
      <c r="AZ20" s="515"/>
      <c r="BA20" s="515"/>
      <c r="BB20" s="515"/>
      <c r="BC20" s="515"/>
      <c r="BD20" s="515"/>
      <c r="BE20" s="515"/>
      <c r="BF20" s="515"/>
      <c r="BG20" s="515"/>
      <c r="BH20" s="515"/>
      <c r="BI20" s="515"/>
      <c r="BJ20" s="515"/>
      <c r="BK20" s="515"/>
      <c r="BL20" s="515"/>
      <c r="BM20" s="515"/>
      <c r="BN20" s="515"/>
      <c r="BO20" s="515"/>
      <c r="BP20" s="515"/>
      <c r="BQ20" s="515"/>
      <c r="BR20" s="515"/>
      <c r="BS20" s="515"/>
      <c r="BT20" s="515"/>
      <c r="BU20" s="515"/>
      <c r="BV20" s="515"/>
      <c r="BW20" s="515"/>
      <c r="BX20" s="515"/>
      <c r="BY20" s="515"/>
      <c r="BZ20" s="515"/>
      <c r="CA20" s="515"/>
      <c r="CB20" s="515"/>
      <c r="CC20" s="515"/>
      <c r="CD20" s="515"/>
      <c r="CE20" s="515"/>
      <c r="CF20" s="515"/>
      <c r="CG20" s="515"/>
      <c r="CH20" s="515"/>
      <c r="CI20" s="515"/>
      <c r="CJ20" s="515"/>
      <c r="CK20" s="515"/>
      <c r="CL20" s="515"/>
      <c r="CM20" s="515"/>
      <c r="CN20" s="515"/>
      <c r="CO20" s="515"/>
      <c r="CP20" s="515"/>
      <c r="CQ20" s="515"/>
      <c r="CR20" s="515"/>
      <c r="CS20" s="515"/>
      <c r="CT20" s="515"/>
      <c r="CU20" s="515"/>
      <c r="CV20" s="515"/>
      <c r="CW20" s="515"/>
      <c r="CX20" s="515"/>
      <c r="CY20" s="515"/>
      <c r="CZ20" s="515"/>
      <c r="DA20" s="515"/>
      <c r="DB20" s="515"/>
      <c r="DC20" s="515"/>
      <c r="DD20" s="515"/>
      <c r="DE20" s="515"/>
      <c r="DF20" s="515"/>
      <c r="DG20" s="515"/>
      <c r="DH20" s="515"/>
      <c r="DI20" s="515"/>
      <c r="DJ20" s="515"/>
      <c r="DK20" s="515"/>
      <c r="DL20" s="515"/>
      <c r="DM20" s="515"/>
      <c r="DN20" s="515"/>
      <c r="DO20" s="515"/>
      <c r="DP20" s="515"/>
      <c r="DQ20" s="515"/>
      <c r="DR20" s="515"/>
      <c r="DS20" s="515"/>
      <c r="DT20" s="515"/>
      <c r="DU20" s="515"/>
      <c r="DV20" s="515"/>
      <c r="DW20" s="515"/>
      <c r="DX20" s="515"/>
      <c r="DY20" s="515"/>
      <c r="DZ20" s="515"/>
      <c r="EA20" s="515"/>
      <c r="EB20" s="515"/>
      <c r="EC20" s="515"/>
      <c r="ED20" s="515"/>
      <c r="EE20" s="515"/>
      <c r="EF20" s="515"/>
      <c r="EG20" s="515"/>
      <c r="EH20" s="515"/>
      <c r="EI20" s="515"/>
      <c r="EJ20" s="515"/>
      <c r="EK20" s="515"/>
      <c r="EL20" s="515"/>
      <c r="EM20" s="515"/>
      <c r="EN20" s="515"/>
      <c r="EO20" s="515"/>
      <c r="EP20" s="515"/>
      <c r="EQ20" s="515"/>
      <c r="ER20" s="515"/>
      <c r="ES20" s="515"/>
      <c r="ET20" s="515"/>
      <c r="EU20" s="515"/>
      <c r="EV20" s="515"/>
      <c r="EW20" s="515"/>
      <c r="EX20" s="515"/>
      <c r="EY20" s="515"/>
      <c r="EZ20" s="515"/>
      <c r="FA20" s="515"/>
      <c r="FB20" s="515"/>
      <c r="FC20" s="515"/>
      <c r="FD20" s="515"/>
      <c r="FE20" s="515"/>
      <c r="FF20" s="515"/>
      <c r="FG20" s="515"/>
      <c r="FH20" s="515"/>
      <c r="FI20" s="515"/>
      <c r="FJ20" s="515"/>
      <c r="FK20" s="515"/>
      <c r="FL20" s="515"/>
      <c r="FM20" s="515"/>
      <c r="FN20" s="515"/>
      <c r="FO20" s="515"/>
      <c r="FP20" s="515"/>
      <c r="FQ20" s="515"/>
      <c r="FR20" s="515"/>
      <c r="FS20" s="515"/>
      <c r="FT20" s="515"/>
      <c r="FU20" s="515"/>
      <c r="FV20" s="515"/>
      <c r="FW20" s="515"/>
      <c r="FX20" s="515"/>
      <c r="FY20" s="515"/>
      <c r="FZ20" s="515"/>
      <c r="GA20" s="515"/>
      <c r="GB20" s="515"/>
      <c r="GC20" s="515"/>
      <c r="GD20" s="515"/>
      <c r="GE20" s="515"/>
      <c r="GF20" s="515"/>
      <c r="GG20" s="515"/>
      <c r="GH20" s="515"/>
      <c r="GI20" s="515"/>
      <c r="GJ20" s="515"/>
      <c r="GK20" s="515"/>
      <c r="GL20" s="515"/>
      <c r="GM20" s="515"/>
      <c r="GN20" s="515"/>
      <c r="GO20" s="515"/>
      <c r="GP20" s="515"/>
      <c r="GQ20" s="515"/>
      <c r="GR20" s="515"/>
      <c r="GS20" s="515"/>
      <c r="GT20" s="515"/>
      <c r="GU20" s="515"/>
      <c r="GV20" s="515"/>
      <c r="GW20" s="515"/>
      <c r="GX20" s="515"/>
      <c r="GY20" s="515"/>
      <c r="GZ20" s="515"/>
      <c r="HA20" s="515"/>
      <c r="HB20" s="515"/>
      <c r="HC20" s="515"/>
      <c r="HD20" s="515"/>
      <c r="HE20" s="515"/>
      <c r="HF20" s="515"/>
      <c r="HG20" s="515"/>
      <c r="HH20" s="515"/>
      <c r="HI20" s="515"/>
      <c r="HJ20" s="515"/>
      <c r="HK20" s="515"/>
      <c r="HL20" s="515"/>
      <c r="HM20" s="515"/>
      <c r="HN20" s="515"/>
      <c r="HO20" s="515"/>
      <c r="HP20" s="515"/>
      <c r="HQ20" s="515"/>
      <c r="HR20" s="515"/>
      <c r="HS20" s="515"/>
      <c r="HT20" s="515"/>
      <c r="HU20" s="515"/>
      <c r="HV20" s="515"/>
      <c r="HW20" s="515"/>
    </row>
    <row r="21" spans="1:231">
      <c r="A21" s="513" t="s">
        <v>619</v>
      </c>
      <c r="B21" s="514" t="s">
        <v>620</v>
      </c>
      <c r="C21" s="1200">
        <v>3942380</v>
      </c>
      <c r="D21" s="1200">
        <v>2857424</v>
      </c>
      <c r="E21" s="1201">
        <v>72.479669641181204</v>
      </c>
      <c r="F21" s="1202">
        <v>0.64084311943075534</v>
      </c>
      <c r="G21" s="515"/>
      <c r="H21" s="515"/>
      <c r="I21" s="515"/>
      <c r="J21" s="515"/>
      <c r="K21" s="515"/>
      <c r="L21" s="515"/>
      <c r="M21" s="515"/>
      <c r="N21" s="515"/>
      <c r="O21" s="515"/>
      <c r="P21" s="515"/>
      <c r="Q21" s="515"/>
      <c r="R21" s="515"/>
      <c r="S21" s="515"/>
      <c r="T21" s="515"/>
      <c r="U21" s="515"/>
      <c r="V21" s="515"/>
      <c r="W21" s="515"/>
      <c r="X21" s="515"/>
      <c r="Y21" s="515"/>
      <c r="Z21" s="515"/>
      <c r="AA21" s="515"/>
      <c r="AB21" s="515"/>
      <c r="AC21" s="515"/>
      <c r="AD21" s="515"/>
      <c r="AE21" s="515"/>
      <c r="AF21" s="515"/>
      <c r="AG21" s="515"/>
      <c r="AH21" s="515"/>
      <c r="AI21" s="515"/>
      <c r="AJ21" s="515"/>
      <c r="AK21" s="515"/>
      <c r="AL21" s="515"/>
      <c r="AM21" s="515"/>
      <c r="AN21" s="515"/>
      <c r="AO21" s="515"/>
      <c r="AP21" s="515"/>
      <c r="AQ21" s="515"/>
      <c r="AR21" s="515"/>
      <c r="AS21" s="515"/>
      <c r="AT21" s="515"/>
      <c r="AU21" s="515"/>
      <c r="AV21" s="515"/>
      <c r="AW21" s="515"/>
      <c r="AX21" s="515"/>
      <c r="AY21" s="515"/>
      <c r="AZ21" s="515"/>
      <c r="BA21" s="515"/>
      <c r="BB21" s="515"/>
      <c r="BC21" s="515"/>
      <c r="BD21" s="515"/>
      <c r="BE21" s="515"/>
      <c r="BF21" s="515"/>
      <c r="BG21" s="515"/>
      <c r="BH21" s="515"/>
      <c r="BI21" s="515"/>
      <c r="BJ21" s="515"/>
      <c r="BK21" s="515"/>
      <c r="BL21" s="515"/>
      <c r="BM21" s="515"/>
      <c r="BN21" s="515"/>
      <c r="BO21" s="515"/>
      <c r="BP21" s="515"/>
      <c r="BQ21" s="515"/>
      <c r="BR21" s="515"/>
      <c r="BS21" s="515"/>
      <c r="BT21" s="515"/>
      <c r="BU21" s="515"/>
      <c r="BV21" s="515"/>
      <c r="BW21" s="515"/>
      <c r="BX21" s="515"/>
      <c r="BY21" s="515"/>
      <c r="BZ21" s="515"/>
      <c r="CA21" s="515"/>
      <c r="CB21" s="515"/>
      <c r="CC21" s="515"/>
      <c r="CD21" s="515"/>
      <c r="CE21" s="515"/>
      <c r="CF21" s="515"/>
      <c r="CG21" s="515"/>
      <c r="CH21" s="515"/>
      <c r="CI21" s="515"/>
      <c r="CJ21" s="515"/>
      <c r="CK21" s="515"/>
      <c r="CL21" s="515"/>
      <c r="CM21" s="515"/>
      <c r="CN21" s="515"/>
      <c r="CO21" s="515"/>
      <c r="CP21" s="515"/>
      <c r="CQ21" s="515"/>
      <c r="CR21" s="515"/>
      <c r="CS21" s="515"/>
      <c r="CT21" s="515"/>
      <c r="CU21" s="515"/>
      <c r="CV21" s="515"/>
      <c r="CW21" s="515"/>
      <c r="CX21" s="515"/>
      <c r="CY21" s="515"/>
      <c r="CZ21" s="515"/>
      <c r="DA21" s="515"/>
      <c r="DB21" s="515"/>
      <c r="DC21" s="515"/>
      <c r="DD21" s="515"/>
      <c r="DE21" s="515"/>
      <c r="DF21" s="515"/>
      <c r="DG21" s="515"/>
      <c r="DH21" s="515"/>
      <c r="DI21" s="515"/>
      <c r="DJ21" s="515"/>
      <c r="DK21" s="515"/>
      <c r="DL21" s="515"/>
      <c r="DM21" s="515"/>
      <c r="DN21" s="515"/>
      <c r="DO21" s="515"/>
      <c r="DP21" s="515"/>
      <c r="DQ21" s="515"/>
      <c r="DR21" s="515"/>
      <c r="DS21" s="515"/>
      <c r="DT21" s="515"/>
      <c r="DU21" s="515"/>
      <c r="DV21" s="515"/>
      <c r="DW21" s="515"/>
      <c r="DX21" s="515"/>
      <c r="DY21" s="515"/>
      <c r="DZ21" s="515"/>
      <c r="EA21" s="515"/>
      <c r="EB21" s="515"/>
      <c r="EC21" s="515"/>
      <c r="ED21" s="515"/>
      <c r="EE21" s="515"/>
      <c r="EF21" s="515"/>
      <c r="EG21" s="515"/>
      <c r="EH21" s="515"/>
      <c r="EI21" s="515"/>
      <c r="EJ21" s="515"/>
      <c r="EK21" s="515"/>
      <c r="EL21" s="515"/>
      <c r="EM21" s="515"/>
      <c r="EN21" s="515"/>
      <c r="EO21" s="515"/>
      <c r="EP21" s="515"/>
      <c r="EQ21" s="515"/>
      <c r="ER21" s="515"/>
      <c r="ES21" s="515"/>
      <c r="ET21" s="515"/>
      <c r="EU21" s="515"/>
      <c r="EV21" s="515"/>
      <c r="EW21" s="515"/>
      <c r="EX21" s="515"/>
      <c r="EY21" s="515"/>
      <c r="EZ21" s="515"/>
      <c r="FA21" s="515"/>
      <c r="FB21" s="515"/>
      <c r="FC21" s="515"/>
      <c r="FD21" s="515"/>
      <c r="FE21" s="515"/>
      <c r="FF21" s="515"/>
      <c r="FG21" s="515"/>
      <c r="FH21" s="515"/>
      <c r="FI21" s="515"/>
      <c r="FJ21" s="515"/>
      <c r="FK21" s="515"/>
      <c r="FL21" s="515"/>
      <c r="FM21" s="515"/>
      <c r="FN21" s="515"/>
      <c r="FO21" s="515"/>
      <c r="FP21" s="515"/>
      <c r="FQ21" s="515"/>
      <c r="FR21" s="515"/>
      <c r="FS21" s="515"/>
      <c r="FT21" s="515"/>
      <c r="FU21" s="515"/>
      <c r="FV21" s="515"/>
      <c r="FW21" s="515"/>
      <c r="FX21" s="515"/>
      <c r="FY21" s="515"/>
      <c r="FZ21" s="515"/>
      <c r="GA21" s="515"/>
      <c r="GB21" s="515"/>
      <c r="GC21" s="515"/>
      <c r="GD21" s="515"/>
      <c r="GE21" s="515"/>
      <c r="GF21" s="515"/>
      <c r="GG21" s="515"/>
      <c r="GH21" s="515"/>
      <c r="GI21" s="515"/>
      <c r="GJ21" s="515"/>
      <c r="GK21" s="515"/>
      <c r="GL21" s="515"/>
      <c r="GM21" s="515"/>
      <c r="GN21" s="515"/>
      <c r="GO21" s="515"/>
      <c r="GP21" s="515"/>
      <c r="GQ21" s="515"/>
      <c r="GR21" s="515"/>
      <c r="GS21" s="515"/>
      <c r="GT21" s="515"/>
      <c r="GU21" s="515"/>
      <c r="GV21" s="515"/>
      <c r="GW21" s="515"/>
      <c r="GX21" s="515"/>
      <c r="GY21" s="515"/>
      <c r="GZ21" s="515"/>
      <c r="HA21" s="515"/>
      <c r="HB21" s="515"/>
      <c r="HC21" s="515"/>
      <c r="HD21" s="515"/>
      <c r="HE21" s="515"/>
      <c r="HF21" s="515"/>
      <c r="HG21" s="515"/>
      <c r="HH21" s="515"/>
      <c r="HI21" s="515"/>
      <c r="HJ21" s="515"/>
      <c r="HK21" s="515"/>
      <c r="HL21" s="515"/>
      <c r="HM21" s="515"/>
      <c r="HN21" s="515"/>
      <c r="HO21" s="515"/>
      <c r="HP21" s="515"/>
      <c r="HQ21" s="515"/>
      <c r="HR21" s="515"/>
      <c r="HS21" s="515"/>
      <c r="HT21" s="515"/>
      <c r="HU21" s="515"/>
      <c r="HV21" s="515"/>
      <c r="HW21" s="515"/>
    </row>
    <row r="22" spans="1:231">
      <c r="A22" s="513" t="s">
        <v>621</v>
      </c>
      <c r="B22" s="514" t="s">
        <v>620</v>
      </c>
      <c r="C22" s="1200">
        <v>1084796</v>
      </c>
      <c r="D22" s="1200">
        <v>498313</v>
      </c>
      <c r="E22" s="1201">
        <v>45.936102271763538</v>
      </c>
      <c r="F22" s="1202">
        <v>-8.3475855664296574</v>
      </c>
      <c r="G22" s="515"/>
      <c r="H22" s="1000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  <c r="AF22" s="515"/>
      <c r="AG22" s="515"/>
      <c r="AH22" s="515"/>
      <c r="AI22" s="515"/>
      <c r="AJ22" s="515"/>
      <c r="AK22" s="515"/>
      <c r="AL22" s="515"/>
      <c r="AM22" s="515"/>
      <c r="AN22" s="515"/>
      <c r="AO22" s="515"/>
      <c r="AP22" s="515"/>
      <c r="AQ22" s="515"/>
      <c r="AR22" s="515"/>
      <c r="AS22" s="515"/>
      <c r="AT22" s="515"/>
      <c r="AU22" s="515"/>
      <c r="AV22" s="515"/>
      <c r="AW22" s="515"/>
      <c r="AX22" s="515"/>
      <c r="AY22" s="515"/>
      <c r="AZ22" s="515"/>
      <c r="BA22" s="515"/>
      <c r="BB22" s="515"/>
      <c r="BC22" s="515"/>
      <c r="BD22" s="515"/>
      <c r="BE22" s="515"/>
      <c r="BF22" s="515"/>
      <c r="BG22" s="515"/>
      <c r="BH22" s="515"/>
      <c r="BI22" s="515"/>
      <c r="BJ22" s="515"/>
      <c r="BK22" s="515"/>
      <c r="BL22" s="515"/>
      <c r="BM22" s="515"/>
      <c r="BN22" s="515"/>
      <c r="BO22" s="515"/>
      <c r="BP22" s="515"/>
      <c r="BQ22" s="515"/>
      <c r="BR22" s="515"/>
      <c r="BS22" s="515"/>
      <c r="BT22" s="515"/>
      <c r="BU22" s="515"/>
      <c r="BV22" s="515"/>
      <c r="BW22" s="515"/>
      <c r="BX22" s="515"/>
      <c r="BY22" s="515"/>
      <c r="BZ22" s="515"/>
      <c r="CA22" s="515"/>
      <c r="CB22" s="515"/>
      <c r="CC22" s="515"/>
      <c r="CD22" s="515"/>
      <c r="CE22" s="515"/>
      <c r="CF22" s="515"/>
      <c r="CG22" s="515"/>
      <c r="CH22" s="515"/>
      <c r="CI22" s="515"/>
      <c r="CJ22" s="515"/>
      <c r="CK22" s="515"/>
      <c r="CL22" s="515"/>
      <c r="CM22" s="515"/>
      <c r="CN22" s="515"/>
      <c r="CO22" s="515"/>
      <c r="CP22" s="515"/>
      <c r="CQ22" s="515"/>
      <c r="CR22" s="515"/>
      <c r="CS22" s="515"/>
      <c r="CT22" s="515"/>
      <c r="CU22" s="515"/>
      <c r="CV22" s="515"/>
      <c r="CW22" s="515"/>
      <c r="CX22" s="515"/>
      <c r="CY22" s="515"/>
      <c r="CZ22" s="515"/>
      <c r="DA22" s="515"/>
      <c r="DB22" s="515"/>
      <c r="DC22" s="515"/>
      <c r="DD22" s="515"/>
      <c r="DE22" s="515"/>
      <c r="DF22" s="515"/>
      <c r="DG22" s="515"/>
      <c r="DH22" s="515"/>
      <c r="DI22" s="515"/>
      <c r="DJ22" s="515"/>
      <c r="DK22" s="515"/>
      <c r="DL22" s="515"/>
      <c r="DM22" s="515"/>
      <c r="DN22" s="515"/>
      <c r="DO22" s="515"/>
      <c r="DP22" s="515"/>
      <c r="DQ22" s="515"/>
      <c r="DR22" s="515"/>
      <c r="DS22" s="515"/>
      <c r="DT22" s="515"/>
      <c r="DU22" s="515"/>
      <c r="DV22" s="515"/>
      <c r="DW22" s="515"/>
      <c r="DX22" s="515"/>
      <c r="DY22" s="515"/>
      <c r="DZ22" s="515"/>
      <c r="EA22" s="515"/>
      <c r="EB22" s="515"/>
      <c r="EC22" s="515"/>
      <c r="ED22" s="515"/>
      <c r="EE22" s="515"/>
      <c r="EF22" s="515"/>
      <c r="EG22" s="515"/>
      <c r="EH22" s="515"/>
      <c r="EI22" s="515"/>
      <c r="EJ22" s="515"/>
      <c r="EK22" s="515"/>
      <c r="EL22" s="515"/>
      <c r="EM22" s="515"/>
      <c r="EN22" s="515"/>
      <c r="EO22" s="515"/>
      <c r="EP22" s="515"/>
      <c r="EQ22" s="515"/>
      <c r="ER22" s="515"/>
      <c r="ES22" s="515"/>
      <c r="ET22" s="515"/>
      <c r="EU22" s="515"/>
      <c r="EV22" s="515"/>
      <c r="EW22" s="515"/>
      <c r="EX22" s="515"/>
      <c r="EY22" s="515"/>
      <c r="EZ22" s="515"/>
      <c r="FA22" s="515"/>
      <c r="FB22" s="515"/>
      <c r="FC22" s="515"/>
      <c r="FD22" s="515"/>
      <c r="FE22" s="515"/>
      <c r="FF22" s="515"/>
      <c r="FG22" s="515"/>
      <c r="FH22" s="515"/>
      <c r="FI22" s="515"/>
      <c r="FJ22" s="515"/>
      <c r="FK22" s="515"/>
      <c r="FL22" s="515"/>
      <c r="FM22" s="515"/>
      <c r="FN22" s="515"/>
      <c r="FO22" s="515"/>
      <c r="FP22" s="515"/>
      <c r="FQ22" s="515"/>
      <c r="FR22" s="515"/>
      <c r="FS22" s="515"/>
      <c r="FT22" s="515"/>
      <c r="FU22" s="515"/>
      <c r="FV22" s="515"/>
      <c r="FW22" s="515"/>
      <c r="FX22" s="515"/>
      <c r="FY22" s="515"/>
      <c r="FZ22" s="515"/>
      <c r="GA22" s="515"/>
      <c r="GB22" s="515"/>
      <c r="GC22" s="515"/>
      <c r="GD22" s="515"/>
      <c r="GE22" s="515"/>
      <c r="GF22" s="515"/>
      <c r="GG22" s="515"/>
      <c r="GH22" s="515"/>
      <c r="GI22" s="515"/>
      <c r="GJ22" s="515"/>
      <c r="GK22" s="515"/>
      <c r="GL22" s="515"/>
      <c r="GM22" s="515"/>
      <c r="GN22" s="515"/>
      <c r="GO22" s="515"/>
      <c r="GP22" s="515"/>
      <c r="GQ22" s="515"/>
      <c r="GR22" s="515"/>
      <c r="GS22" s="515"/>
      <c r="GT22" s="515"/>
      <c r="GU22" s="515"/>
      <c r="GV22" s="515"/>
      <c r="GW22" s="515"/>
      <c r="GX22" s="515"/>
      <c r="GY22" s="515"/>
      <c r="GZ22" s="515"/>
      <c r="HA22" s="515"/>
      <c r="HB22" s="515"/>
      <c r="HC22" s="515"/>
      <c r="HD22" s="515"/>
      <c r="HE22" s="515"/>
      <c r="HF22" s="515"/>
      <c r="HG22" s="515"/>
      <c r="HH22" s="515"/>
      <c r="HI22" s="515"/>
      <c r="HJ22" s="515"/>
      <c r="HK22" s="515"/>
      <c r="HL22" s="515"/>
      <c r="HM22" s="515"/>
      <c r="HN22" s="515"/>
      <c r="HO22" s="515"/>
      <c r="HP22" s="515"/>
      <c r="HQ22" s="515"/>
      <c r="HR22" s="515"/>
      <c r="HS22" s="515"/>
      <c r="HT22" s="515"/>
      <c r="HU22" s="515"/>
      <c r="HV22" s="515"/>
      <c r="HW22" s="515"/>
    </row>
    <row r="23" spans="1:231">
      <c r="A23" s="513" t="s">
        <v>622</v>
      </c>
      <c r="B23" s="514" t="s">
        <v>620</v>
      </c>
      <c r="C23" s="1200">
        <v>7435646</v>
      </c>
      <c r="D23" s="1200">
        <v>4542844</v>
      </c>
      <c r="E23" s="1201">
        <v>61.095485180440278</v>
      </c>
      <c r="F23" s="1202">
        <v>-5.3839450718928674</v>
      </c>
      <c r="G23" s="515"/>
      <c r="H23" s="1000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  <c r="AG23" s="515"/>
      <c r="AH23" s="515"/>
      <c r="AI23" s="515"/>
      <c r="AJ23" s="515"/>
      <c r="AK23" s="515"/>
      <c r="AL23" s="515"/>
      <c r="AM23" s="515"/>
      <c r="AN23" s="515"/>
      <c r="AO23" s="515"/>
      <c r="AP23" s="515"/>
      <c r="AQ23" s="515"/>
      <c r="AR23" s="515"/>
      <c r="AS23" s="515"/>
      <c r="AT23" s="515"/>
      <c r="AU23" s="515"/>
      <c r="AV23" s="515"/>
      <c r="AW23" s="515"/>
      <c r="AX23" s="515"/>
      <c r="AY23" s="515"/>
      <c r="AZ23" s="515"/>
      <c r="BA23" s="515"/>
      <c r="BB23" s="515"/>
      <c r="BC23" s="515"/>
      <c r="BD23" s="515"/>
      <c r="BE23" s="515"/>
      <c r="BF23" s="515"/>
      <c r="BG23" s="515"/>
      <c r="BH23" s="515"/>
      <c r="BI23" s="515"/>
      <c r="BJ23" s="515"/>
      <c r="BK23" s="515"/>
      <c r="BL23" s="515"/>
      <c r="BM23" s="515"/>
      <c r="BN23" s="515"/>
      <c r="BO23" s="515"/>
      <c r="BP23" s="515"/>
      <c r="BQ23" s="515"/>
      <c r="BR23" s="515"/>
      <c r="BS23" s="515"/>
      <c r="BT23" s="515"/>
      <c r="BU23" s="515"/>
      <c r="BV23" s="515"/>
      <c r="BW23" s="515"/>
      <c r="BX23" s="515"/>
      <c r="BY23" s="515"/>
      <c r="BZ23" s="515"/>
      <c r="CA23" s="515"/>
      <c r="CB23" s="515"/>
      <c r="CC23" s="515"/>
      <c r="CD23" s="515"/>
      <c r="CE23" s="515"/>
      <c r="CF23" s="515"/>
      <c r="CG23" s="515"/>
      <c r="CH23" s="515"/>
      <c r="CI23" s="515"/>
      <c r="CJ23" s="515"/>
      <c r="CK23" s="515"/>
      <c r="CL23" s="515"/>
      <c r="CM23" s="515"/>
      <c r="CN23" s="515"/>
      <c r="CO23" s="515"/>
      <c r="CP23" s="515"/>
      <c r="CQ23" s="515"/>
      <c r="CR23" s="515"/>
      <c r="CS23" s="515"/>
      <c r="CT23" s="515"/>
      <c r="CU23" s="515"/>
      <c r="CV23" s="515"/>
      <c r="CW23" s="515"/>
      <c r="CX23" s="515"/>
      <c r="CY23" s="515"/>
      <c r="CZ23" s="515"/>
      <c r="DA23" s="515"/>
      <c r="DB23" s="515"/>
      <c r="DC23" s="515"/>
      <c r="DD23" s="515"/>
      <c r="DE23" s="515"/>
      <c r="DF23" s="515"/>
      <c r="DG23" s="515"/>
      <c r="DH23" s="515"/>
      <c r="DI23" s="515"/>
      <c r="DJ23" s="515"/>
      <c r="DK23" s="515"/>
      <c r="DL23" s="515"/>
      <c r="DM23" s="515"/>
      <c r="DN23" s="515"/>
      <c r="DO23" s="515"/>
      <c r="DP23" s="515"/>
      <c r="DQ23" s="515"/>
      <c r="DR23" s="515"/>
      <c r="DS23" s="515"/>
      <c r="DT23" s="515"/>
      <c r="DU23" s="515"/>
      <c r="DV23" s="515"/>
      <c r="DW23" s="515"/>
      <c r="DX23" s="515"/>
      <c r="DY23" s="515"/>
      <c r="DZ23" s="515"/>
      <c r="EA23" s="515"/>
      <c r="EB23" s="515"/>
      <c r="EC23" s="515"/>
      <c r="ED23" s="515"/>
      <c r="EE23" s="515"/>
      <c r="EF23" s="515"/>
      <c r="EG23" s="515"/>
      <c r="EH23" s="515"/>
      <c r="EI23" s="515"/>
      <c r="EJ23" s="515"/>
      <c r="EK23" s="515"/>
      <c r="EL23" s="515"/>
      <c r="EM23" s="515"/>
      <c r="EN23" s="515"/>
      <c r="EO23" s="515"/>
      <c r="EP23" s="515"/>
      <c r="EQ23" s="515"/>
      <c r="ER23" s="515"/>
      <c r="ES23" s="515"/>
      <c r="ET23" s="515"/>
      <c r="EU23" s="515"/>
      <c r="EV23" s="515"/>
      <c r="EW23" s="515"/>
      <c r="EX23" s="515"/>
      <c r="EY23" s="515"/>
      <c r="EZ23" s="515"/>
      <c r="FA23" s="515"/>
      <c r="FB23" s="515"/>
      <c r="FC23" s="515"/>
      <c r="FD23" s="515"/>
      <c r="FE23" s="515"/>
      <c r="FF23" s="515"/>
      <c r="FG23" s="515"/>
      <c r="FH23" s="515"/>
      <c r="FI23" s="515"/>
      <c r="FJ23" s="515"/>
      <c r="FK23" s="515"/>
      <c r="FL23" s="515"/>
      <c r="FM23" s="515"/>
      <c r="FN23" s="515"/>
      <c r="FO23" s="515"/>
      <c r="FP23" s="515"/>
      <c r="FQ23" s="515"/>
      <c r="FR23" s="515"/>
      <c r="FS23" s="515"/>
      <c r="FT23" s="515"/>
      <c r="FU23" s="515"/>
      <c r="FV23" s="515"/>
      <c r="FW23" s="515"/>
      <c r="FX23" s="515"/>
      <c r="FY23" s="515"/>
      <c r="FZ23" s="515"/>
      <c r="GA23" s="515"/>
      <c r="GB23" s="515"/>
      <c r="GC23" s="515"/>
      <c r="GD23" s="515"/>
      <c r="GE23" s="515"/>
      <c r="GF23" s="515"/>
      <c r="GG23" s="515"/>
      <c r="GH23" s="515"/>
      <c r="GI23" s="515"/>
      <c r="GJ23" s="515"/>
      <c r="GK23" s="515"/>
      <c r="GL23" s="515"/>
      <c r="GM23" s="515"/>
      <c r="GN23" s="515"/>
      <c r="GO23" s="515"/>
      <c r="GP23" s="515"/>
      <c r="GQ23" s="515"/>
      <c r="GR23" s="515"/>
      <c r="GS23" s="515"/>
      <c r="GT23" s="515"/>
      <c r="GU23" s="515"/>
      <c r="GV23" s="515"/>
      <c r="GW23" s="515"/>
      <c r="GX23" s="515"/>
      <c r="GY23" s="515"/>
      <c r="GZ23" s="515"/>
      <c r="HA23" s="515"/>
      <c r="HB23" s="515"/>
      <c r="HC23" s="515"/>
      <c r="HD23" s="515"/>
      <c r="HE23" s="515"/>
      <c r="HF23" s="515"/>
      <c r="HG23" s="515"/>
      <c r="HH23" s="515"/>
      <c r="HI23" s="515"/>
      <c r="HJ23" s="515"/>
      <c r="HK23" s="515"/>
      <c r="HL23" s="515"/>
      <c r="HM23" s="515"/>
      <c r="HN23" s="515"/>
      <c r="HO23" s="515"/>
      <c r="HP23" s="515"/>
      <c r="HQ23" s="515"/>
      <c r="HR23" s="515"/>
      <c r="HS23" s="515"/>
      <c r="HT23" s="515"/>
      <c r="HU23" s="515"/>
      <c r="HV23" s="515"/>
      <c r="HW23" s="515"/>
    </row>
    <row r="24" spans="1:231">
      <c r="A24" s="513" t="s">
        <v>623</v>
      </c>
      <c r="B24" s="514" t="s">
        <v>620</v>
      </c>
      <c r="C24" s="1200">
        <v>2259506</v>
      </c>
      <c r="D24" s="1200">
        <v>1550324</v>
      </c>
      <c r="E24" s="1201">
        <v>68.613404876995233</v>
      </c>
      <c r="F24" s="1202">
        <v>6.2947027573838739</v>
      </c>
      <c r="G24" s="515"/>
      <c r="H24" s="1000"/>
      <c r="I24" s="515"/>
      <c r="J24" s="515"/>
      <c r="K24" s="515"/>
      <c r="L24" s="515"/>
      <c r="M24" s="515"/>
      <c r="N24" s="515"/>
      <c r="O24" s="515"/>
      <c r="P24" s="515"/>
      <c r="Q24" s="515"/>
      <c r="R24" s="515"/>
      <c r="S24" s="515"/>
      <c r="T24" s="515"/>
      <c r="U24" s="515"/>
      <c r="V24" s="515"/>
      <c r="W24" s="515"/>
      <c r="X24" s="515"/>
      <c r="Y24" s="515"/>
      <c r="Z24" s="515"/>
      <c r="AA24" s="515"/>
      <c r="AB24" s="515"/>
      <c r="AC24" s="515"/>
      <c r="AD24" s="515"/>
      <c r="AE24" s="515"/>
      <c r="AF24" s="515"/>
      <c r="AG24" s="515"/>
      <c r="AH24" s="515"/>
      <c r="AI24" s="515"/>
      <c r="AJ24" s="515"/>
      <c r="AK24" s="515"/>
      <c r="AL24" s="515"/>
      <c r="AM24" s="515"/>
      <c r="AN24" s="515"/>
      <c r="AO24" s="515"/>
      <c r="AP24" s="515"/>
      <c r="AQ24" s="515"/>
      <c r="AR24" s="515"/>
      <c r="AS24" s="515"/>
      <c r="AT24" s="515"/>
      <c r="AU24" s="515"/>
      <c r="AV24" s="515"/>
      <c r="AW24" s="515"/>
      <c r="AX24" s="515"/>
      <c r="AY24" s="515"/>
      <c r="AZ24" s="515"/>
      <c r="BA24" s="515"/>
      <c r="BB24" s="515"/>
      <c r="BC24" s="515"/>
      <c r="BD24" s="515"/>
      <c r="BE24" s="515"/>
      <c r="BF24" s="515"/>
      <c r="BG24" s="515"/>
      <c r="BH24" s="515"/>
      <c r="BI24" s="515"/>
      <c r="BJ24" s="515"/>
      <c r="BK24" s="515"/>
      <c r="BL24" s="515"/>
      <c r="BM24" s="515"/>
      <c r="BN24" s="515"/>
      <c r="BO24" s="515"/>
      <c r="BP24" s="515"/>
      <c r="BQ24" s="515"/>
      <c r="BR24" s="515"/>
      <c r="BS24" s="515"/>
      <c r="BT24" s="515"/>
      <c r="BU24" s="515"/>
      <c r="BV24" s="515"/>
      <c r="BW24" s="515"/>
      <c r="BX24" s="515"/>
      <c r="BY24" s="515"/>
      <c r="BZ24" s="515"/>
      <c r="CA24" s="515"/>
      <c r="CB24" s="515"/>
      <c r="CC24" s="515"/>
      <c r="CD24" s="515"/>
      <c r="CE24" s="515"/>
      <c r="CF24" s="515"/>
      <c r="CG24" s="515"/>
      <c r="CH24" s="515"/>
      <c r="CI24" s="515"/>
      <c r="CJ24" s="515"/>
      <c r="CK24" s="515"/>
      <c r="CL24" s="515"/>
      <c r="CM24" s="515"/>
      <c r="CN24" s="515"/>
      <c r="CO24" s="515"/>
      <c r="CP24" s="515"/>
      <c r="CQ24" s="515"/>
      <c r="CR24" s="515"/>
      <c r="CS24" s="515"/>
      <c r="CT24" s="515"/>
      <c r="CU24" s="515"/>
      <c r="CV24" s="515"/>
      <c r="CW24" s="515"/>
      <c r="CX24" s="515"/>
      <c r="CY24" s="515"/>
      <c r="CZ24" s="515"/>
      <c r="DA24" s="515"/>
      <c r="DB24" s="515"/>
      <c r="DC24" s="515"/>
      <c r="DD24" s="515"/>
      <c r="DE24" s="515"/>
      <c r="DF24" s="515"/>
      <c r="DG24" s="515"/>
      <c r="DH24" s="515"/>
      <c r="DI24" s="515"/>
      <c r="DJ24" s="515"/>
      <c r="DK24" s="515"/>
      <c r="DL24" s="515"/>
      <c r="DM24" s="515"/>
      <c r="DN24" s="515"/>
      <c r="DO24" s="515"/>
      <c r="DP24" s="515"/>
      <c r="DQ24" s="515"/>
      <c r="DR24" s="515"/>
      <c r="DS24" s="515"/>
      <c r="DT24" s="515"/>
      <c r="DU24" s="515"/>
      <c r="DV24" s="515"/>
      <c r="DW24" s="515"/>
      <c r="DX24" s="515"/>
      <c r="DY24" s="515"/>
      <c r="DZ24" s="515"/>
      <c r="EA24" s="515"/>
      <c r="EB24" s="515"/>
      <c r="EC24" s="515"/>
      <c r="ED24" s="515"/>
      <c r="EE24" s="515"/>
      <c r="EF24" s="515"/>
      <c r="EG24" s="515"/>
      <c r="EH24" s="515"/>
      <c r="EI24" s="515"/>
      <c r="EJ24" s="515"/>
      <c r="EK24" s="515"/>
      <c r="EL24" s="515"/>
      <c r="EM24" s="515"/>
      <c r="EN24" s="515"/>
      <c r="EO24" s="515"/>
      <c r="EP24" s="515"/>
      <c r="EQ24" s="515"/>
      <c r="ER24" s="515"/>
      <c r="ES24" s="515"/>
      <c r="ET24" s="515"/>
      <c r="EU24" s="515"/>
      <c r="EV24" s="515"/>
      <c r="EW24" s="515"/>
      <c r="EX24" s="515"/>
      <c r="EY24" s="515"/>
      <c r="EZ24" s="515"/>
      <c r="FA24" s="515"/>
      <c r="FB24" s="515"/>
      <c r="FC24" s="515"/>
      <c r="FD24" s="515"/>
      <c r="FE24" s="515"/>
      <c r="FF24" s="515"/>
      <c r="FG24" s="515"/>
      <c r="FH24" s="515"/>
      <c r="FI24" s="515"/>
      <c r="FJ24" s="515"/>
      <c r="FK24" s="515"/>
      <c r="FL24" s="515"/>
      <c r="FM24" s="515"/>
      <c r="FN24" s="515"/>
      <c r="FO24" s="515"/>
      <c r="FP24" s="515"/>
      <c r="FQ24" s="515"/>
      <c r="FR24" s="515"/>
      <c r="FS24" s="515"/>
      <c r="FT24" s="515"/>
      <c r="FU24" s="515"/>
      <c r="FV24" s="515"/>
      <c r="FW24" s="515"/>
      <c r="FX24" s="515"/>
      <c r="FY24" s="515"/>
      <c r="FZ24" s="515"/>
      <c r="GA24" s="515"/>
      <c r="GB24" s="515"/>
      <c r="GC24" s="515"/>
      <c r="GD24" s="515"/>
      <c r="GE24" s="515"/>
      <c r="GF24" s="515"/>
      <c r="GG24" s="515"/>
      <c r="GH24" s="515"/>
      <c r="GI24" s="515"/>
      <c r="GJ24" s="515"/>
      <c r="GK24" s="515"/>
      <c r="GL24" s="515"/>
      <c r="GM24" s="515"/>
      <c r="GN24" s="515"/>
      <c r="GO24" s="515"/>
      <c r="GP24" s="515"/>
      <c r="GQ24" s="515"/>
      <c r="GR24" s="515"/>
      <c r="GS24" s="515"/>
      <c r="GT24" s="515"/>
      <c r="GU24" s="515"/>
      <c r="GV24" s="515"/>
      <c r="GW24" s="515"/>
      <c r="GX24" s="515"/>
      <c r="GY24" s="515"/>
      <c r="GZ24" s="515"/>
      <c r="HA24" s="515"/>
      <c r="HB24" s="515"/>
      <c r="HC24" s="515"/>
      <c r="HD24" s="515"/>
      <c r="HE24" s="515"/>
      <c r="HF24" s="515"/>
      <c r="HG24" s="515"/>
      <c r="HH24" s="515"/>
      <c r="HI24" s="515"/>
      <c r="HJ24" s="515"/>
      <c r="HK24" s="515"/>
      <c r="HL24" s="515"/>
      <c r="HM24" s="515"/>
      <c r="HN24" s="515"/>
      <c r="HO24" s="515"/>
      <c r="HP24" s="515"/>
      <c r="HQ24" s="515"/>
      <c r="HR24" s="515"/>
      <c r="HS24" s="515"/>
      <c r="HT24" s="515"/>
      <c r="HU24" s="515"/>
      <c r="HV24" s="515"/>
      <c r="HW24" s="515"/>
    </row>
    <row r="25" spans="1:231">
      <c r="A25" s="513" t="s">
        <v>624</v>
      </c>
      <c r="B25" s="514" t="s">
        <v>604</v>
      </c>
      <c r="C25" s="1200">
        <v>69317</v>
      </c>
      <c r="D25" s="1200">
        <v>45267</v>
      </c>
      <c r="E25" s="1201">
        <v>65.304326499992783</v>
      </c>
      <c r="F25" s="1202">
        <v>16.003834173642495</v>
      </c>
      <c r="G25" s="515"/>
      <c r="H25" s="1000"/>
      <c r="I25" s="515"/>
      <c r="J25" s="515"/>
      <c r="K25" s="515"/>
      <c r="L25" s="515"/>
      <c r="M25" s="515"/>
      <c r="N25" s="515"/>
      <c r="O25" s="515"/>
      <c r="P25" s="515"/>
      <c r="Q25" s="515"/>
      <c r="R25" s="515"/>
      <c r="S25" s="515"/>
      <c r="T25" s="515"/>
      <c r="U25" s="515"/>
      <c r="V25" s="515"/>
      <c r="W25" s="515"/>
      <c r="X25" s="515"/>
      <c r="Y25" s="515"/>
      <c r="Z25" s="515"/>
      <c r="AA25" s="515"/>
      <c r="AB25" s="515"/>
      <c r="AC25" s="515"/>
      <c r="AD25" s="515"/>
      <c r="AE25" s="515"/>
      <c r="AF25" s="515"/>
      <c r="AG25" s="515"/>
      <c r="AH25" s="515"/>
      <c r="AI25" s="515"/>
      <c r="AJ25" s="515"/>
      <c r="AK25" s="515"/>
      <c r="AL25" s="515"/>
      <c r="AM25" s="515"/>
      <c r="AN25" s="515"/>
      <c r="AO25" s="515"/>
      <c r="AP25" s="515"/>
      <c r="AQ25" s="515"/>
      <c r="AR25" s="515"/>
      <c r="AS25" s="515"/>
      <c r="AT25" s="515"/>
      <c r="AU25" s="515"/>
      <c r="AV25" s="515"/>
      <c r="AW25" s="515"/>
      <c r="AX25" s="515"/>
      <c r="AY25" s="515"/>
      <c r="AZ25" s="515"/>
      <c r="BA25" s="515"/>
      <c r="BB25" s="515"/>
      <c r="BC25" s="515"/>
      <c r="BD25" s="515"/>
      <c r="BE25" s="515"/>
      <c r="BF25" s="515"/>
      <c r="BG25" s="515"/>
      <c r="BH25" s="515"/>
      <c r="BI25" s="515"/>
      <c r="BJ25" s="515"/>
      <c r="BK25" s="515"/>
      <c r="BL25" s="515"/>
      <c r="BM25" s="515"/>
      <c r="BN25" s="515"/>
      <c r="BO25" s="515"/>
      <c r="BP25" s="515"/>
      <c r="BQ25" s="515"/>
      <c r="BR25" s="515"/>
      <c r="BS25" s="515"/>
      <c r="BT25" s="515"/>
      <c r="BU25" s="515"/>
      <c r="BV25" s="515"/>
      <c r="BW25" s="515"/>
      <c r="BX25" s="515"/>
      <c r="BY25" s="515"/>
      <c r="BZ25" s="515"/>
      <c r="CA25" s="515"/>
      <c r="CB25" s="515"/>
      <c r="CC25" s="515"/>
      <c r="CD25" s="515"/>
      <c r="CE25" s="515"/>
      <c r="CF25" s="515"/>
      <c r="CG25" s="515"/>
      <c r="CH25" s="515"/>
      <c r="CI25" s="515"/>
      <c r="CJ25" s="515"/>
      <c r="CK25" s="515"/>
      <c r="CL25" s="515"/>
      <c r="CM25" s="515"/>
      <c r="CN25" s="515"/>
      <c r="CO25" s="515"/>
      <c r="CP25" s="515"/>
      <c r="CQ25" s="515"/>
      <c r="CR25" s="515"/>
      <c r="CS25" s="515"/>
      <c r="CT25" s="515"/>
      <c r="CU25" s="515"/>
      <c r="CV25" s="515"/>
      <c r="CW25" s="515"/>
      <c r="CX25" s="515"/>
      <c r="CY25" s="515"/>
      <c r="CZ25" s="515"/>
      <c r="DA25" s="515"/>
      <c r="DB25" s="515"/>
      <c r="DC25" s="515"/>
      <c r="DD25" s="515"/>
      <c r="DE25" s="515"/>
      <c r="DF25" s="515"/>
      <c r="DG25" s="515"/>
      <c r="DH25" s="515"/>
      <c r="DI25" s="515"/>
      <c r="DJ25" s="515"/>
      <c r="DK25" s="515"/>
      <c r="DL25" s="515"/>
      <c r="DM25" s="515"/>
      <c r="DN25" s="515"/>
      <c r="DO25" s="515"/>
      <c r="DP25" s="515"/>
      <c r="DQ25" s="515"/>
      <c r="DR25" s="515"/>
      <c r="DS25" s="515"/>
      <c r="DT25" s="515"/>
      <c r="DU25" s="515"/>
      <c r="DV25" s="515"/>
      <c r="DW25" s="515"/>
      <c r="DX25" s="515"/>
      <c r="DY25" s="515"/>
      <c r="DZ25" s="515"/>
      <c r="EA25" s="515"/>
      <c r="EB25" s="515"/>
      <c r="EC25" s="515"/>
      <c r="ED25" s="515"/>
      <c r="EE25" s="515"/>
      <c r="EF25" s="515"/>
      <c r="EG25" s="515"/>
      <c r="EH25" s="515"/>
      <c r="EI25" s="515"/>
      <c r="EJ25" s="515"/>
      <c r="EK25" s="515"/>
      <c r="EL25" s="515"/>
      <c r="EM25" s="515"/>
      <c r="EN25" s="515"/>
      <c r="EO25" s="515"/>
      <c r="EP25" s="515"/>
      <c r="EQ25" s="515"/>
      <c r="ER25" s="515"/>
      <c r="ES25" s="515"/>
      <c r="ET25" s="515"/>
      <c r="EU25" s="515"/>
      <c r="EV25" s="515"/>
      <c r="EW25" s="515"/>
      <c r="EX25" s="515"/>
      <c r="EY25" s="515"/>
      <c r="EZ25" s="515"/>
      <c r="FA25" s="515"/>
      <c r="FB25" s="515"/>
      <c r="FC25" s="515"/>
      <c r="FD25" s="515"/>
      <c r="FE25" s="515"/>
      <c r="FF25" s="515"/>
      <c r="FG25" s="515"/>
      <c r="FH25" s="515"/>
      <c r="FI25" s="515"/>
      <c r="FJ25" s="515"/>
      <c r="FK25" s="515"/>
      <c r="FL25" s="515"/>
      <c r="FM25" s="515"/>
      <c r="FN25" s="515"/>
      <c r="FO25" s="515"/>
      <c r="FP25" s="515"/>
      <c r="FQ25" s="515"/>
      <c r="FR25" s="515"/>
      <c r="FS25" s="515"/>
      <c r="FT25" s="515"/>
      <c r="FU25" s="515"/>
      <c r="FV25" s="515"/>
      <c r="FW25" s="515"/>
      <c r="FX25" s="515"/>
      <c r="FY25" s="515"/>
      <c r="FZ25" s="515"/>
      <c r="GA25" s="515"/>
      <c r="GB25" s="515"/>
      <c r="GC25" s="515"/>
      <c r="GD25" s="515"/>
      <c r="GE25" s="515"/>
      <c r="GF25" s="515"/>
      <c r="GG25" s="515"/>
      <c r="GH25" s="515"/>
      <c r="GI25" s="515"/>
      <c r="GJ25" s="515"/>
      <c r="GK25" s="515"/>
      <c r="GL25" s="515"/>
      <c r="GM25" s="515"/>
      <c r="GN25" s="515"/>
      <c r="GO25" s="515"/>
      <c r="GP25" s="515"/>
      <c r="GQ25" s="515"/>
      <c r="GR25" s="515"/>
      <c r="GS25" s="515"/>
      <c r="GT25" s="515"/>
      <c r="GU25" s="515"/>
      <c r="GV25" s="515"/>
      <c r="GW25" s="515"/>
      <c r="GX25" s="515"/>
      <c r="GY25" s="515"/>
      <c r="GZ25" s="515"/>
      <c r="HA25" s="515"/>
      <c r="HB25" s="515"/>
      <c r="HC25" s="515"/>
      <c r="HD25" s="515"/>
      <c r="HE25" s="515"/>
      <c r="HF25" s="515"/>
      <c r="HG25" s="515"/>
      <c r="HH25" s="515"/>
      <c r="HI25" s="515"/>
      <c r="HJ25" s="515"/>
      <c r="HK25" s="515"/>
      <c r="HL25" s="515"/>
      <c r="HM25" s="515"/>
      <c r="HN25" s="515"/>
      <c r="HO25" s="515"/>
      <c r="HP25" s="515"/>
      <c r="HQ25" s="515"/>
      <c r="HR25" s="515"/>
      <c r="HS25" s="515"/>
      <c r="HT25" s="515"/>
      <c r="HU25" s="515"/>
      <c r="HV25" s="515"/>
      <c r="HW25" s="515"/>
    </row>
    <row r="26" spans="1:231">
      <c r="A26" s="513" t="s">
        <v>625</v>
      </c>
      <c r="B26" s="514" t="s">
        <v>604</v>
      </c>
      <c r="C26" s="1200">
        <v>3396</v>
      </c>
      <c r="D26" s="1200">
        <v>2573</v>
      </c>
      <c r="E26" s="1201">
        <v>75.765606595995294</v>
      </c>
      <c r="F26" s="1202">
        <v>-8.5332371140850682E-2</v>
      </c>
      <c r="G26" s="515"/>
      <c r="H26" s="1000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  <c r="AA26" s="515"/>
      <c r="AB26" s="515"/>
      <c r="AC26" s="515"/>
      <c r="AD26" s="515"/>
      <c r="AE26" s="515"/>
      <c r="AF26" s="515"/>
      <c r="AG26" s="515"/>
      <c r="AH26" s="515"/>
      <c r="AI26" s="515"/>
      <c r="AJ26" s="515"/>
      <c r="AK26" s="515"/>
      <c r="AL26" s="515"/>
      <c r="AM26" s="515"/>
      <c r="AN26" s="515"/>
      <c r="AO26" s="515"/>
      <c r="AP26" s="515"/>
      <c r="AQ26" s="515"/>
      <c r="AR26" s="515"/>
      <c r="AS26" s="515"/>
      <c r="AT26" s="515"/>
      <c r="AU26" s="515"/>
      <c r="AV26" s="515"/>
      <c r="AW26" s="515"/>
      <c r="AX26" s="515"/>
      <c r="AY26" s="515"/>
      <c r="AZ26" s="515"/>
      <c r="BA26" s="515"/>
      <c r="BB26" s="515"/>
      <c r="BC26" s="515"/>
      <c r="BD26" s="515"/>
      <c r="BE26" s="515"/>
      <c r="BF26" s="515"/>
      <c r="BG26" s="515"/>
      <c r="BH26" s="515"/>
      <c r="BI26" s="515"/>
      <c r="BJ26" s="515"/>
      <c r="BK26" s="515"/>
      <c r="BL26" s="515"/>
      <c r="BM26" s="515"/>
      <c r="BN26" s="515"/>
      <c r="BO26" s="515"/>
      <c r="BP26" s="515"/>
      <c r="BQ26" s="515"/>
      <c r="BR26" s="515"/>
      <c r="BS26" s="515"/>
      <c r="BT26" s="515"/>
      <c r="BU26" s="515"/>
      <c r="BV26" s="515"/>
      <c r="BW26" s="515"/>
      <c r="BX26" s="515"/>
      <c r="BY26" s="515"/>
      <c r="BZ26" s="515"/>
      <c r="CA26" s="515"/>
      <c r="CB26" s="515"/>
      <c r="CC26" s="515"/>
      <c r="CD26" s="515"/>
      <c r="CE26" s="515"/>
      <c r="CF26" s="515"/>
      <c r="CG26" s="515"/>
      <c r="CH26" s="515"/>
      <c r="CI26" s="515"/>
      <c r="CJ26" s="515"/>
      <c r="CK26" s="515"/>
      <c r="CL26" s="515"/>
      <c r="CM26" s="515"/>
      <c r="CN26" s="515"/>
      <c r="CO26" s="515"/>
      <c r="CP26" s="515"/>
      <c r="CQ26" s="515"/>
      <c r="CR26" s="515"/>
      <c r="CS26" s="515"/>
      <c r="CT26" s="515"/>
      <c r="CU26" s="515"/>
      <c r="CV26" s="515"/>
      <c r="CW26" s="515"/>
      <c r="CX26" s="515"/>
      <c r="CY26" s="515"/>
      <c r="CZ26" s="515"/>
      <c r="DA26" s="515"/>
      <c r="DB26" s="515"/>
      <c r="DC26" s="515"/>
      <c r="DD26" s="515"/>
      <c r="DE26" s="515"/>
      <c r="DF26" s="515"/>
      <c r="DG26" s="515"/>
      <c r="DH26" s="515"/>
      <c r="DI26" s="515"/>
      <c r="DJ26" s="515"/>
      <c r="DK26" s="515"/>
      <c r="DL26" s="515"/>
      <c r="DM26" s="515"/>
      <c r="DN26" s="515"/>
      <c r="DO26" s="515"/>
      <c r="DP26" s="515"/>
      <c r="DQ26" s="515"/>
      <c r="DR26" s="515"/>
      <c r="DS26" s="515"/>
      <c r="DT26" s="515"/>
      <c r="DU26" s="515"/>
      <c r="DV26" s="515"/>
      <c r="DW26" s="515"/>
      <c r="DX26" s="515"/>
      <c r="DY26" s="515"/>
      <c r="DZ26" s="515"/>
      <c r="EA26" s="515"/>
      <c r="EB26" s="515"/>
      <c r="EC26" s="515"/>
      <c r="ED26" s="515"/>
      <c r="EE26" s="515"/>
      <c r="EF26" s="515"/>
      <c r="EG26" s="515"/>
      <c r="EH26" s="515"/>
      <c r="EI26" s="515"/>
      <c r="EJ26" s="515"/>
      <c r="EK26" s="515"/>
      <c r="EL26" s="515"/>
      <c r="EM26" s="515"/>
      <c r="EN26" s="515"/>
      <c r="EO26" s="515"/>
      <c r="EP26" s="515"/>
      <c r="EQ26" s="515"/>
      <c r="ER26" s="515"/>
      <c r="ES26" s="515"/>
      <c r="ET26" s="515"/>
      <c r="EU26" s="515"/>
      <c r="EV26" s="515"/>
      <c r="EW26" s="515"/>
      <c r="EX26" s="515"/>
      <c r="EY26" s="515"/>
      <c r="EZ26" s="515"/>
      <c r="FA26" s="515"/>
      <c r="FB26" s="515"/>
      <c r="FC26" s="515"/>
      <c r="FD26" s="515"/>
      <c r="FE26" s="515"/>
      <c r="FF26" s="515"/>
      <c r="FG26" s="515"/>
      <c r="FH26" s="515"/>
      <c r="FI26" s="515"/>
      <c r="FJ26" s="515"/>
      <c r="FK26" s="515"/>
      <c r="FL26" s="515"/>
      <c r="FM26" s="515"/>
      <c r="FN26" s="515"/>
      <c r="FO26" s="515"/>
      <c r="FP26" s="515"/>
      <c r="FQ26" s="515"/>
      <c r="FR26" s="515"/>
      <c r="FS26" s="515"/>
      <c r="FT26" s="515"/>
      <c r="FU26" s="515"/>
      <c r="FV26" s="515"/>
      <c r="FW26" s="515"/>
      <c r="FX26" s="515"/>
      <c r="FY26" s="515"/>
      <c r="FZ26" s="515"/>
      <c r="GA26" s="515"/>
      <c r="GB26" s="515"/>
      <c r="GC26" s="515"/>
      <c r="GD26" s="515"/>
      <c r="GE26" s="515"/>
      <c r="GF26" s="515"/>
      <c r="GG26" s="515"/>
      <c r="GH26" s="515"/>
      <c r="GI26" s="515"/>
      <c r="GJ26" s="515"/>
      <c r="GK26" s="515"/>
      <c r="GL26" s="515"/>
      <c r="GM26" s="515"/>
      <c r="GN26" s="515"/>
      <c r="GO26" s="515"/>
      <c r="GP26" s="515"/>
      <c r="GQ26" s="515"/>
      <c r="GR26" s="515"/>
      <c r="GS26" s="515"/>
      <c r="GT26" s="515"/>
      <c r="GU26" s="515"/>
      <c r="GV26" s="515"/>
      <c r="GW26" s="515"/>
      <c r="GX26" s="515"/>
      <c r="GY26" s="515"/>
      <c r="GZ26" s="515"/>
      <c r="HA26" s="515"/>
      <c r="HB26" s="515"/>
      <c r="HC26" s="515"/>
      <c r="HD26" s="515"/>
      <c r="HE26" s="515"/>
      <c r="HF26" s="515"/>
      <c r="HG26" s="515"/>
      <c r="HH26" s="515"/>
      <c r="HI26" s="515"/>
      <c r="HJ26" s="515"/>
      <c r="HK26" s="515"/>
      <c r="HL26" s="515"/>
      <c r="HM26" s="515"/>
      <c r="HN26" s="515"/>
      <c r="HO26" s="515"/>
      <c r="HP26" s="515"/>
      <c r="HQ26" s="515"/>
      <c r="HR26" s="515"/>
      <c r="HS26" s="515"/>
      <c r="HT26" s="515"/>
      <c r="HU26" s="515"/>
      <c r="HV26" s="515"/>
      <c r="HW26" s="515"/>
    </row>
    <row r="27" spans="1:231">
      <c r="A27" s="513" t="s">
        <v>626</v>
      </c>
      <c r="B27" s="514" t="s">
        <v>604</v>
      </c>
      <c r="C27" s="1200">
        <v>44547</v>
      </c>
      <c r="D27" s="1200">
        <v>39523</v>
      </c>
      <c r="E27" s="1201">
        <v>88.722023929782026</v>
      </c>
      <c r="F27" s="1202">
        <v>-3.8937600312362406</v>
      </c>
      <c r="G27" s="515"/>
      <c r="H27" s="1000"/>
      <c r="I27" s="515"/>
      <c r="J27" s="515"/>
      <c r="K27" s="515"/>
      <c r="L27" s="515"/>
      <c r="M27" s="515"/>
      <c r="N27" s="515"/>
      <c r="O27" s="515"/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  <c r="AA27" s="515"/>
      <c r="AB27" s="515"/>
      <c r="AC27" s="515"/>
      <c r="AD27" s="515"/>
      <c r="AE27" s="515"/>
      <c r="AF27" s="515"/>
      <c r="AG27" s="515"/>
      <c r="AH27" s="515"/>
      <c r="AI27" s="515"/>
      <c r="AJ27" s="515"/>
      <c r="AK27" s="515"/>
      <c r="AL27" s="515"/>
      <c r="AM27" s="515"/>
      <c r="AN27" s="515"/>
      <c r="AO27" s="515"/>
      <c r="AP27" s="515"/>
      <c r="AQ27" s="515"/>
      <c r="AR27" s="515"/>
      <c r="AS27" s="515"/>
      <c r="AT27" s="515"/>
      <c r="AU27" s="515"/>
      <c r="AV27" s="515"/>
      <c r="AW27" s="515"/>
      <c r="AX27" s="515"/>
      <c r="AY27" s="515"/>
      <c r="AZ27" s="515"/>
      <c r="BA27" s="515"/>
      <c r="BB27" s="515"/>
      <c r="BC27" s="515"/>
      <c r="BD27" s="515"/>
      <c r="BE27" s="515"/>
      <c r="BF27" s="515"/>
      <c r="BG27" s="515"/>
      <c r="BH27" s="515"/>
      <c r="BI27" s="515"/>
      <c r="BJ27" s="515"/>
      <c r="BK27" s="515"/>
      <c r="BL27" s="515"/>
      <c r="BM27" s="515"/>
      <c r="BN27" s="515"/>
      <c r="BO27" s="515"/>
      <c r="BP27" s="515"/>
      <c r="BQ27" s="515"/>
      <c r="BR27" s="515"/>
      <c r="BS27" s="515"/>
      <c r="BT27" s="515"/>
      <c r="BU27" s="515"/>
      <c r="BV27" s="515"/>
      <c r="BW27" s="515"/>
      <c r="BX27" s="515"/>
      <c r="BY27" s="515"/>
      <c r="BZ27" s="515"/>
      <c r="CA27" s="515"/>
      <c r="CB27" s="515"/>
      <c r="CC27" s="515"/>
      <c r="CD27" s="515"/>
      <c r="CE27" s="515"/>
      <c r="CF27" s="515"/>
      <c r="CG27" s="515"/>
      <c r="CH27" s="515"/>
      <c r="CI27" s="515"/>
      <c r="CJ27" s="515"/>
      <c r="CK27" s="515"/>
      <c r="CL27" s="515"/>
      <c r="CM27" s="515"/>
      <c r="CN27" s="515"/>
      <c r="CO27" s="515"/>
      <c r="CP27" s="515"/>
      <c r="CQ27" s="515"/>
      <c r="CR27" s="515"/>
      <c r="CS27" s="515"/>
      <c r="CT27" s="515"/>
      <c r="CU27" s="515"/>
      <c r="CV27" s="515"/>
      <c r="CW27" s="515"/>
      <c r="CX27" s="515"/>
      <c r="CY27" s="515"/>
      <c r="CZ27" s="515"/>
      <c r="DA27" s="515"/>
      <c r="DB27" s="515"/>
      <c r="DC27" s="515"/>
      <c r="DD27" s="515"/>
      <c r="DE27" s="515"/>
      <c r="DF27" s="515"/>
      <c r="DG27" s="515"/>
      <c r="DH27" s="515"/>
      <c r="DI27" s="515"/>
      <c r="DJ27" s="515"/>
      <c r="DK27" s="515"/>
      <c r="DL27" s="515"/>
      <c r="DM27" s="515"/>
      <c r="DN27" s="515"/>
      <c r="DO27" s="515"/>
      <c r="DP27" s="515"/>
      <c r="DQ27" s="515"/>
      <c r="DR27" s="515"/>
      <c r="DS27" s="515"/>
      <c r="DT27" s="515"/>
      <c r="DU27" s="515"/>
      <c r="DV27" s="515"/>
      <c r="DW27" s="515"/>
      <c r="DX27" s="515"/>
      <c r="DY27" s="515"/>
      <c r="DZ27" s="515"/>
      <c r="EA27" s="515"/>
      <c r="EB27" s="515"/>
      <c r="EC27" s="515"/>
      <c r="ED27" s="515"/>
      <c r="EE27" s="515"/>
      <c r="EF27" s="515"/>
      <c r="EG27" s="515"/>
      <c r="EH27" s="515"/>
      <c r="EI27" s="515"/>
      <c r="EJ27" s="515"/>
      <c r="EK27" s="515"/>
      <c r="EL27" s="515"/>
      <c r="EM27" s="515"/>
      <c r="EN27" s="515"/>
      <c r="EO27" s="515"/>
      <c r="EP27" s="515"/>
      <c r="EQ27" s="515"/>
      <c r="ER27" s="515"/>
      <c r="ES27" s="515"/>
      <c r="ET27" s="515"/>
      <c r="EU27" s="515"/>
      <c r="EV27" s="515"/>
      <c r="EW27" s="515"/>
      <c r="EX27" s="515"/>
      <c r="EY27" s="515"/>
      <c r="EZ27" s="515"/>
      <c r="FA27" s="515"/>
      <c r="FB27" s="515"/>
      <c r="FC27" s="515"/>
      <c r="FD27" s="515"/>
      <c r="FE27" s="515"/>
      <c r="FF27" s="515"/>
      <c r="FG27" s="515"/>
      <c r="FH27" s="515"/>
      <c r="FI27" s="515"/>
      <c r="FJ27" s="515"/>
      <c r="FK27" s="515"/>
      <c r="FL27" s="515"/>
      <c r="FM27" s="515"/>
      <c r="FN27" s="515"/>
      <c r="FO27" s="515"/>
      <c r="FP27" s="515"/>
      <c r="FQ27" s="515"/>
      <c r="FR27" s="515"/>
      <c r="FS27" s="515"/>
      <c r="FT27" s="515"/>
      <c r="FU27" s="515"/>
      <c r="FV27" s="515"/>
      <c r="FW27" s="515"/>
      <c r="FX27" s="515"/>
      <c r="FY27" s="515"/>
      <c r="FZ27" s="515"/>
      <c r="GA27" s="515"/>
      <c r="GB27" s="515"/>
      <c r="GC27" s="515"/>
      <c r="GD27" s="515"/>
      <c r="GE27" s="515"/>
      <c r="GF27" s="515"/>
      <c r="GG27" s="515"/>
      <c r="GH27" s="515"/>
      <c r="GI27" s="515"/>
      <c r="GJ27" s="515"/>
      <c r="GK27" s="515"/>
      <c r="GL27" s="515"/>
      <c r="GM27" s="515"/>
      <c r="GN27" s="515"/>
      <c r="GO27" s="515"/>
      <c r="GP27" s="515"/>
      <c r="GQ27" s="515"/>
      <c r="GR27" s="515"/>
      <c r="GS27" s="515"/>
      <c r="GT27" s="515"/>
      <c r="GU27" s="515"/>
      <c r="GV27" s="515"/>
      <c r="GW27" s="515"/>
      <c r="GX27" s="515"/>
      <c r="GY27" s="515"/>
      <c r="GZ27" s="515"/>
      <c r="HA27" s="515"/>
      <c r="HB27" s="515"/>
      <c r="HC27" s="515"/>
      <c r="HD27" s="515"/>
      <c r="HE27" s="515"/>
      <c r="HF27" s="515"/>
      <c r="HG27" s="515"/>
      <c r="HH27" s="515"/>
      <c r="HI27" s="515"/>
      <c r="HJ27" s="515"/>
      <c r="HK27" s="515"/>
      <c r="HL27" s="515"/>
      <c r="HM27" s="515"/>
      <c r="HN27" s="515"/>
      <c r="HO27" s="515"/>
      <c r="HP27" s="515"/>
      <c r="HQ27" s="515"/>
      <c r="HR27" s="515"/>
      <c r="HS27" s="515"/>
      <c r="HT27" s="515"/>
      <c r="HU27" s="515"/>
      <c r="HV27" s="515"/>
      <c r="HW27" s="515"/>
    </row>
    <row r="28" spans="1:231">
      <c r="A28" s="513" t="s">
        <v>627</v>
      </c>
      <c r="B28" s="514" t="s">
        <v>604</v>
      </c>
      <c r="C28" s="1200">
        <v>2850</v>
      </c>
      <c r="D28" s="1200">
        <v>2116</v>
      </c>
      <c r="E28" s="1201">
        <v>74.245614035087712</v>
      </c>
      <c r="F28" s="1202">
        <v>14.989203778677457</v>
      </c>
      <c r="G28" s="515"/>
      <c r="H28" s="1000"/>
      <c r="I28" s="515"/>
      <c r="J28" s="515"/>
      <c r="K28" s="515"/>
      <c r="L28" s="515"/>
      <c r="M28" s="515"/>
      <c r="N28" s="515"/>
      <c r="O28" s="515"/>
      <c r="P28" s="515"/>
      <c r="Q28" s="515"/>
      <c r="R28" s="515"/>
      <c r="S28" s="515"/>
      <c r="T28" s="515"/>
      <c r="U28" s="515"/>
      <c r="V28" s="515"/>
      <c r="W28" s="515"/>
      <c r="X28" s="515"/>
      <c r="Y28" s="515"/>
      <c r="Z28" s="515"/>
      <c r="AA28" s="515"/>
      <c r="AB28" s="515"/>
      <c r="AC28" s="515"/>
      <c r="AD28" s="515"/>
      <c r="AE28" s="515"/>
      <c r="AF28" s="515"/>
      <c r="AG28" s="515"/>
      <c r="AH28" s="515"/>
      <c r="AI28" s="515"/>
      <c r="AJ28" s="515"/>
      <c r="AK28" s="515"/>
      <c r="AL28" s="515"/>
      <c r="AM28" s="515"/>
      <c r="AN28" s="515"/>
      <c r="AO28" s="515"/>
      <c r="AP28" s="515"/>
      <c r="AQ28" s="515"/>
      <c r="AR28" s="515"/>
      <c r="AS28" s="515"/>
      <c r="AT28" s="515"/>
      <c r="AU28" s="515"/>
      <c r="AV28" s="515"/>
      <c r="AW28" s="515"/>
      <c r="AX28" s="515"/>
      <c r="AY28" s="515"/>
      <c r="AZ28" s="515"/>
      <c r="BA28" s="515"/>
      <c r="BB28" s="515"/>
      <c r="BC28" s="515"/>
      <c r="BD28" s="515"/>
      <c r="BE28" s="515"/>
      <c r="BF28" s="515"/>
      <c r="BG28" s="515"/>
      <c r="BH28" s="515"/>
      <c r="BI28" s="515"/>
      <c r="BJ28" s="515"/>
      <c r="BK28" s="515"/>
      <c r="BL28" s="515"/>
      <c r="BM28" s="515"/>
      <c r="BN28" s="515"/>
      <c r="BO28" s="515"/>
      <c r="BP28" s="515"/>
      <c r="BQ28" s="515"/>
      <c r="BR28" s="515"/>
      <c r="BS28" s="515"/>
      <c r="BT28" s="515"/>
      <c r="BU28" s="515"/>
      <c r="BV28" s="515"/>
      <c r="BW28" s="515"/>
      <c r="BX28" s="515"/>
      <c r="BY28" s="515"/>
      <c r="BZ28" s="515"/>
      <c r="CA28" s="515"/>
      <c r="CB28" s="515"/>
      <c r="CC28" s="515"/>
      <c r="CD28" s="515"/>
      <c r="CE28" s="515"/>
      <c r="CF28" s="515"/>
      <c r="CG28" s="515"/>
      <c r="CH28" s="515"/>
      <c r="CI28" s="515"/>
      <c r="CJ28" s="515"/>
      <c r="CK28" s="515"/>
      <c r="CL28" s="515"/>
      <c r="CM28" s="515"/>
      <c r="CN28" s="515"/>
      <c r="CO28" s="515"/>
      <c r="CP28" s="515"/>
      <c r="CQ28" s="515"/>
      <c r="CR28" s="515"/>
      <c r="CS28" s="515"/>
      <c r="CT28" s="515"/>
      <c r="CU28" s="515"/>
      <c r="CV28" s="515"/>
      <c r="CW28" s="515"/>
      <c r="CX28" s="515"/>
      <c r="CY28" s="515"/>
      <c r="CZ28" s="515"/>
      <c r="DA28" s="515"/>
      <c r="DB28" s="515"/>
      <c r="DC28" s="515"/>
      <c r="DD28" s="515"/>
      <c r="DE28" s="515"/>
      <c r="DF28" s="515"/>
      <c r="DG28" s="515"/>
      <c r="DH28" s="515"/>
      <c r="DI28" s="515"/>
      <c r="DJ28" s="515"/>
      <c r="DK28" s="515"/>
      <c r="DL28" s="515"/>
      <c r="DM28" s="515"/>
      <c r="DN28" s="515"/>
      <c r="DO28" s="515"/>
      <c r="DP28" s="515"/>
      <c r="DQ28" s="515"/>
      <c r="DR28" s="515"/>
      <c r="DS28" s="515"/>
      <c r="DT28" s="515"/>
      <c r="DU28" s="515"/>
      <c r="DV28" s="515"/>
      <c r="DW28" s="515"/>
      <c r="DX28" s="515"/>
      <c r="DY28" s="515"/>
      <c r="DZ28" s="515"/>
      <c r="EA28" s="515"/>
      <c r="EB28" s="515"/>
      <c r="EC28" s="515"/>
      <c r="ED28" s="515"/>
      <c r="EE28" s="515"/>
      <c r="EF28" s="515"/>
      <c r="EG28" s="515"/>
      <c r="EH28" s="515"/>
      <c r="EI28" s="515"/>
      <c r="EJ28" s="515"/>
      <c r="EK28" s="515"/>
      <c r="EL28" s="515"/>
      <c r="EM28" s="515"/>
      <c r="EN28" s="515"/>
      <c r="EO28" s="515"/>
      <c r="EP28" s="515"/>
      <c r="EQ28" s="515"/>
      <c r="ER28" s="515"/>
      <c r="ES28" s="515"/>
      <c r="ET28" s="515"/>
      <c r="EU28" s="515"/>
      <c r="EV28" s="515"/>
      <c r="EW28" s="515"/>
      <c r="EX28" s="515"/>
      <c r="EY28" s="515"/>
      <c r="EZ28" s="515"/>
      <c r="FA28" s="515"/>
      <c r="FB28" s="515"/>
      <c r="FC28" s="515"/>
      <c r="FD28" s="515"/>
      <c r="FE28" s="515"/>
      <c r="FF28" s="515"/>
      <c r="FG28" s="515"/>
      <c r="FH28" s="515"/>
      <c r="FI28" s="515"/>
      <c r="FJ28" s="515"/>
      <c r="FK28" s="515"/>
      <c r="FL28" s="515"/>
      <c r="FM28" s="515"/>
      <c r="FN28" s="515"/>
      <c r="FO28" s="515"/>
      <c r="FP28" s="515"/>
      <c r="FQ28" s="515"/>
      <c r="FR28" s="515"/>
      <c r="FS28" s="515"/>
      <c r="FT28" s="515"/>
      <c r="FU28" s="515"/>
      <c r="FV28" s="515"/>
      <c r="FW28" s="515"/>
      <c r="FX28" s="515"/>
      <c r="FY28" s="515"/>
      <c r="FZ28" s="515"/>
      <c r="GA28" s="515"/>
      <c r="GB28" s="515"/>
      <c r="GC28" s="515"/>
      <c r="GD28" s="515"/>
      <c r="GE28" s="515"/>
      <c r="GF28" s="515"/>
      <c r="GG28" s="515"/>
      <c r="GH28" s="515"/>
      <c r="GI28" s="515"/>
      <c r="GJ28" s="515"/>
      <c r="GK28" s="515"/>
      <c r="GL28" s="515"/>
      <c r="GM28" s="515"/>
      <c r="GN28" s="515"/>
      <c r="GO28" s="515"/>
      <c r="GP28" s="515"/>
      <c r="GQ28" s="515"/>
      <c r="GR28" s="515"/>
      <c r="GS28" s="515"/>
      <c r="GT28" s="515"/>
      <c r="GU28" s="515"/>
      <c r="GV28" s="515"/>
      <c r="GW28" s="515"/>
      <c r="GX28" s="515"/>
      <c r="GY28" s="515"/>
      <c r="GZ28" s="515"/>
      <c r="HA28" s="515"/>
      <c r="HB28" s="515"/>
      <c r="HC28" s="515"/>
      <c r="HD28" s="515"/>
      <c r="HE28" s="515"/>
      <c r="HF28" s="515"/>
      <c r="HG28" s="515"/>
      <c r="HH28" s="515"/>
      <c r="HI28" s="515"/>
      <c r="HJ28" s="515"/>
      <c r="HK28" s="515"/>
      <c r="HL28" s="515"/>
      <c r="HM28" s="515"/>
      <c r="HN28" s="515"/>
      <c r="HO28" s="515"/>
      <c r="HP28" s="515"/>
      <c r="HQ28" s="515"/>
      <c r="HR28" s="515"/>
      <c r="HS28" s="515"/>
      <c r="HT28" s="515"/>
      <c r="HU28" s="515"/>
      <c r="HV28" s="515"/>
      <c r="HW28" s="515"/>
    </row>
    <row r="29" spans="1:231">
      <c r="A29" s="513" t="s">
        <v>628</v>
      </c>
      <c r="B29" s="514" t="s">
        <v>604</v>
      </c>
      <c r="C29" s="1200">
        <v>7400</v>
      </c>
      <c r="D29" s="1200">
        <v>6978</v>
      </c>
      <c r="E29" s="1201">
        <v>94.297297297297305</v>
      </c>
      <c r="F29" s="1202">
        <v>2.8314992516946944</v>
      </c>
      <c r="G29" s="515"/>
      <c r="H29" s="1000"/>
      <c r="I29" s="515"/>
      <c r="J29" s="515"/>
      <c r="K29" s="515"/>
      <c r="L29" s="515"/>
      <c r="M29" s="515"/>
      <c r="N29" s="515"/>
      <c r="O29" s="515"/>
      <c r="P29" s="515"/>
      <c r="Q29" s="515"/>
      <c r="R29" s="515"/>
      <c r="S29" s="515"/>
      <c r="T29" s="515"/>
      <c r="U29" s="515"/>
      <c r="V29" s="515"/>
      <c r="W29" s="515"/>
      <c r="X29" s="515"/>
      <c r="Y29" s="515"/>
      <c r="Z29" s="515"/>
      <c r="AA29" s="515"/>
      <c r="AB29" s="515"/>
      <c r="AC29" s="515"/>
      <c r="AD29" s="515"/>
      <c r="AE29" s="515"/>
      <c r="AF29" s="515"/>
      <c r="AG29" s="515"/>
      <c r="AH29" s="515"/>
      <c r="AI29" s="515"/>
      <c r="AJ29" s="515"/>
      <c r="AK29" s="515"/>
      <c r="AL29" s="515"/>
      <c r="AM29" s="515"/>
      <c r="AN29" s="515"/>
      <c r="AO29" s="515"/>
      <c r="AP29" s="515"/>
      <c r="AQ29" s="515"/>
      <c r="AR29" s="515"/>
      <c r="AS29" s="515"/>
      <c r="AT29" s="515"/>
      <c r="AU29" s="515"/>
      <c r="AV29" s="515"/>
      <c r="AW29" s="515"/>
      <c r="AX29" s="515"/>
      <c r="AY29" s="515"/>
      <c r="AZ29" s="515"/>
      <c r="BA29" s="515"/>
      <c r="BB29" s="515"/>
      <c r="BC29" s="515"/>
      <c r="BD29" s="515"/>
      <c r="BE29" s="515"/>
      <c r="BF29" s="515"/>
      <c r="BG29" s="515"/>
      <c r="BH29" s="515"/>
      <c r="BI29" s="515"/>
      <c r="BJ29" s="515"/>
      <c r="BK29" s="515"/>
      <c r="BL29" s="515"/>
      <c r="BM29" s="515"/>
      <c r="BN29" s="515"/>
      <c r="BO29" s="515"/>
      <c r="BP29" s="515"/>
      <c r="BQ29" s="515"/>
      <c r="BR29" s="515"/>
      <c r="BS29" s="515"/>
      <c r="BT29" s="515"/>
      <c r="BU29" s="515"/>
      <c r="BV29" s="515"/>
      <c r="BW29" s="515"/>
      <c r="BX29" s="515"/>
      <c r="BY29" s="515"/>
      <c r="BZ29" s="515"/>
      <c r="CA29" s="515"/>
      <c r="CB29" s="515"/>
      <c r="CC29" s="515"/>
      <c r="CD29" s="515"/>
      <c r="CE29" s="515"/>
      <c r="CF29" s="515"/>
      <c r="CG29" s="515"/>
      <c r="CH29" s="515"/>
      <c r="CI29" s="515"/>
      <c r="CJ29" s="515"/>
      <c r="CK29" s="515"/>
      <c r="CL29" s="515"/>
      <c r="CM29" s="515"/>
      <c r="CN29" s="515"/>
      <c r="CO29" s="515"/>
      <c r="CP29" s="515"/>
      <c r="CQ29" s="515"/>
      <c r="CR29" s="515"/>
      <c r="CS29" s="515"/>
      <c r="CT29" s="515"/>
      <c r="CU29" s="515"/>
      <c r="CV29" s="515"/>
      <c r="CW29" s="515"/>
      <c r="CX29" s="515"/>
      <c r="CY29" s="515"/>
      <c r="CZ29" s="515"/>
      <c r="DA29" s="515"/>
      <c r="DB29" s="515"/>
      <c r="DC29" s="515"/>
      <c r="DD29" s="515"/>
      <c r="DE29" s="515"/>
      <c r="DF29" s="515"/>
      <c r="DG29" s="515"/>
      <c r="DH29" s="515"/>
      <c r="DI29" s="515"/>
      <c r="DJ29" s="515"/>
      <c r="DK29" s="515"/>
      <c r="DL29" s="515"/>
      <c r="DM29" s="515"/>
      <c r="DN29" s="515"/>
      <c r="DO29" s="515"/>
      <c r="DP29" s="515"/>
      <c r="DQ29" s="515"/>
      <c r="DR29" s="515"/>
      <c r="DS29" s="515"/>
      <c r="DT29" s="515"/>
      <c r="DU29" s="515"/>
      <c r="DV29" s="515"/>
      <c r="DW29" s="515"/>
      <c r="DX29" s="515"/>
      <c r="DY29" s="515"/>
      <c r="DZ29" s="515"/>
      <c r="EA29" s="515"/>
      <c r="EB29" s="515"/>
      <c r="EC29" s="515"/>
      <c r="ED29" s="515"/>
      <c r="EE29" s="515"/>
      <c r="EF29" s="515"/>
      <c r="EG29" s="515"/>
      <c r="EH29" s="515"/>
      <c r="EI29" s="515"/>
      <c r="EJ29" s="515"/>
      <c r="EK29" s="515"/>
      <c r="EL29" s="515"/>
      <c r="EM29" s="515"/>
      <c r="EN29" s="515"/>
      <c r="EO29" s="515"/>
      <c r="EP29" s="515"/>
      <c r="EQ29" s="515"/>
      <c r="ER29" s="515"/>
      <c r="ES29" s="515"/>
      <c r="ET29" s="515"/>
      <c r="EU29" s="515"/>
      <c r="EV29" s="515"/>
      <c r="EW29" s="515"/>
      <c r="EX29" s="515"/>
      <c r="EY29" s="515"/>
      <c r="EZ29" s="515"/>
      <c r="FA29" s="515"/>
      <c r="FB29" s="515"/>
      <c r="FC29" s="515"/>
      <c r="FD29" s="515"/>
      <c r="FE29" s="515"/>
      <c r="FF29" s="515"/>
      <c r="FG29" s="515"/>
      <c r="FH29" s="515"/>
      <c r="FI29" s="515"/>
      <c r="FJ29" s="515"/>
      <c r="FK29" s="515"/>
      <c r="FL29" s="515"/>
      <c r="FM29" s="515"/>
      <c r="FN29" s="515"/>
      <c r="FO29" s="515"/>
      <c r="FP29" s="515"/>
      <c r="FQ29" s="515"/>
      <c r="FR29" s="515"/>
      <c r="FS29" s="515"/>
      <c r="FT29" s="515"/>
      <c r="FU29" s="515"/>
      <c r="FV29" s="515"/>
      <c r="FW29" s="515"/>
      <c r="FX29" s="515"/>
      <c r="FY29" s="515"/>
      <c r="FZ29" s="515"/>
      <c r="GA29" s="515"/>
      <c r="GB29" s="515"/>
      <c r="GC29" s="515"/>
      <c r="GD29" s="515"/>
      <c r="GE29" s="515"/>
      <c r="GF29" s="515"/>
      <c r="GG29" s="515"/>
      <c r="GH29" s="515"/>
      <c r="GI29" s="515"/>
      <c r="GJ29" s="515"/>
      <c r="GK29" s="515"/>
      <c r="GL29" s="515"/>
      <c r="GM29" s="515"/>
      <c r="GN29" s="515"/>
      <c r="GO29" s="515"/>
      <c r="GP29" s="515"/>
      <c r="GQ29" s="515"/>
      <c r="GR29" s="515"/>
      <c r="GS29" s="515"/>
      <c r="GT29" s="515"/>
      <c r="GU29" s="515"/>
      <c r="GV29" s="515"/>
      <c r="GW29" s="515"/>
      <c r="GX29" s="515"/>
      <c r="GY29" s="515"/>
      <c r="GZ29" s="515"/>
      <c r="HA29" s="515"/>
      <c r="HB29" s="515"/>
      <c r="HC29" s="515"/>
      <c r="HD29" s="515"/>
      <c r="HE29" s="515"/>
      <c r="HF29" s="515"/>
      <c r="HG29" s="515"/>
      <c r="HH29" s="515"/>
      <c r="HI29" s="515"/>
      <c r="HJ29" s="515"/>
      <c r="HK29" s="515"/>
      <c r="HL29" s="515"/>
      <c r="HM29" s="515"/>
      <c r="HN29" s="515"/>
      <c r="HO29" s="515"/>
      <c r="HP29" s="515"/>
      <c r="HQ29" s="515"/>
      <c r="HR29" s="515"/>
      <c r="HS29" s="515"/>
      <c r="HT29" s="515"/>
      <c r="HU29" s="515"/>
      <c r="HV29" s="515"/>
      <c r="HW29" s="515"/>
    </row>
    <row r="30" spans="1:231">
      <c r="A30" s="513" t="s">
        <v>629</v>
      </c>
      <c r="B30" s="514" t="s">
        <v>604</v>
      </c>
      <c r="C30" s="1200">
        <v>29700</v>
      </c>
      <c r="D30" s="1200">
        <v>15228</v>
      </c>
      <c r="E30" s="1201">
        <v>51.272727272727266</v>
      </c>
      <c r="F30" s="1202">
        <v>-0.93743034548639059</v>
      </c>
      <c r="G30" s="515"/>
      <c r="H30" s="515"/>
      <c r="I30" s="515"/>
      <c r="J30" s="515"/>
      <c r="K30" s="515"/>
      <c r="L30" s="515"/>
      <c r="M30" s="515"/>
      <c r="N30" s="515"/>
      <c r="O30" s="515"/>
      <c r="P30" s="515"/>
      <c r="Q30" s="515"/>
      <c r="R30" s="515"/>
      <c r="S30" s="515"/>
      <c r="T30" s="515"/>
      <c r="U30" s="515"/>
      <c r="V30" s="515"/>
      <c r="W30" s="515"/>
      <c r="X30" s="515"/>
      <c r="Y30" s="515"/>
      <c r="Z30" s="515"/>
      <c r="AA30" s="515"/>
      <c r="AB30" s="515"/>
      <c r="AC30" s="515"/>
      <c r="AD30" s="515"/>
      <c r="AE30" s="515"/>
      <c r="AF30" s="515"/>
      <c r="AG30" s="515"/>
      <c r="AH30" s="515"/>
      <c r="AI30" s="515"/>
      <c r="AJ30" s="515"/>
      <c r="AK30" s="515"/>
      <c r="AL30" s="515"/>
      <c r="AM30" s="515"/>
      <c r="AN30" s="515"/>
      <c r="AO30" s="515"/>
      <c r="AP30" s="515"/>
      <c r="AQ30" s="515"/>
      <c r="AR30" s="515"/>
      <c r="AS30" s="515"/>
      <c r="AT30" s="515"/>
      <c r="AU30" s="515"/>
      <c r="AV30" s="515"/>
      <c r="AW30" s="515"/>
      <c r="AX30" s="515"/>
      <c r="AY30" s="515"/>
      <c r="AZ30" s="515"/>
      <c r="BA30" s="515"/>
      <c r="BB30" s="515"/>
      <c r="BC30" s="515"/>
      <c r="BD30" s="515"/>
      <c r="BE30" s="515"/>
      <c r="BF30" s="515"/>
      <c r="BG30" s="515"/>
      <c r="BH30" s="515"/>
      <c r="BI30" s="515"/>
      <c r="BJ30" s="515"/>
      <c r="BK30" s="515"/>
      <c r="BL30" s="515"/>
      <c r="BM30" s="515"/>
      <c r="BN30" s="515"/>
      <c r="BO30" s="515"/>
      <c r="BP30" s="515"/>
      <c r="BQ30" s="515"/>
      <c r="BR30" s="515"/>
      <c r="BS30" s="515"/>
      <c r="BT30" s="515"/>
      <c r="BU30" s="515"/>
      <c r="BV30" s="515"/>
      <c r="BW30" s="515"/>
      <c r="BX30" s="515"/>
      <c r="BY30" s="515"/>
      <c r="BZ30" s="515"/>
      <c r="CA30" s="515"/>
      <c r="CB30" s="515"/>
      <c r="CC30" s="515"/>
      <c r="CD30" s="515"/>
      <c r="CE30" s="515"/>
      <c r="CF30" s="515"/>
      <c r="CG30" s="515"/>
      <c r="CH30" s="515"/>
      <c r="CI30" s="515"/>
      <c r="CJ30" s="515"/>
      <c r="CK30" s="515"/>
      <c r="CL30" s="515"/>
      <c r="CM30" s="515"/>
      <c r="CN30" s="515"/>
      <c r="CO30" s="515"/>
      <c r="CP30" s="515"/>
      <c r="CQ30" s="515"/>
      <c r="CR30" s="515"/>
      <c r="CS30" s="515"/>
      <c r="CT30" s="515"/>
      <c r="CU30" s="515"/>
      <c r="CV30" s="515"/>
      <c r="CW30" s="515"/>
      <c r="CX30" s="515"/>
      <c r="CY30" s="515"/>
      <c r="CZ30" s="515"/>
      <c r="DA30" s="515"/>
      <c r="DB30" s="515"/>
      <c r="DC30" s="515"/>
      <c r="DD30" s="515"/>
      <c r="DE30" s="515"/>
      <c r="DF30" s="515"/>
      <c r="DG30" s="515"/>
      <c r="DH30" s="515"/>
      <c r="DI30" s="515"/>
      <c r="DJ30" s="515"/>
      <c r="DK30" s="515"/>
      <c r="DL30" s="515"/>
      <c r="DM30" s="515"/>
      <c r="DN30" s="515"/>
      <c r="DO30" s="515"/>
      <c r="DP30" s="515"/>
      <c r="DQ30" s="515"/>
      <c r="DR30" s="515"/>
      <c r="DS30" s="515"/>
      <c r="DT30" s="515"/>
      <c r="DU30" s="515"/>
      <c r="DV30" s="515"/>
      <c r="DW30" s="515"/>
      <c r="DX30" s="515"/>
      <c r="DY30" s="515"/>
      <c r="DZ30" s="515"/>
      <c r="EA30" s="515"/>
      <c r="EB30" s="515"/>
      <c r="EC30" s="515"/>
      <c r="ED30" s="515"/>
      <c r="EE30" s="515"/>
      <c r="EF30" s="515"/>
      <c r="EG30" s="515"/>
      <c r="EH30" s="515"/>
      <c r="EI30" s="515"/>
      <c r="EJ30" s="515"/>
      <c r="EK30" s="515"/>
      <c r="EL30" s="515"/>
      <c r="EM30" s="515"/>
      <c r="EN30" s="515"/>
      <c r="EO30" s="515"/>
      <c r="EP30" s="515"/>
      <c r="EQ30" s="515"/>
      <c r="ER30" s="515"/>
      <c r="ES30" s="515"/>
      <c r="ET30" s="515"/>
      <c r="EU30" s="515"/>
      <c r="EV30" s="515"/>
      <c r="EW30" s="515"/>
      <c r="EX30" s="515"/>
      <c r="EY30" s="515"/>
      <c r="EZ30" s="515"/>
      <c r="FA30" s="515"/>
      <c r="FB30" s="515"/>
      <c r="FC30" s="515"/>
      <c r="FD30" s="515"/>
      <c r="FE30" s="515"/>
      <c r="FF30" s="515"/>
      <c r="FG30" s="515"/>
      <c r="FH30" s="515"/>
      <c r="FI30" s="515"/>
      <c r="FJ30" s="515"/>
      <c r="FK30" s="515"/>
      <c r="FL30" s="515"/>
      <c r="FM30" s="515"/>
      <c r="FN30" s="515"/>
      <c r="FO30" s="515"/>
      <c r="FP30" s="515"/>
      <c r="FQ30" s="515"/>
      <c r="FR30" s="515"/>
      <c r="FS30" s="515"/>
      <c r="FT30" s="515"/>
      <c r="FU30" s="515"/>
      <c r="FV30" s="515"/>
      <c r="FW30" s="515"/>
      <c r="FX30" s="515"/>
      <c r="FY30" s="515"/>
      <c r="FZ30" s="515"/>
      <c r="GA30" s="515"/>
      <c r="GB30" s="515"/>
      <c r="GC30" s="515"/>
      <c r="GD30" s="515"/>
      <c r="GE30" s="515"/>
      <c r="GF30" s="515"/>
      <c r="GG30" s="515"/>
      <c r="GH30" s="515"/>
      <c r="GI30" s="515"/>
      <c r="GJ30" s="515"/>
      <c r="GK30" s="515"/>
      <c r="GL30" s="515"/>
      <c r="GM30" s="515"/>
      <c r="GN30" s="515"/>
      <c r="GO30" s="515"/>
      <c r="GP30" s="515"/>
      <c r="GQ30" s="515"/>
      <c r="GR30" s="515"/>
      <c r="GS30" s="515"/>
      <c r="GT30" s="515"/>
      <c r="GU30" s="515"/>
      <c r="GV30" s="515"/>
      <c r="GW30" s="515"/>
      <c r="GX30" s="515"/>
      <c r="GY30" s="515"/>
      <c r="GZ30" s="515"/>
      <c r="HA30" s="515"/>
      <c r="HB30" s="515"/>
      <c r="HC30" s="515"/>
      <c r="HD30" s="515"/>
      <c r="HE30" s="515"/>
      <c r="HF30" s="515"/>
      <c r="HG30" s="515"/>
      <c r="HH30" s="515"/>
      <c r="HI30" s="515"/>
      <c r="HJ30" s="515"/>
      <c r="HK30" s="515"/>
      <c r="HL30" s="515"/>
      <c r="HM30" s="515"/>
      <c r="HN30" s="515"/>
      <c r="HO30" s="515"/>
      <c r="HP30" s="515"/>
      <c r="HQ30" s="515"/>
      <c r="HR30" s="515"/>
      <c r="HS30" s="515"/>
      <c r="HT30" s="515"/>
      <c r="HU30" s="515"/>
      <c r="HV30" s="515"/>
      <c r="HW30" s="515"/>
    </row>
    <row r="31" spans="1:231">
      <c r="A31" s="513" t="s">
        <v>1155</v>
      </c>
      <c r="B31" s="514" t="s">
        <v>630</v>
      </c>
      <c r="C31" s="1200">
        <v>25120700</v>
      </c>
      <c r="D31" s="1200">
        <v>22935300</v>
      </c>
      <c r="E31" s="1201">
        <v>91.300401660781745</v>
      </c>
      <c r="F31" s="1202">
        <v>15.736694770929503</v>
      </c>
      <c r="G31" s="515"/>
      <c r="H31" s="515"/>
      <c r="I31" s="515"/>
      <c r="J31" s="515"/>
      <c r="K31" s="515"/>
      <c r="L31" s="515"/>
      <c r="M31" s="515"/>
      <c r="N31" s="515"/>
      <c r="O31" s="515"/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  <c r="AA31" s="515"/>
      <c r="AB31" s="515"/>
      <c r="AC31" s="515"/>
      <c r="AD31" s="515"/>
      <c r="AE31" s="515"/>
      <c r="AF31" s="515"/>
      <c r="AG31" s="515"/>
      <c r="AH31" s="515"/>
      <c r="AI31" s="515"/>
      <c r="AJ31" s="515"/>
      <c r="AK31" s="515"/>
      <c r="AL31" s="515"/>
      <c r="AM31" s="515"/>
      <c r="AN31" s="515"/>
      <c r="AO31" s="515"/>
      <c r="AP31" s="515"/>
      <c r="AQ31" s="515"/>
      <c r="AR31" s="515"/>
      <c r="AS31" s="515"/>
      <c r="AT31" s="515"/>
      <c r="AU31" s="515"/>
      <c r="AV31" s="515"/>
      <c r="AW31" s="515"/>
      <c r="AX31" s="515"/>
      <c r="AY31" s="515"/>
      <c r="AZ31" s="515"/>
      <c r="BA31" s="515"/>
      <c r="BB31" s="515"/>
      <c r="BC31" s="515"/>
      <c r="BD31" s="515"/>
      <c r="BE31" s="515"/>
      <c r="BF31" s="515"/>
      <c r="BG31" s="515"/>
      <c r="BH31" s="515"/>
      <c r="BI31" s="515"/>
      <c r="BJ31" s="515"/>
      <c r="BK31" s="515"/>
      <c r="BL31" s="515"/>
      <c r="BM31" s="515"/>
      <c r="BN31" s="515"/>
      <c r="BO31" s="515"/>
      <c r="BP31" s="515"/>
      <c r="BQ31" s="515"/>
      <c r="BR31" s="515"/>
      <c r="BS31" s="515"/>
      <c r="BT31" s="515"/>
      <c r="BU31" s="515"/>
      <c r="BV31" s="515"/>
      <c r="BW31" s="515"/>
      <c r="BX31" s="515"/>
      <c r="BY31" s="515"/>
      <c r="BZ31" s="515"/>
      <c r="CA31" s="515"/>
      <c r="CB31" s="515"/>
      <c r="CC31" s="515"/>
      <c r="CD31" s="515"/>
      <c r="CE31" s="515"/>
      <c r="CF31" s="515"/>
      <c r="CG31" s="515"/>
      <c r="CH31" s="515"/>
      <c r="CI31" s="515"/>
      <c r="CJ31" s="515"/>
      <c r="CK31" s="515"/>
      <c r="CL31" s="515"/>
      <c r="CM31" s="515"/>
      <c r="CN31" s="515"/>
      <c r="CO31" s="515"/>
      <c r="CP31" s="515"/>
      <c r="CQ31" s="515"/>
      <c r="CR31" s="515"/>
      <c r="CS31" s="515"/>
      <c r="CT31" s="515"/>
      <c r="CU31" s="515"/>
      <c r="CV31" s="515"/>
      <c r="CW31" s="515"/>
      <c r="CX31" s="515"/>
      <c r="CY31" s="515"/>
      <c r="CZ31" s="515"/>
      <c r="DA31" s="515"/>
      <c r="DB31" s="515"/>
      <c r="DC31" s="515"/>
      <c r="DD31" s="515"/>
      <c r="DE31" s="515"/>
      <c r="DF31" s="515"/>
      <c r="DG31" s="515"/>
      <c r="DH31" s="515"/>
      <c r="DI31" s="515"/>
      <c r="DJ31" s="515"/>
      <c r="DK31" s="515"/>
      <c r="DL31" s="515"/>
      <c r="DM31" s="515"/>
      <c r="DN31" s="515"/>
      <c r="DO31" s="515"/>
      <c r="DP31" s="515"/>
      <c r="DQ31" s="515"/>
      <c r="DR31" s="515"/>
      <c r="DS31" s="515"/>
      <c r="DT31" s="515"/>
      <c r="DU31" s="515"/>
      <c r="DV31" s="515"/>
      <c r="DW31" s="515"/>
      <c r="DX31" s="515"/>
      <c r="DY31" s="515"/>
      <c r="DZ31" s="515"/>
      <c r="EA31" s="515"/>
      <c r="EB31" s="515"/>
      <c r="EC31" s="515"/>
      <c r="ED31" s="515"/>
      <c r="EE31" s="515"/>
      <c r="EF31" s="515"/>
      <c r="EG31" s="515"/>
      <c r="EH31" s="515"/>
      <c r="EI31" s="515"/>
      <c r="EJ31" s="515"/>
      <c r="EK31" s="515"/>
      <c r="EL31" s="515"/>
      <c r="EM31" s="515"/>
      <c r="EN31" s="515"/>
      <c r="EO31" s="515"/>
      <c r="EP31" s="515"/>
      <c r="EQ31" s="515"/>
      <c r="ER31" s="515"/>
      <c r="ES31" s="515"/>
      <c r="ET31" s="515"/>
      <c r="EU31" s="515"/>
      <c r="EV31" s="515"/>
      <c r="EW31" s="515"/>
      <c r="EX31" s="515"/>
      <c r="EY31" s="515"/>
      <c r="EZ31" s="515"/>
      <c r="FA31" s="515"/>
      <c r="FB31" s="515"/>
      <c r="FC31" s="515"/>
      <c r="FD31" s="515"/>
      <c r="FE31" s="515"/>
      <c r="FF31" s="515"/>
      <c r="FG31" s="515"/>
      <c r="FH31" s="515"/>
      <c r="FI31" s="515"/>
      <c r="FJ31" s="515"/>
      <c r="FK31" s="515"/>
      <c r="FL31" s="515"/>
      <c r="FM31" s="515"/>
      <c r="FN31" s="515"/>
      <c r="FO31" s="515"/>
      <c r="FP31" s="515"/>
      <c r="FQ31" s="515"/>
      <c r="FR31" s="515"/>
      <c r="FS31" s="515"/>
      <c r="FT31" s="515"/>
      <c r="FU31" s="515"/>
      <c r="FV31" s="515"/>
      <c r="FW31" s="515"/>
      <c r="FX31" s="515"/>
      <c r="FY31" s="515"/>
      <c r="FZ31" s="515"/>
      <c r="GA31" s="515"/>
      <c r="GB31" s="515"/>
      <c r="GC31" s="515"/>
      <c r="GD31" s="515"/>
      <c r="GE31" s="515"/>
      <c r="GF31" s="515"/>
      <c r="GG31" s="515"/>
      <c r="GH31" s="515"/>
      <c r="GI31" s="515"/>
      <c r="GJ31" s="515"/>
      <c r="GK31" s="515"/>
      <c r="GL31" s="515"/>
      <c r="GM31" s="515"/>
      <c r="GN31" s="515"/>
      <c r="GO31" s="515"/>
      <c r="GP31" s="515"/>
      <c r="GQ31" s="515"/>
      <c r="GR31" s="515"/>
      <c r="GS31" s="515"/>
      <c r="GT31" s="515"/>
      <c r="GU31" s="515"/>
      <c r="GV31" s="515"/>
      <c r="GW31" s="515"/>
      <c r="GX31" s="515"/>
      <c r="GY31" s="515"/>
      <c r="GZ31" s="515"/>
      <c r="HA31" s="515"/>
      <c r="HB31" s="515"/>
      <c r="HC31" s="515"/>
      <c r="HD31" s="515"/>
      <c r="HE31" s="515"/>
      <c r="HF31" s="515"/>
      <c r="HG31" s="515"/>
      <c r="HH31" s="515"/>
      <c r="HI31" s="515"/>
      <c r="HJ31" s="515"/>
      <c r="HK31" s="515"/>
      <c r="HL31" s="515"/>
      <c r="HM31" s="515"/>
      <c r="HN31" s="515"/>
      <c r="HO31" s="515"/>
      <c r="HP31" s="515"/>
      <c r="HQ31" s="515"/>
      <c r="HR31" s="515"/>
      <c r="HS31" s="515"/>
      <c r="HT31" s="515"/>
      <c r="HU31" s="515"/>
      <c r="HV31" s="515"/>
      <c r="HW31" s="515"/>
    </row>
    <row r="32" spans="1:231" ht="16.5" thickBot="1">
      <c r="A32" s="518" t="s">
        <v>631</v>
      </c>
      <c r="B32" s="519" t="s">
        <v>632</v>
      </c>
      <c r="C32" s="1204">
        <v>36929842</v>
      </c>
      <c r="D32" s="1204">
        <v>15245120</v>
      </c>
      <c r="E32" s="1205">
        <v>41.281303071916739</v>
      </c>
      <c r="F32" s="1206">
        <v>-0.41766577953213613</v>
      </c>
      <c r="G32" s="515"/>
      <c r="H32" s="515"/>
      <c r="I32" s="515"/>
      <c r="J32" s="515"/>
      <c r="K32" s="515"/>
      <c r="L32" s="515"/>
      <c r="M32" s="515"/>
      <c r="N32" s="515"/>
      <c r="O32" s="515"/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  <c r="AA32" s="515"/>
      <c r="AB32" s="515"/>
      <c r="AC32" s="515"/>
      <c r="AD32" s="515"/>
      <c r="AE32" s="515"/>
      <c r="AF32" s="515"/>
      <c r="AG32" s="515"/>
      <c r="AH32" s="515"/>
      <c r="AI32" s="515"/>
      <c r="AJ32" s="515"/>
      <c r="AK32" s="515"/>
      <c r="AL32" s="515"/>
      <c r="AM32" s="515"/>
      <c r="AN32" s="515"/>
      <c r="AO32" s="515"/>
      <c r="AP32" s="515"/>
      <c r="AQ32" s="515"/>
      <c r="AR32" s="515"/>
      <c r="AS32" s="515"/>
      <c r="AT32" s="515"/>
      <c r="AU32" s="515"/>
      <c r="AV32" s="515"/>
      <c r="AW32" s="515"/>
      <c r="AX32" s="515"/>
      <c r="AY32" s="515"/>
      <c r="AZ32" s="515"/>
      <c r="BA32" s="515"/>
      <c r="BB32" s="515"/>
      <c r="BC32" s="515"/>
      <c r="BD32" s="515"/>
      <c r="BE32" s="515"/>
      <c r="BF32" s="515"/>
      <c r="BG32" s="515"/>
      <c r="BH32" s="515"/>
      <c r="BI32" s="515"/>
      <c r="BJ32" s="515"/>
      <c r="BK32" s="515"/>
      <c r="BL32" s="515"/>
      <c r="BM32" s="515"/>
      <c r="BN32" s="515"/>
      <c r="BO32" s="515"/>
      <c r="BP32" s="515"/>
      <c r="BQ32" s="515"/>
      <c r="BR32" s="515"/>
      <c r="BS32" s="515"/>
      <c r="BT32" s="515"/>
      <c r="BU32" s="515"/>
      <c r="BV32" s="515"/>
      <c r="BW32" s="515"/>
      <c r="BX32" s="515"/>
      <c r="BY32" s="515"/>
      <c r="BZ32" s="515"/>
      <c r="CA32" s="515"/>
      <c r="CB32" s="515"/>
      <c r="CC32" s="515"/>
      <c r="CD32" s="515"/>
      <c r="CE32" s="515"/>
      <c r="CF32" s="515"/>
      <c r="CG32" s="515"/>
      <c r="CH32" s="515"/>
      <c r="CI32" s="515"/>
      <c r="CJ32" s="515"/>
      <c r="CK32" s="515"/>
      <c r="CL32" s="515"/>
      <c r="CM32" s="515"/>
      <c r="CN32" s="515"/>
      <c r="CO32" s="515"/>
      <c r="CP32" s="515"/>
      <c r="CQ32" s="515"/>
      <c r="CR32" s="515"/>
      <c r="CS32" s="515"/>
      <c r="CT32" s="515"/>
      <c r="CU32" s="515"/>
      <c r="CV32" s="515"/>
      <c r="CW32" s="515"/>
      <c r="CX32" s="515"/>
      <c r="CY32" s="515"/>
      <c r="CZ32" s="515"/>
      <c r="DA32" s="515"/>
      <c r="DB32" s="515"/>
      <c r="DC32" s="515"/>
      <c r="DD32" s="515"/>
      <c r="DE32" s="515"/>
      <c r="DF32" s="515"/>
      <c r="DG32" s="515"/>
      <c r="DH32" s="515"/>
      <c r="DI32" s="515"/>
      <c r="DJ32" s="515"/>
      <c r="DK32" s="515"/>
      <c r="DL32" s="515"/>
      <c r="DM32" s="515"/>
      <c r="DN32" s="515"/>
      <c r="DO32" s="515"/>
      <c r="DP32" s="515"/>
      <c r="DQ32" s="515"/>
      <c r="DR32" s="515"/>
      <c r="DS32" s="515"/>
      <c r="DT32" s="515"/>
      <c r="DU32" s="515"/>
      <c r="DV32" s="515"/>
      <c r="DW32" s="515"/>
      <c r="DX32" s="515"/>
      <c r="DY32" s="515"/>
      <c r="DZ32" s="515"/>
      <c r="EA32" s="515"/>
      <c r="EB32" s="515"/>
      <c r="EC32" s="515"/>
      <c r="ED32" s="515"/>
      <c r="EE32" s="515"/>
      <c r="EF32" s="515"/>
      <c r="EG32" s="515"/>
      <c r="EH32" s="515"/>
      <c r="EI32" s="515"/>
      <c r="EJ32" s="515"/>
      <c r="EK32" s="515"/>
      <c r="EL32" s="515"/>
      <c r="EM32" s="515"/>
      <c r="EN32" s="515"/>
      <c r="EO32" s="515"/>
      <c r="EP32" s="515"/>
      <c r="EQ32" s="515"/>
      <c r="ER32" s="515"/>
      <c r="ES32" s="515"/>
      <c r="ET32" s="515"/>
      <c r="EU32" s="515"/>
      <c r="EV32" s="515"/>
      <c r="EW32" s="515"/>
      <c r="EX32" s="515"/>
      <c r="EY32" s="515"/>
      <c r="EZ32" s="515"/>
      <c r="FA32" s="515"/>
      <c r="FB32" s="515"/>
      <c r="FC32" s="515"/>
      <c r="FD32" s="515"/>
      <c r="FE32" s="515"/>
      <c r="FF32" s="515"/>
      <c r="FG32" s="515"/>
      <c r="FH32" s="515"/>
      <c r="FI32" s="515"/>
      <c r="FJ32" s="515"/>
      <c r="FK32" s="515"/>
      <c r="FL32" s="515"/>
      <c r="FM32" s="515"/>
      <c r="FN32" s="515"/>
      <c r="FO32" s="515"/>
      <c r="FP32" s="515"/>
      <c r="FQ32" s="515"/>
      <c r="FR32" s="515"/>
      <c r="FS32" s="515"/>
      <c r="FT32" s="515"/>
      <c r="FU32" s="515"/>
      <c r="FV32" s="515"/>
      <c r="FW32" s="515"/>
      <c r="FX32" s="515"/>
      <c r="FY32" s="515"/>
      <c r="FZ32" s="515"/>
      <c r="GA32" s="515"/>
      <c r="GB32" s="515"/>
      <c r="GC32" s="515"/>
      <c r="GD32" s="515"/>
      <c r="GE32" s="515"/>
      <c r="GF32" s="515"/>
      <c r="GG32" s="515"/>
      <c r="GH32" s="515"/>
      <c r="GI32" s="515"/>
      <c r="GJ32" s="515"/>
      <c r="GK32" s="515"/>
      <c r="GL32" s="515"/>
      <c r="GM32" s="515"/>
      <c r="GN32" s="515"/>
      <c r="GO32" s="515"/>
      <c r="GP32" s="515"/>
      <c r="GQ32" s="515"/>
      <c r="GR32" s="515"/>
      <c r="GS32" s="515"/>
      <c r="GT32" s="515"/>
      <c r="GU32" s="515"/>
      <c r="GV32" s="515"/>
      <c r="GW32" s="515"/>
      <c r="GX32" s="515"/>
      <c r="GY32" s="515"/>
      <c r="GZ32" s="515"/>
      <c r="HA32" s="515"/>
      <c r="HB32" s="515"/>
      <c r="HC32" s="515"/>
      <c r="HD32" s="515"/>
      <c r="HE32" s="515"/>
      <c r="HF32" s="515"/>
      <c r="HG32" s="515"/>
      <c r="HH32" s="515"/>
      <c r="HI32" s="515"/>
      <c r="HJ32" s="515"/>
      <c r="HK32" s="515"/>
      <c r="HL32" s="515"/>
      <c r="HM32" s="515"/>
      <c r="HN32" s="515"/>
      <c r="HO32" s="515"/>
      <c r="HP32" s="515"/>
      <c r="HQ32" s="515"/>
      <c r="HR32" s="515"/>
      <c r="HS32" s="515"/>
      <c r="HT32" s="515"/>
      <c r="HU32" s="515"/>
      <c r="HV32" s="515"/>
      <c r="HW32" s="515"/>
    </row>
    <row r="33" spans="1:211">
      <c r="A33" s="520" t="s">
        <v>1117</v>
      </c>
      <c r="C33" s="509"/>
      <c r="D33" s="509"/>
      <c r="E33" s="509"/>
      <c r="F33" s="509"/>
      <c r="G33" s="509"/>
      <c r="H33" s="509"/>
      <c r="I33" s="509"/>
      <c r="J33" s="509"/>
      <c r="K33" s="509"/>
      <c r="L33" s="509"/>
      <c r="M33" s="509"/>
      <c r="N33" s="509"/>
      <c r="O33" s="509"/>
      <c r="P33" s="509"/>
      <c r="Q33" s="509"/>
      <c r="R33" s="509"/>
      <c r="S33" s="509"/>
      <c r="T33" s="509"/>
      <c r="U33" s="509"/>
      <c r="V33" s="509"/>
      <c r="W33" s="509"/>
      <c r="X33" s="509"/>
      <c r="Y33" s="509"/>
      <c r="Z33" s="509"/>
      <c r="AA33" s="509"/>
      <c r="AB33" s="509"/>
      <c r="AC33" s="509"/>
      <c r="AD33" s="509"/>
      <c r="AE33" s="509"/>
      <c r="AF33" s="509"/>
      <c r="AG33" s="509"/>
      <c r="AH33" s="509"/>
      <c r="AI33" s="509"/>
      <c r="AJ33" s="509"/>
      <c r="AK33" s="509"/>
      <c r="AL33" s="509"/>
      <c r="AM33" s="509"/>
      <c r="AN33" s="509"/>
      <c r="AO33" s="509"/>
      <c r="AP33" s="509"/>
      <c r="AQ33" s="509"/>
      <c r="AR33" s="509"/>
      <c r="AS33" s="509"/>
      <c r="AT33" s="509"/>
      <c r="AU33" s="509"/>
      <c r="AV33" s="509"/>
      <c r="AW33" s="509"/>
      <c r="AX33" s="509"/>
      <c r="AY33" s="509"/>
      <c r="AZ33" s="509"/>
      <c r="BA33" s="509"/>
      <c r="BB33" s="509"/>
      <c r="BC33" s="509"/>
      <c r="BD33" s="509"/>
      <c r="BE33" s="509"/>
      <c r="BF33" s="509"/>
      <c r="BG33" s="509"/>
      <c r="BH33" s="509"/>
      <c r="BI33" s="509"/>
      <c r="BJ33" s="509"/>
      <c r="BK33" s="509"/>
      <c r="BL33" s="509"/>
      <c r="BM33" s="509"/>
      <c r="BN33" s="509"/>
      <c r="BO33" s="509"/>
      <c r="BP33" s="509"/>
      <c r="BQ33" s="509"/>
      <c r="BR33" s="509"/>
      <c r="BS33" s="509"/>
      <c r="BT33" s="509"/>
      <c r="BU33" s="509"/>
      <c r="BV33" s="509"/>
      <c r="BW33" s="509"/>
      <c r="BX33" s="509"/>
      <c r="BY33" s="509"/>
      <c r="BZ33" s="509"/>
      <c r="CA33" s="509"/>
      <c r="CB33" s="509"/>
      <c r="CC33" s="509"/>
      <c r="CD33" s="509"/>
      <c r="CE33" s="509"/>
      <c r="CF33" s="509"/>
      <c r="CG33" s="509"/>
      <c r="CH33" s="509"/>
      <c r="CI33" s="509"/>
      <c r="CJ33" s="509"/>
      <c r="CK33" s="509"/>
      <c r="CL33" s="509"/>
      <c r="CM33" s="509"/>
      <c r="CN33" s="509"/>
      <c r="CO33" s="509"/>
      <c r="CP33" s="509"/>
      <c r="CQ33" s="509"/>
      <c r="CR33" s="509"/>
      <c r="CS33" s="509"/>
      <c r="CT33" s="509"/>
      <c r="CU33" s="509"/>
      <c r="CV33" s="509"/>
      <c r="CW33" s="509"/>
      <c r="CX33" s="509"/>
      <c r="CY33" s="509"/>
      <c r="CZ33" s="509"/>
      <c r="DA33" s="509"/>
      <c r="DB33" s="509"/>
      <c r="DC33" s="509"/>
      <c r="DD33" s="509"/>
      <c r="DE33" s="509"/>
      <c r="DF33" s="509"/>
      <c r="DG33" s="509"/>
      <c r="DH33" s="509"/>
      <c r="DI33" s="509"/>
      <c r="DJ33" s="509"/>
      <c r="DK33" s="509"/>
      <c r="DL33" s="509"/>
      <c r="DM33" s="509"/>
      <c r="DN33" s="509"/>
      <c r="DO33" s="509"/>
      <c r="DP33" s="509"/>
      <c r="DQ33" s="509"/>
      <c r="DR33" s="509"/>
      <c r="DS33" s="509"/>
      <c r="DT33" s="509"/>
      <c r="DU33" s="509"/>
      <c r="DV33" s="509"/>
      <c r="DW33" s="509"/>
      <c r="DX33" s="509"/>
      <c r="DY33" s="509"/>
      <c r="DZ33" s="509"/>
      <c r="EA33" s="509"/>
      <c r="EB33" s="509"/>
      <c r="EC33" s="509"/>
      <c r="ED33" s="509"/>
      <c r="EE33" s="509"/>
      <c r="EF33" s="509"/>
      <c r="EG33" s="509"/>
      <c r="EH33" s="509"/>
      <c r="EI33" s="509"/>
      <c r="EJ33" s="509"/>
      <c r="EK33" s="509"/>
      <c r="EL33" s="509"/>
      <c r="EM33" s="509"/>
      <c r="EN33" s="509"/>
      <c r="EO33" s="509"/>
      <c r="EP33" s="509"/>
      <c r="EQ33" s="509"/>
      <c r="ER33" s="509"/>
      <c r="ES33" s="509"/>
      <c r="ET33" s="509"/>
      <c r="EU33" s="509"/>
      <c r="EV33" s="509"/>
      <c r="EW33" s="509"/>
      <c r="EX33" s="509"/>
      <c r="EY33" s="509"/>
      <c r="EZ33" s="509"/>
      <c r="FA33" s="509"/>
      <c r="FB33" s="509"/>
      <c r="FC33" s="509"/>
      <c r="FD33" s="509"/>
      <c r="FE33" s="509"/>
      <c r="FF33" s="509"/>
      <c r="FG33" s="509"/>
      <c r="FH33" s="509"/>
      <c r="FI33" s="509"/>
      <c r="FJ33" s="509"/>
      <c r="FK33" s="509"/>
      <c r="FL33" s="509"/>
      <c r="FM33" s="509"/>
      <c r="FN33" s="509"/>
      <c r="FO33" s="509"/>
      <c r="FP33" s="509"/>
      <c r="FQ33" s="509"/>
      <c r="FR33" s="509"/>
      <c r="FS33" s="509"/>
      <c r="FT33" s="509"/>
      <c r="FU33" s="509"/>
      <c r="FV33" s="509"/>
      <c r="FW33" s="509"/>
      <c r="FX33" s="509"/>
      <c r="FY33" s="509"/>
      <c r="FZ33" s="509"/>
      <c r="GA33" s="509"/>
      <c r="GB33" s="509"/>
      <c r="GC33" s="509"/>
      <c r="GD33" s="509"/>
      <c r="GE33" s="509"/>
      <c r="GF33" s="509"/>
      <c r="GG33" s="509"/>
      <c r="GH33" s="509"/>
      <c r="GI33" s="509"/>
      <c r="GJ33" s="509"/>
      <c r="GK33" s="509"/>
      <c r="GL33" s="509"/>
      <c r="GM33" s="509"/>
      <c r="GN33" s="509"/>
      <c r="GO33" s="509"/>
      <c r="GP33" s="509"/>
      <c r="GQ33" s="509"/>
      <c r="GR33" s="509"/>
      <c r="GS33" s="509"/>
      <c r="GT33" s="509"/>
      <c r="GU33" s="509"/>
      <c r="GV33" s="509"/>
      <c r="GW33" s="509"/>
      <c r="GX33" s="509"/>
      <c r="GY33" s="509"/>
      <c r="GZ33" s="509"/>
      <c r="HA33" s="509"/>
      <c r="HB33" s="509"/>
      <c r="HC33" s="509"/>
    </row>
    <row r="34" spans="1:211">
      <c r="A34" s="520" t="s">
        <v>1118</v>
      </c>
      <c r="C34" s="509"/>
      <c r="D34" s="509"/>
      <c r="E34" s="509"/>
      <c r="F34" s="509"/>
      <c r="G34" s="509"/>
      <c r="H34" s="509"/>
      <c r="I34" s="509"/>
      <c r="J34" s="509"/>
      <c r="K34" s="509"/>
      <c r="L34" s="509"/>
      <c r="M34" s="509"/>
      <c r="N34" s="509"/>
      <c r="O34" s="509"/>
      <c r="P34" s="509"/>
      <c r="Q34" s="509"/>
      <c r="R34" s="509"/>
      <c r="S34" s="509"/>
      <c r="T34" s="509"/>
      <c r="U34" s="509"/>
      <c r="V34" s="509"/>
      <c r="W34" s="509"/>
      <c r="X34" s="509"/>
      <c r="Y34" s="509"/>
      <c r="Z34" s="509"/>
      <c r="AA34" s="509"/>
      <c r="AB34" s="509"/>
      <c r="AC34" s="509"/>
      <c r="AD34" s="509"/>
      <c r="AE34" s="509"/>
      <c r="AF34" s="509"/>
      <c r="AG34" s="509"/>
      <c r="AH34" s="509"/>
      <c r="AI34" s="509"/>
      <c r="AJ34" s="509"/>
      <c r="AK34" s="509"/>
      <c r="AL34" s="509"/>
      <c r="AM34" s="509"/>
      <c r="AN34" s="509"/>
      <c r="AO34" s="509"/>
      <c r="AP34" s="509"/>
      <c r="AQ34" s="509"/>
      <c r="AR34" s="509"/>
      <c r="AS34" s="509"/>
      <c r="AT34" s="509"/>
      <c r="AU34" s="509"/>
      <c r="AV34" s="509"/>
      <c r="AW34" s="509"/>
      <c r="AX34" s="509"/>
      <c r="AY34" s="509"/>
      <c r="AZ34" s="509"/>
      <c r="BA34" s="509"/>
      <c r="BB34" s="509"/>
      <c r="BC34" s="509"/>
      <c r="BD34" s="509"/>
      <c r="BE34" s="509"/>
      <c r="BF34" s="509"/>
      <c r="BG34" s="509"/>
      <c r="BH34" s="509"/>
      <c r="BI34" s="509"/>
      <c r="BJ34" s="509"/>
      <c r="BK34" s="509"/>
      <c r="BL34" s="509"/>
      <c r="BM34" s="509"/>
      <c r="BN34" s="509"/>
      <c r="BO34" s="509"/>
      <c r="BP34" s="509"/>
      <c r="BQ34" s="509"/>
      <c r="BR34" s="509"/>
      <c r="BS34" s="509"/>
      <c r="BT34" s="509"/>
      <c r="BU34" s="509"/>
      <c r="BV34" s="509"/>
      <c r="BW34" s="509"/>
      <c r="BX34" s="509"/>
      <c r="BY34" s="509"/>
      <c r="BZ34" s="509"/>
      <c r="CA34" s="509"/>
      <c r="CB34" s="509"/>
      <c r="CC34" s="509"/>
      <c r="CD34" s="509"/>
      <c r="CE34" s="509"/>
      <c r="CF34" s="509"/>
      <c r="CG34" s="509"/>
      <c r="CH34" s="509"/>
      <c r="CI34" s="509"/>
      <c r="CJ34" s="509"/>
      <c r="CK34" s="509"/>
      <c r="CL34" s="509"/>
      <c r="CM34" s="509"/>
      <c r="CN34" s="509"/>
      <c r="CO34" s="509"/>
      <c r="CP34" s="509"/>
      <c r="CQ34" s="509"/>
      <c r="CR34" s="509"/>
      <c r="CS34" s="509"/>
      <c r="CT34" s="509"/>
      <c r="CU34" s="509"/>
      <c r="CV34" s="509"/>
      <c r="CW34" s="509"/>
      <c r="CX34" s="509"/>
      <c r="CY34" s="509"/>
      <c r="CZ34" s="509"/>
      <c r="DA34" s="509"/>
      <c r="DB34" s="509"/>
      <c r="DC34" s="509"/>
      <c r="DD34" s="509"/>
      <c r="DE34" s="509"/>
      <c r="DF34" s="509"/>
      <c r="DG34" s="509"/>
      <c r="DH34" s="509"/>
      <c r="DI34" s="509"/>
      <c r="DJ34" s="509"/>
      <c r="DK34" s="509"/>
      <c r="DL34" s="509"/>
      <c r="DM34" s="509"/>
      <c r="DN34" s="509"/>
      <c r="DO34" s="509"/>
      <c r="DP34" s="509"/>
      <c r="DQ34" s="509"/>
      <c r="DR34" s="509"/>
      <c r="DS34" s="509"/>
      <c r="DT34" s="509"/>
      <c r="DU34" s="509"/>
      <c r="DV34" s="509"/>
      <c r="DW34" s="509"/>
      <c r="DX34" s="509"/>
      <c r="DY34" s="509"/>
      <c r="DZ34" s="509"/>
      <c r="EA34" s="509"/>
      <c r="EB34" s="509"/>
      <c r="EC34" s="509"/>
      <c r="ED34" s="509"/>
      <c r="EE34" s="509"/>
      <c r="EF34" s="509"/>
      <c r="EG34" s="509"/>
      <c r="EH34" s="509"/>
      <c r="EI34" s="509"/>
      <c r="EJ34" s="509"/>
      <c r="EK34" s="509"/>
      <c r="EL34" s="509"/>
      <c r="EM34" s="509"/>
      <c r="EN34" s="509"/>
      <c r="EO34" s="509"/>
      <c r="EP34" s="509"/>
      <c r="EQ34" s="509"/>
      <c r="ER34" s="509"/>
      <c r="ES34" s="509"/>
      <c r="ET34" s="509"/>
      <c r="EU34" s="509"/>
      <c r="EV34" s="509"/>
      <c r="EW34" s="509"/>
      <c r="EX34" s="509"/>
      <c r="EY34" s="509"/>
      <c r="EZ34" s="509"/>
      <c r="FA34" s="509"/>
      <c r="FB34" s="509"/>
      <c r="FC34" s="509"/>
      <c r="FD34" s="509"/>
      <c r="FE34" s="509"/>
      <c r="FF34" s="509"/>
      <c r="FG34" s="509"/>
      <c r="FH34" s="509"/>
      <c r="FI34" s="509"/>
      <c r="FJ34" s="509"/>
      <c r="FK34" s="509"/>
      <c r="FL34" s="509"/>
      <c r="FM34" s="509"/>
      <c r="FN34" s="509"/>
      <c r="FO34" s="509"/>
      <c r="FP34" s="509"/>
      <c r="FQ34" s="509"/>
      <c r="FR34" s="509"/>
      <c r="FS34" s="509"/>
      <c r="FT34" s="509"/>
      <c r="FU34" s="509"/>
      <c r="FV34" s="509"/>
      <c r="FW34" s="509"/>
      <c r="FX34" s="509"/>
      <c r="FY34" s="509"/>
      <c r="FZ34" s="509"/>
      <c r="GA34" s="509"/>
      <c r="GB34" s="509"/>
      <c r="GC34" s="509"/>
      <c r="GD34" s="509"/>
      <c r="GE34" s="509"/>
      <c r="GF34" s="509"/>
      <c r="GG34" s="509"/>
      <c r="GH34" s="509"/>
      <c r="GI34" s="509"/>
      <c r="GJ34" s="509"/>
      <c r="GK34" s="509"/>
      <c r="GL34" s="509"/>
      <c r="GM34" s="509"/>
      <c r="GN34" s="509"/>
      <c r="GO34" s="509"/>
      <c r="GP34" s="509"/>
      <c r="GQ34" s="509"/>
      <c r="GR34" s="509"/>
      <c r="GS34" s="509"/>
      <c r="GT34" s="509"/>
      <c r="GU34" s="509"/>
      <c r="GV34" s="509"/>
      <c r="GW34" s="509"/>
      <c r="GX34" s="509"/>
      <c r="GY34" s="509"/>
      <c r="GZ34" s="509"/>
      <c r="HA34" s="509"/>
      <c r="HB34" s="509"/>
      <c r="HC34" s="509"/>
    </row>
    <row r="35" spans="1:211" ht="16.5">
      <c r="A35" s="1207" t="s">
        <v>1119</v>
      </c>
    </row>
    <row r="36" spans="1:211">
      <c r="A36" s="509"/>
    </row>
  </sheetData>
  <mergeCells count="3">
    <mergeCell ref="A3:A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51"/>
  <sheetViews>
    <sheetView topLeftCell="A10" workbookViewId="0"/>
  </sheetViews>
  <sheetFormatPr defaultRowHeight="12.75"/>
  <cols>
    <col min="1" max="1" width="1.5703125" style="469" customWidth="1"/>
    <col min="2" max="2" width="53" style="469" customWidth="1"/>
    <col min="3" max="3" width="7.7109375" style="471" customWidth="1"/>
    <col min="4" max="4" width="9" style="471" bestFit="1" customWidth="1"/>
    <col min="5" max="9" width="7.7109375" style="471" customWidth="1"/>
    <col min="10" max="16384" width="9.140625" style="471"/>
  </cols>
  <sheetData>
    <row r="1" spans="1:9" s="470" customFormat="1">
      <c r="A1" s="472" t="s">
        <v>1290</v>
      </c>
      <c r="B1" s="472"/>
      <c r="C1" s="473"/>
      <c r="D1" s="473"/>
      <c r="E1" s="473"/>
      <c r="F1" s="473"/>
      <c r="G1" s="473"/>
      <c r="H1" s="473"/>
      <c r="I1" s="473"/>
    </row>
    <row r="2" spans="1:9" ht="15.75" thickBot="1">
      <c r="A2" s="474"/>
      <c r="B2" s="474"/>
      <c r="C2" s="475"/>
      <c r="D2" s="475"/>
      <c r="E2" s="475"/>
      <c r="F2" s="1977" t="s">
        <v>1120</v>
      </c>
      <c r="G2" s="1978"/>
      <c r="H2" s="1978"/>
      <c r="I2" s="1978"/>
    </row>
    <row r="3" spans="1:9" ht="21.75" customHeight="1">
      <c r="A3" s="487" t="s">
        <v>544</v>
      </c>
      <c r="B3" s="488"/>
      <c r="C3" s="875">
        <v>2003</v>
      </c>
      <c r="D3" s="875">
        <v>2010</v>
      </c>
      <c r="E3" s="875">
        <v>2011</v>
      </c>
      <c r="F3" s="875">
        <v>2012</v>
      </c>
      <c r="G3" s="875">
        <v>2013</v>
      </c>
      <c r="H3" s="1431">
        <v>2014</v>
      </c>
      <c r="I3" s="1432" t="s">
        <v>1026</v>
      </c>
    </row>
    <row r="4" spans="1:9">
      <c r="A4" s="489" t="s">
        <v>545</v>
      </c>
      <c r="B4" s="478"/>
      <c r="C4" s="477">
        <v>3525</v>
      </c>
      <c r="D4" s="477">
        <v>3537</v>
      </c>
      <c r="E4" s="477">
        <v>3548</v>
      </c>
      <c r="F4" s="477">
        <v>3539</v>
      </c>
      <c r="G4" s="477">
        <v>3559</v>
      </c>
      <c r="H4" s="1433">
        <v>3559</v>
      </c>
      <c r="I4" s="1434">
        <f>H4-G4</f>
        <v>0</v>
      </c>
    </row>
    <row r="5" spans="1:9">
      <c r="A5" s="489" t="s">
        <v>546</v>
      </c>
      <c r="B5" s="478"/>
      <c r="C5" s="477">
        <v>1195</v>
      </c>
      <c r="D5" s="477">
        <v>1214</v>
      </c>
      <c r="E5" s="477">
        <v>1214</v>
      </c>
      <c r="F5" s="477">
        <v>1214</v>
      </c>
      <c r="G5" s="477">
        <v>1214</v>
      </c>
      <c r="H5" s="1433">
        <v>1214</v>
      </c>
      <c r="I5" s="1434">
        <f t="shared" ref="I5:I47" si="0">H5-G5</f>
        <v>0</v>
      </c>
    </row>
    <row r="6" spans="1:9" ht="13.5">
      <c r="A6" s="490" t="s">
        <v>547</v>
      </c>
      <c r="B6" s="479"/>
      <c r="C6" s="477">
        <v>759</v>
      </c>
      <c r="D6" s="477"/>
      <c r="E6" s="477"/>
      <c r="F6" s="477"/>
      <c r="G6" s="477"/>
      <c r="H6" s="1433"/>
      <c r="I6" s="1434"/>
    </row>
    <row r="7" spans="1:9" ht="13.5">
      <c r="A7" s="490" t="s">
        <v>548</v>
      </c>
      <c r="B7" s="479"/>
      <c r="C7" s="477"/>
      <c r="D7" s="477"/>
      <c r="E7" s="477"/>
      <c r="F7" s="477"/>
      <c r="G7" s="477"/>
      <c r="H7" s="1433"/>
      <c r="I7" s="1434"/>
    </row>
    <row r="8" spans="1:9">
      <c r="A8" s="491" t="s">
        <v>336</v>
      </c>
      <c r="B8" s="480" t="s">
        <v>549</v>
      </c>
      <c r="C8" s="477">
        <v>554</v>
      </c>
      <c r="D8" s="477"/>
      <c r="E8" s="477"/>
      <c r="F8" s="477"/>
      <c r="G8" s="477"/>
      <c r="H8" s="1433"/>
      <c r="I8" s="1434"/>
    </row>
    <row r="9" spans="1:9" ht="51">
      <c r="A9" s="492" t="s">
        <v>336</v>
      </c>
      <c r="B9" s="481" t="s">
        <v>550</v>
      </c>
      <c r="C9" s="482">
        <v>641</v>
      </c>
      <c r="D9" s="482"/>
      <c r="E9" s="482"/>
      <c r="F9" s="482"/>
      <c r="G9" s="482"/>
      <c r="H9" s="1435"/>
      <c r="I9" s="1434"/>
    </row>
    <row r="10" spans="1:9">
      <c r="A10" s="493" t="s">
        <v>551</v>
      </c>
      <c r="B10" s="476"/>
      <c r="C10" s="477">
        <v>1251</v>
      </c>
      <c r="D10" s="477"/>
      <c r="E10" s="477"/>
      <c r="F10" s="477"/>
      <c r="G10" s="477"/>
      <c r="H10" s="1433"/>
      <c r="I10" s="1434"/>
    </row>
    <row r="11" spans="1:9">
      <c r="A11" s="493" t="s">
        <v>582</v>
      </c>
      <c r="B11" s="476"/>
      <c r="C11" s="477">
        <v>1162</v>
      </c>
      <c r="D11" s="477">
        <v>2617</v>
      </c>
      <c r="E11" s="477">
        <v>2808</v>
      </c>
      <c r="F11" s="477">
        <v>2989</v>
      </c>
      <c r="G11" s="477">
        <v>3226</v>
      </c>
      <c r="H11" s="1433">
        <v>3420</v>
      </c>
      <c r="I11" s="1434">
        <v>194</v>
      </c>
    </row>
    <row r="12" spans="1:9">
      <c r="A12" s="876" t="s">
        <v>552</v>
      </c>
      <c r="B12" s="476"/>
      <c r="C12" s="477">
        <v>356</v>
      </c>
      <c r="D12" s="477"/>
      <c r="E12" s="477"/>
      <c r="F12" s="477"/>
      <c r="G12" s="477"/>
      <c r="H12" s="1433"/>
      <c r="I12" s="1434"/>
    </row>
    <row r="13" spans="1:9">
      <c r="A13" s="1561"/>
      <c r="B13" s="877"/>
      <c r="C13" s="878"/>
      <c r="D13" s="878"/>
      <c r="E13" s="878"/>
      <c r="F13" s="878"/>
      <c r="G13" s="878"/>
      <c r="H13" s="1436"/>
      <c r="I13" s="1434"/>
    </row>
    <row r="14" spans="1:9" ht="19.5" customHeight="1">
      <c r="A14" s="1561" t="s">
        <v>553</v>
      </c>
      <c r="B14" s="476"/>
      <c r="C14" s="482">
        <v>2003</v>
      </c>
      <c r="D14" s="482">
        <v>2010</v>
      </c>
      <c r="E14" s="482">
        <v>2011</v>
      </c>
      <c r="F14" s="482">
        <v>2012</v>
      </c>
      <c r="G14" s="482">
        <v>2013</v>
      </c>
      <c r="H14" s="1435">
        <v>2014</v>
      </c>
      <c r="I14" s="1437"/>
    </row>
    <row r="15" spans="1:9" ht="24" customHeight="1">
      <c r="A15" s="1983" t="s">
        <v>554</v>
      </c>
      <c r="B15" s="1984"/>
      <c r="C15" s="477"/>
      <c r="D15" s="477"/>
      <c r="E15" s="477"/>
      <c r="F15" s="477"/>
      <c r="G15" s="477"/>
      <c r="H15" s="1433"/>
      <c r="I15" s="1434"/>
    </row>
    <row r="16" spans="1:9">
      <c r="A16" s="1562" t="s">
        <v>336</v>
      </c>
      <c r="B16" s="483" t="s">
        <v>555</v>
      </c>
      <c r="C16" s="482">
        <v>36780</v>
      </c>
      <c r="D16" s="482">
        <v>42776</v>
      </c>
      <c r="E16" s="482">
        <v>43145</v>
      </c>
      <c r="F16" s="482">
        <v>43760</v>
      </c>
      <c r="G16" s="482">
        <v>43884</v>
      </c>
      <c r="H16" s="1435">
        <v>44176</v>
      </c>
      <c r="I16" s="1434">
        <f t="shared" si="0"/>
        <v>292</v>
      </c>
    </row>
    <row r="17" spans="1:9">
      <c r="A17" s="1563" t="s">
        <v>336</v>
      </c>
      <c r="B17" s="483" t="s">
        <v>556</v>
      </c>
      <c r="C17" s="484">
        <v>204121</v>
      </c>
      <c r="D17" s="484">
        <v>207516</v>
      </c>
      <c r="E17" s="484">
        <v>208086</v>
      </c>
      <c r="F17" s="484">
        <v>208636</v>
      </c>
      <c r="G17" s="484">
        <v>208887</v>
      </c>
      <c r="H17" s="1438">
        <v>209302</v>
      </c>
      <c r="I17" s="1434">
        <f t="shared" si="0"/>
        <v>415</v>
      </c>
    </row>
    <row r="18" spans="1:9" ht="37.5" customHeight="1">
      <c r="A18" s="492" t="s">
        <v>336</v>
      </c>
      <c r="B18" s="481" t="s">
        <v>557</v>
      </c>
      <c r="C18" s="484">
        <v>30084</v>
      </c>
      <c r="D18" s="484">
        <v>31364</v>
      </c>
      <c r="E18" s="484">
        <v>31576</v>
      </c>
      <c r="F18" s="484">
        <v>31630</v>
      </c>
      <c r="G18" s="484">
        <v>31644</v>
      </c>
      <c r="H18" s="1439">
        <v>31652</v>
      </c>
      <c r="I18" s="1434">
        <f t="shared" si="0"/>
        <v>8</v>
      </c>
    </row>
    <row r="19" spans="1:9" ht="19.5" customHeight="1">
      <c r="A19" s="493" t="s">
        <v>583</v>
      </c>
      <c r="B19" s="476"/>
      <c r="C19" s="484">
        <v>10740</v>
      </c>
      <c r="D19" s="484">
        <v>11688</v>
      </c>
      <c r="E19" s="484">
        <v>11801</v>
      </c>
      <c r="F19" s="484">
        <v>11854</v>
      </c>
      <c r="G19" s="484">
        <v>11892</v>
      </c>
      <c r="H19" s="1439">
        <v>11990</v>
      </c>
      <c r="I19" s="1434">
        <f t="shared" si="0"/>
        <v>98</v>
      </c>
    </row>
    <row r="20" spans="1:9">
      <c r="A20" s="491" t="s">
        <v>336</v>
      </c>
      <c r="B20" s="483" t="s">
        <v>556</v>
      </c>
      <c r="C20" s="484">
        <v>116370</v>
      </c>
      <c r="D20" s="484">
        <v>123108</v>
      </c>
      <c r="E20" s="484">
        <v>123219</v>
      </c>
      <c r="F20" s="484">
        <v>123438</v>
      </c>
      <c r="G20" s="484">
        <v>123489</v>
      </c>
      <c r="H20" s="1439">
        <v>123612</v>
      </c>
      <c r="I20" s="1434">
        <f t="shared" si="0"/>
        <v>123</v>
      </c>
    </row>
    <row r="21" spans="1:9" ht="24.75" customHeight="1">
      <c r="A21" s="491" t="s">
        <v>336</v>
      </c>
      <c r="B21" s="481" t="s">
        <v>558</v>
      </c>
      <c r="C21" s="484">
        <v>15890</v>
      </c>
      <c r="D21" s="484">
        <v>17101</v>
      </c>
      <c r="E21" s="484">
        <v>17120</v>
      </c>
      <c r="F21" s="484">
        <v>17135</v>
      </c>
      <c r="G21" s="484">
        <v>17147</v>
      </c>
      <c r="H21" s="1439">
        <v>17172</v>
      </c>
      <c r="I21" s="1434">
        <f t="shared" si="0"/>
        <v>25</v>
      </c>
    </row>
    <row r="22" spans="1:9" ht="30" customHeight="1">
      <c r="A22" s="1985" t="s">
        <v>559</v>
      </c>
      <c r="B22" s="1986"/>
      <c r="C22" s="482"/>
      <c r="D22" s="482"/>
      <c r="E22" s="482"/>
      <c r="F22" s="482"/>
      <c r="G22" s="482"/>
      <c r="H22" s="1435"/>
      <c r="I22" s="1434"/>
    </row>
    <row r="23" spans="1:9">
      <c r="A23" s="491" t="s">
        <v>336</v>
      </c>
      <c r="B23" s="483" t="s">
        <v>555</v>
      </c>
      <c r="C23" s="484" t="s">
        <v>12</v>
      </c>
      <c r="D23" s="484">
        <v>24032</v>
      </c>
      <c r="E23" s="484">
        <v>26138</v>
      </c>
      <c r="F23" s="484">
        <v>26672</v>
      </c>
      <c r="G23" s="484">
        <v>28508</v>
      </c>
      <c r="H23" s="1439">
        <v>29867</v>
      </c>
      <c r="I23" s="1434">
        <f t="shared" si="0"/>
        <v>1359</v>
      </c>
    </row>
    <row r="24" spans="1:9">
      <c r="A24" s="491" t="s">
        <v>336</v>
      </c>
      <c r="B24" s="483" t="s">
        <v>560</v>
      </c>
      <c r="C24" s="484" t="s">
        <v>12</v>
      </c>
      <c r="D24" s="484">
        <v>11078</v>
      </c>
      <c r="E24" s="484">
        <v>11339</v>
      </c>
      <c r="F24" s="484">
        <v>11655</v>
      </c>
      <c r="G24" s="484">
        <v>11873</v>
      </c>
      <c r="H24" s="1439">
        <v>13419</v>
      </c>
      <c r="I24" s="1434">
        <f t="shared" si="0"/>
        <v>1546</v>
      </c>
    </row>
    <row r="25" spans="1:9">
      <c r="A25" s="491" t="s">
        <v>336</v>
      </c>
      <c r="B25" s="483" t="s">
        <v>561</v>
      </c>
      <c r="C25" s="484" t="s">
        <v>12</v>
      </c>
      <c r="D25" s="484">
        <v>9007</v>
      </c>
      <c r="E25" s="484">
        <v>9336</v>
      </c>
      <c r="F25" s="484">
        <v>9643</v>
      </c>
      <c r="G25" s="484">
        <v>9698</v>
      </c>
      <c r="H25" s="1439">
        <v>9782</v>
      </c>
      <c r="I25" s="1434">
        <f t="shared" si="0"/>
        <v>84</v>
      </c>
    </row>
    <row r="26" spans="1:9" ht="19.5" customHeight="1">
      <c r="A26" s="493" t="s">
        <v>583</v>
      </c>
      <c r="B26" s="476"/>
      <c r="C26" s="484" t="s">
        <v>12</v>
      </c>
      <c r="D26" s="484">
        <v>4582</v>
      </c>
      <c r="E26" s="484">
        <v>5169</v>
      </c>
      <c r="F26" s="484">
        <v>5583</v>
      </c>
      <c r="G26" s="484">
        <v>5760</v>
      </c>
      <c r="H26" s="1439">
        <v>6229</v>
      </c>
      <c r="I26" s="1434">
        <f t="shared" si="0"/>
        <v>469</v>
      </c>
    </row>
    <row r="27" spans="1:9">
      <c r="A27" s="491" t="s">
        <v>336</v>
      </c>
      <c r="B27" s="485" t="s">
        <v>560</v>
      </c>
      <c r="C27" s="484" t="s">
        <v>12</v>
      </c>
      <c r="D27" s="484">
        <v>7771</v>
      </c>
      <c r="E27" s="484">
        <v>8098</v>
      </c>
      <c r="F27" s="484">
        <v>8311</v>
      </c>
      <c r="G27" s="484">
        <v>8422</v>
      </c>
      <c r="H27" s="1439">
        <v>9598</v>
      </c>
      <c r="I27" s="1434">
        <f t="shared" si="0"/>
        <v>1176</v>
      </c>
    </row>
    <row r="28" spans="1:9">
      <c r="A28" s="491" t="s">
        <v>336</v>
      </c>
      <c r="B28" s="483" t="s">
        <v>562</v>
      </c>
      <c r="C28" s="484" t="s">
        <v>12</v>
      </c>
      <c r="D28" s="484">
        <v>1939</v>
      </c>
      <c r="E28" s="484">
        <v>1971</v>
      </c>
      <c r="F28" s="484">
        <v>2008</v>
      </c>
      <c r="G28" s="484">
        <v>2039</v>
      </c>
      <c r="H28" s="1439">
        <v>2051</v>
      </c>
      <c r="I28" s="1434">
        <f t="shared" si="0"/>
        <v>12</v>
      </c>
    </row>
    <row r="29" spans="1:9" ht="30.75" customHeight="1">
      <c r="A29" s="491"/>
      <c r="B29" s="483"/>
      <c r="C29" s="482"/>
      <c r="D29" s="482"/>
      <c r="E29" s="482"/>
      <c r="F29" s="482"/>
      <c r="G29" s="482"/>
      <c r="H29" s="1435"/>
      <c r="I29" s="1434"/>
    </row>
    <row r="30" spans="1:9">
      <c r="A30" s="493" t="s">
        <v>563</v>
      </c>
      <c r="B30" s="476"/>
      <c r="C30" s="482">
        <v>2003</v>
      </c>
      <c r="D30" s="482">
        <v>2010</v>
      </c>
      <c r="E30" s="482">
        <v>2011</v>
      </c>
      <c r="F30" s="482">
        <v>2012</v>
      </c>
      <c r="G30" s="482">
        <v>2013</v>
      </c>
      <c r="H30" s="1435">
        <v>2014</v>
      </c>
      <c r="I30" s="1440" t="s">
        <v>1026</v>
      </c>
    </row>
    <row r="31" spans="1:9" ht="21" customHeight="1">
      <c r="A31" s="1981" t="s">
        <v>564</v>
      </c>
      <c r="B31" s="1982"/>
      <c r="C31" s="477"/>
      <c r="D31" s="477"/>
      <c r="E31" s="477"/>
      <c r="F31" s="477"/>
      <c r="G31" s="477"/>
      <c r="H31" s="1433"/>
      <c r="I31" s="1434"/>
    </row>
    <row r="32" spans="1:9">
      <c r="A32" s="491"/>
      <c r="B32" s="483" t="s">
        <v>565</v>
      </c>
      <c r="C32" s="477"/>
      <c r="D32" s="477"/>
      <c r="E32" s="477"/>
      <c r="F32" s="477"/>
      <c r="G32" s="477"/>
      <c r="H32" s="1433"/>
      <c r="I32" s="1434"/>
    </row>
    <row r="33" spans="1:9">
      <c r="A33" s="491"/>
      <c r="B33" s="483" t="s">
        <v>566</v>
      </c>
      <c r="C33" s="477">
        <v>28</v>
      </c>
      <c r="D33" s="477">
        <v>20</v>
      </c>
      <c r="E33" s="477">
        <v>19</v>
      </c>
      <c r="F33" s="477">
        <v>19</v>
      </c>
      <c r="G33" s="477">
        <v>17</v>
      </c>
      <c r="H33" s="1433">
        <v>14</v>
      </c>
      <c r="I33" s="1434">
        <v>-1</v>
      </c>
    </row>
    <row r="34" spans="1:9">
      <c r="A34" s="491"/>
      <c r="B34" s="483" t="s">
        <v>567</v>
      </c>
      <c r="C34" s="477">
        <v>56</v>
      </c>
      <c r="D34" s="477">
        <v>52</v>
      </c>
      <c r="E34" s="477">
        <v>50</v>
      </c>
      <c r="F34" s="477">
        <v>43</v>
      </c>
      <c r="G34" s="477">
        <v>41</v>
      </c>
      <c r="H34" s="1433">
        <v>36</v>
      </c>
      <c r="I34" s="1434">
        <v>-4</v>
      </c>
    </row>
    <row r="35" spans="1:9">
      <c r="A35" s="491"/>
      <c r="B35" s="483" t="s">
        <v>166</v>
      </c>
      <c r="C35" s="477">
        <v>10</v>
      </c>
      <c r="D35" s="477">
        <v>4</v>
      </c>
      <c r="E35" s="477">
        <v>0</v>
      </c>
      <c r="F35" s="477">
        <v>0</v>
      </c>
      <c r="G35" s="477">
        <v>0</v>
      </c>
      <c r="H35" s="1433">
        <v>0</v>
      </c>
      <c r="I35" s="1434">
        <f t="shared" si="0"/>
        <v>0</v>
      </c>
    </row>
    <row r="36" spans="1:9" ht="24.75" customHeight="1">
      <c r="A36" s="1981" t="s">
        <v>568</v>
      </c>
      <c r="B36" s="1982"/>
      <c r="C36" s="482">
        <v>12</v>
      </c>
      <c r="D36" s="482">
        <v>30</v>
      </c>
      <c r="E36" s="482">
        <v>37</v>
      </c>
      <c r="F36" s="482">
        <v>44</v>
      </c>
      <c r="G36" s="482">
        <v>48</v>
      </c>
      <c r="H36" s="1435">
        <v>56</v>
      </c>
      <c r="I36" s="1441">
        <v>5</v>
      </c>
    </row>
    <row r="37" spans="1:9" ht="24.75" customHeight="1">
      <c r="A37" s="1987" t="s">
        <v>569</v>
      </c>
      <c r="B37" s="1988"/>
      <c r="C37" s="482">
        <v>106</v>
      </c>
      <c r="D37" s="482">
        <v>106</v>
      </c>
      <c r="E37" s="482">
        <v>106</v>
      </c>
      <c r="F37" s="482">
        <v>106</v>
      </c>
      <c r="G37" s="482">
        <v>106</v>
      </c>
      <c r="H37" s="1435">
        <v>106</v>
      </c>
      <c r="I37" s="1434">
        <f t="shared" si="0"/>
        <v>0</v>
      </c>
    </row>
    <row r="38" spans="1:9" ht="21" customHeight="1">
      <c r="A38" s="1981" t="s">
        <v>570</v>
      </c>
      <c r="B38" s="1982"/>
      <c r="C38" s="477"/>
      <c r="D38" s="477"/>
      <c r="E38" s="477"/>
      <c r="F38" s="477"/>
      <c r="G38" s="477"/>
      <c r="H38" s="1433"/>
      <c r="I38" s="1434"/>
    </row>
    <row r="39" spans="1:9">
      <c r="A39" s="491" t="s">
        <v>336</v>
      </c>
      <c r="B39" s="483" t="s">
        <v>571</v>
      </c>
      <c r="C39" s="477">
        <v>0</v>
      </c>
      <c r="D39" s="477">
        <v>0</v>
      </c>
      <c r="E39" s="477">
        <v>0</v>
      </c>
      <c r="F39" s="477">
        <v>0</v>
      </c>
      <c r="G39" s="477">
        <v>0</v>
      </c>
      <c r="H39" s="1433">
        <v>0</v>
      </c>
      <c r="I39" s="1434">
        <f t="shared" si="0"/>
        <v>0</v>
      </c>
    </row>
    <row r="40" spans="1:9">
      <c r="A40" s="491" t="s">
        <v>336</v>
      </c>
      <c r="B40" s="483" t="s">
        <v>572</v>
      </c>
      <c r="C40" s="477">
        <v>0</v>
      </c>
      <c r="D40" s="477">
        <v>0</v>
      </c>
      <c r="E40" s="477">
        <v>0</v>
      </c>
      <c r="F40" s="477">
        <v>0</v>
      </c>
      <c r="G40" s="477">
        <v>0</v>
      </c>
      <c r="H40" s="1433">
        <v>0</v>
      </c>
      <c r="I40" s="1434">
        <f t="shared" si="0"/>
        <v>0</v>
      </c>
    </row>
    <row r="41" spans="1:9">
      <c r="A41" s="491"/>
      <c r="B41" s="483" t="s">
        <v>573</v>
      </c>
      <c r="C41" s="477"/>
      <c r="D41" s="477">
        <v>245</v>
      </c>
      <c r="E41" s="477">
        <v>212</v>
      </c>
      <c r="F41" s="477">
        <v>179</v>
      </c>
      <c r="G41" s="477">
        <v>140</v>
      </c>
      <c r="H41" s="1433">
        <v>80</v>
      </c>
      <c r="I41" s="1434">
        <v>-33</v>
      </c>
    </row>
    <row r="42" spans="1:9">
      <c r="A42" s="1989" t="s">
        <v>574</v>
      </c>
      <c r="B42" s="1990"/>
      <c r="C42" s="477"/>
      <c r="D42" s="477">
        <v>67</v>
      </c>
      <c r="E42" s="477">
        <v>100</v>
      </c>
      <c r="F42" s="477">
        <v>133</v>
      </c>
      <c r="G42" s="477">
        <v>172</v>
      </c>
      <c r="H42" s="1433">
        <v>232</v>
      </c>
      <c r="I42" s="1434">
        <v>33</v>
      </c>
    </row>
    <row r="43" spans="1:9">
      <c r="A43" s="1989" t="s">
        <v>575</v>
      </c>
      <c r="B43" s="1991"/>
      <c r="C43" s="477"/>
      <c r="D43" s="477">
        <v>312</v>
      </c>
      <c r="E43" s="477">
        <v>312</v>
      </c>
      <c r="F43" s="477">
        <v>312</v>
      </c>
      <c r="G43" s="477">
        <v>312</v>
      </c>
      <c r="H43" s="1433">
        <v>312</v>
      </c>
      <c r="I43" s="1434">
        <f t="shared" si="0"/>
        <v>0</v>
      </c>
    </row>
    <row r="44" spans="1:9" ht="21" customHeight="1">
      <c r="A44" s="1989" t="s">
        <v>576</v>
      </c>
      <c r="B44" s="1990"/>
      <c r="C44" s="482">
        <v>94</v>
      </c>
      <c r="D44" s="482">
        <v>321</v>
      </c>
      <c r="E44" s="482">
        <v>281</v>
      </c>
      <c r="F44" s="482">
        <v>241</v>
      </c>
      <c r="G44" s="482">
        <v>198</v>
      </c>
      <c r="H44" s="1435">
        <v>130</v>
      </c>
      <c r="I44" s="1434">
        <v>-38</v>
      </c>
    </row>
    <row r="45" spans="1:9" ht="21" customHeight="1">
      <c r="A45" s="1979" t="s">
        <v>577</v>
      </c>
      <c r="B45" s="1980"/>
      <c r="C45" s="482">
        <v>12</v>
      </c>
      <c r="D45" s="482">
        <v>97</v>
      </c>
      <c r="E45" s="482">
        <v>137</v>
      </c>
      <c r="F45" s="482">
        <v>177</v>
      </c>
      <c r="G45" s="482">
        <v>220</v>
      </c>
      <c r="H45" s="1435">
        <v>288</v>
      </c>
      <c r="I45" s="1434">
        <v>-38</v>
      </c>
    </row>
    <row r="46" spans="1:9" ht="21" customHeight="1">
      <c r="A46" s="1979" t="s">
        <v>578</v>
      </c>
      <c r="B46" s="1980"/>
      <c r="C46" s="482">
        <v>106</v>
      </c>
      <c r="D46" s="482">
        <v>418</v>
      </c>
      <c r="E46" s="482">
        <v>418</v>
      </c>
      <c r="F46" s="482">
        <v>418</v>
      </c>
      <c r="G46" s="482">
        <v>418</v>
      </c>
      <c r="H46" s="1435">
        <v>418</v>
      </c>
      <c r="I46" s="1434">
        <f t="shared" si="0"/>
        <v>0</v>
      </c>
    </row>
    <row r="47" spans="1:9" ht="65.25" customHeight="1">
      <c r="A47" s="1981" t="s">
        <v>579</v>
      </c>
      <c r="B47" s="1982"/>
      <c r="C47" s="484">
        <v>283132</v>
      </c>
      <c r="D47" s="484">
        <v>0</v>
      </c>
      <c r="E47" s="484">
        <v>0</v>
      </c>
      <c r="F47" s="484">
        <v>0</v>
      </c>
      <c r="G47" s="484">
        <v>0</v>
      </c>
      <c r="H47" s="1439">
        <v>0</v>
      </c>
      <c r="I47" s="1442">
        <f t="shared" si="0"/>
        <v>0</v>
      </c>
    </row>
    <row r="48" spans="1:9">
      <c r="A48" s="489"/>
      <c r="B48" s="478" t="s">
        <v>580</v>
      </c>
      <c r="C48" s="486">
        <v>41864</v>
      </c>
      <c r="D48" s="486"/>
      <c r="E48" s="486"/>
      <c r="F48" s="486"/>
      <c r="G48" s="486"/>
      <c r="H48" s="1443"/>
      <c r="I48" s="1434"/>
    </row>
    <row r="49" spans="1:9" ht="13.5" thickBot="1">
      <c r="A49" s="494"/>
      <c r="B49" s="495" t="s">
        <v>581</v>
      </c>
      <c r="C49" s="496">
        <v>241268</v>
      </c>
      <c r="D49" s="496"/>
      <c r="E49" s="496"/>
      <c r="F49" s="496"/>
      <c r="G49" s="496"/>
      <c r="H49" s="1444"/>
      <c r="I49" s="1434"/>
    </row>
    <row r="50" spans="1:9">
      <c r="A50" s="474" t="s">
        <v>584</v>
      </c>
      <c r="B50" s="474"/>
    </row>
    <row r="51" spans="1:9">
      <c r="A51" s="474" t="s">
        <v>1121</v>
      </c>
      <c r="B51" s="474"/>
    </row>
  </sheetData>
  <mergeCells count="13">
    <mergeCell ref="F2:I2"/>
    <mergeCell ref="A45:B45"/>
    <mergeCell ref="A46:B46"/>
    <mergeCell ref="A47:B47"/>
    <mergeCell ref="A15:B15"/>
    <mergeCell ref="A22:B22"/>
    <mergeCell ref="A31:B31"/>
    <mergeCell ref="A36:B36"/>
    <mergeCell ref="A37:B37"/>
    <mergeCell ref="A38:B38"/>
    <mergeCell ref="A42:B42"/>
    <mergeCell ref="A43:B43"/>
    <mergeCell ref="A44:B44"/>
  </mergeCells>
  <pageMargins left="0.31496062992125984" right="0.31496062992125984" top="0.74803149606299213" bottom="0.35433070866141736" header="0.31496062992125984" footer="0.31496062992125984"/>
  <pageSetup paperSize="9" scale="75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3:K21"/>
  <sheetViews>
    <sheetView workbookViewId="0">
      <selection activeCell="I27" sqref="I27"/>
    </sheetView>
  </sheetViews>
  <sheetFormatPr defaultRowHeight="15"/>
  <cols>
    <col min="1" max="1" width="33.42578125" customWidth="1"/>
    <col min="2" max="2" width="10.140625" customWidth="1"/>
    <col min="3" max="9" width="10.140625" bestFit="1" customWidth="1"/>
    <col min="10" max="11" width="8.42578125" bestFit="1" customWidth="1"/>
  </cols>
  <sheetData>
    <row r="3" spans="1:11" ht="15.75">
      <c r="A3" s="438" t="s">
        <v>488</v>
      </c>
      <c r="B3" s="439"/>
      <c r="C3" s="439"/>
      <c r="D3" s="439"/>
      <c r="E3" s="440"/>
      <c r="F3" s="440"/>
      <c r="G3" s="440"/>
      <c r="H3" s="440"/>
      <c r="I3" s="440"/>
      <c r="J3" s="441"/>
      <c r="K3" s="441"/>
    </row>
    <row r="4" spans="1:11" ht="15.75">
      <c r="A4" s="439" t="s">
        <v>489</v>
      </c>
      <c r="B4" s="439"/>
      <c r="C4" s="439"/>
      <c r="D4" s="439"/>
      <c r="E4" s="440"/>
      <c r="F4" s="440"/>
      <c r="G4" s="440"/>
      <c r="H4" s="440"/>
      <c r="I4" s="440"/>
      <c r="J4" s="441"/>
      <c r="K4" s="441"/>
    </row>
    <row r="5" spans="1:11" ht="15.75">
      <c r="A5" s="439" t="s">
        <v>490</v>
      </c>
      <c r="B5" s="439"/>
      <c r="C5" s="439"/>
      <c r="D5" s="439"/>
      <c r="E5" s="440"/>
      <c r="F5" s="440"/>
      <c r="G5" s="440"/>
      <c r="H5" s="440"/>
      <c r="I5" s="440"/>
      <c r="J5" s="441"/>
      <c r="K5" s="441"/>
    </row>
    <row r="6" spans="1:11">
      <c r="A6" s="442"/>
      <c r="B6" s="442"/>
      <c r="C6" s="442"/>
      <c r="D6" s="442"/>
      <c r="E6" s="442"/>
      <c r="F6" s="442"/>
      <c r="G6" s="442"/>
      <c r="H6" s="442"/>
      <c r="I6" s="442"/>
      <c r="J6" s="1992" t="s">
        <v>1097</v>
      </c>
      <c r="K6" s="1993"/>
    </row>
    <row r="7" spans="1:11" ht="15.75">
      <c r="A7" s="1007"/>
      <c r="B7" s="1008" t="s">
        <v>1045</v>
      </c>
      <c r="C7" s="1008"/>
      <c r="D7" s="1008"/>
      <c r="E7" s="1008"/>
      <c r="F7" s="1008"/>
      <c r="G7" s="1008"/>
      <c r="H7" s="1008"/>
      <c r="I7" s="1008"/>
      <c r="J7" s="1009"/>
      <c r="K7" s="1009"/>
    </row>
    <row r="8" spans="1:11" ht="15.75">
      <c r="A8" s="1010" t="s">
        <v>491</v>
      </c>
      <c r="B8" s="1011"/>
      <c r="C8" s="1011" t="s">
        <v>492</v>
      </c>
      <c r="D8" s="1011"/>
      <c r="E8" s="1011"/>
      <c r="F8" s="1011"/>
      <c r="G8" s="1011"/>
      <c r="H8" s="1012"/>
      <c r="I8" s="1013"/>
      <c r="J8" s="1014" t="s">
        <v>493</v>
      </c>
      <c r="K8" s="1014" t="s">
        <v>157</v>
      </c>
    </row>
    <row r="9" spans="1:11" ht="19.5" thickBot="1">
      <c r="A9" s="1015"/>
      <c r="B9" s="1016" t="s">
        <v>494</v>
      </c>
      <c r="C9" s="1017">
        <v>2005</v>
      </c>
      <c r="D9" s="1018">
        <v>2009</v>
      </c>
      <c r="E9" s="1018">
        <v>2010</v>
      </c>
      <c r="F9" s="1018">
        <v>2011</v>
      </c>
      <c r="G9" s="1019">
        <v>2012</v>
      </c>
      <c r="H9" s="1019">
        <v>2013</v>
      </c>
      <c r="I9" s="1019">
        <v>2014</v>
      </c>
      <c r="J9" s="1020" t="s">
        <v>1171</v>
      </c>
      <c r="K9" s="1021" t="s">
        <v>1170</v>
      </c>
    </row>
    <row r="10" spans="1:11" ht="16.5" thickTop="1">
      <c r="A10" s="1022" t="s">
        <v>495</v>
      </c>
      <c r="B10" s="1023">
        <v>350956</v>
      </c>
      <c r="C10" s="1024">
        <v>49607</v>
      </c>
      <c r="D10" s="1023">
        <v>34444</v>
      </c>
      <c r="E10" s="1025">
        <v>32750</v>
      </c>
      <c r="F10" s="1025">
        <v>33880</v>
      </c>
      <c r="G10" s="1025">
        <v>30992</v>
      </c>
      <c r="H10" s="1025">
        <v>26703</v>
      </c>
      <c r="I10" s="1025">
        <v>28263</v>
      </c>
      <c r="J10" s="1026">
        <v>8.0531462633492517</v>
      </c>
      <c r="K10" s="1027">
        <v>105.84204022019999</v>
      </c>
    </row>
    <row r="11" spans="1:11" ht="15.75">
      <c r="A11" s="1022" t="s">
        <v>496</v>
      </c>
      <c r="B11" s="1023">
        <v>65049</v>
      </c>
      <c r="C11" s="1024">
        <v>36610</v>
      </c>
      <c r="D11" s="1023">
        <v>32192</v>
      </c>
      <c r="E11" s="1025">
        <v>30595</v>
      </c>
      <c r="F11" s="1025">
        <v>29956</v>
      </c>
      <c r="G11" s="1025">
        <v>29325</v>
      </c>
      <c r="H11" s="1025">
        <v>28315</v>
      </c>
      <c r="I11" s="1025">
        <v>28145</v>
      </c>
      <c r="J11" s="1026">
        <v>43.267383049700996</v>
      </c>
      <c r="K11" s="1028">
        <v>99.399611513332147</v>
      </c>
    </row>
    <row r="12" spans="1:11" ht="15.75">
      <c r="A12" s="1022" t="s">
        <v>497</v>
      </c>
      <c r="B12" s="1023">
        <v>40696</v>
      </c>
      <c r="C12" s="1024">
        <v>7716</v>
      </c>
      <c r="D12" s="1023">
        <v>5640</v>
      </c>
      <c r="E12" s="1025">
        <v>5020</v>
      </c>
      <c r="F12" s="1025">
        <v>5305</v>
      </c>
      <c r="G12" s="1025">
        <v>4998</v>
      </c>
      <c r="H12" s="1025">
        <v>4850</v>
      </c>
      <c r="I12" s="1025">
        <v>4768</v>
      </c>
      <c r="J12" s="1026">
        <v>11.716139178297622</v>
      </c>
      <c r="K12" s="1028">
        <v>98.309278350515456</v>
      </c>
    </row>
    <row r="13" spans="1:11" ht="18.75">
      <c r="A13" s="1022" t="s">
        <v>498</v>
      </c>
      <c r="B13" s="1023">
        <v>221798</v>
      </c>
      <c r="C13" s="1024">
        <v>47975</v>
      </c>
      <c r="D13" s="1023">
        <v>50265</v>
      </c>
      <c r="E13" s="1025">
        <v>47336</v>
      </c>
      <c r="F13" s="1025">
        <v>44968</v>
      </c>
      <c r="G13" s="1025">
        <v>40610</v>
      </c>
      <c r="H13" s="1025">
        <v>38205</v>
      </c>
      <c r="I13" s="1025">
        <v>33097</v>
      </c>
      <c r="J13" s="1026">
        <v>14.922136358308009</v>
      </c>
      <c r="K13" s="1028">
        <v>86.630022248396813</v>
      </c>
    </row>
    <row r="14" spans="1:11" ht="15.75">
      <c r="A14" s="1022" t="s">
        <v>1041</v>
      </c>
      <c r="B14" s="1023">
        <v>727293</v>
      </c>
      <c r="C14" s="1024">
        <v>418185</v>
      </c>
      <c r="D14" s="1023">
        <v>335706</v>
      </c>
      <c r="E14" s="1025">
        <v>319699</v>
      </c>
      <c r="F14" s="1025">
        <v>334354</v>
      </c>
      <c r="G14" s="1025">
        <v>333649</v>
      </c>
      <c r="H14" s="1025">
        <v>331202</v>
      </c>
      <c r="I14" s="1025">
        <v>342022</v>
      </c>
      <c r="J14" s="1026">
        <v>47.026714130343613</v>
      </c>
      <c r="K14" s="1028">
        <v>103.26688848497292</v>
      </c>
    </row>
    <row r="15" spans="1:11" ht="15.75">
      <c r="A15" s="1022" t="s">
        <v>1042</v>
      </c>
      <c r="B15" s="1023">
        <v>158047</v>
      </c>
      <c r="C15" s="1024">
        <v>100231</v>
      </c>
      <c r="D15" s="1023">
        <v>94758</v>
      </c>
      <c r="E15" s="1025">
        <v>90763</v>
      </c>
      <c r="F15" s="1025">
        <v>93997</v>
      </c>
      <c r="G15" s="1025">
        <v>87044</v>
      </c>
      <c r="H15" s="1025">
        <v>92313</v>
      </c>
      <c r="I15" s="1025">
        <v>96503</v>
      </c>
      <c r="J15" s="1026">
        <v>61.05968477731308</v>
      </c>
      <c r="K15" s="1028">
        <v>104.5389056795901</v>
      </c>
    </row>
    <row r="16" spans="1:11" ht="15.75">
      <c r="A16" s="1022" t="s">
        <v>499</v>
      </c>
      <c r="B16" s="1023">
        <v>9484</v>
      </c>
      <c r="C16" s="1024">
        <v>31933</v>
      </c>
      <c r="D16" s="1023">
        <v>32941</v>
      </c>
      <c r="E16" s="1025">
        <v>31553</v>
      </c>
      <c r="F16" s="1025">
        <v>31345</v>
      </c>
      <c r="G16" s="1025">
        <v>31431</v>
      </c>
      <c r="H16" s="1025">
        <v>31286</v>
      </c>
      <c r="I16" s="1025">
        <v>31302</v>
      </c>
      <c r="J16" s="1026">
        <v>330.05061155630534</v>
      </c>
      <c r="K16" s="1028">
        <v>100.05114108546952</v>
      </c>
    </row>
    <row r="17" spans="1:11" ht="15.75">
      <c r="A17" s="1029" t="s">
        <v>500</v>
      </c>
      <c r="B17" s="1030">
        <v>47801</v>
      </c>
      <c r="C17" s="1031">
        <v>14215</v>
      </c>
      <c r="D17" s="1030">
        <v>4667</v>
      </c>
      <c r="E17" s="1032">
        <v>4022</v>
      </c>
      <c r="F17" s="1032">
        <v>4505</v>
      </c>
      <c r="G17" s="1032">
        <v>4367</v>
      </c>
      <c r="H17" s="1032">
        <v>4511</v>
      </c>
      <c r="I17" s="1032">
        <v>4580</v>
      </c>
      <c r="J17" s="1033">
        <v>9.581389510679692</v>
      </c>
      <c r="K17" s="1034">
        <v>101.52959432498336</v>
      </c>
    </row>
    <row r="18" spans="1:11" ht="15.75">
      <c r="A18" s="1035" t="s">
        <v>541</v>
      </c>
      <c r="B18" s="1030">
        <v>2504079</v>
      </c>
      <c r="C18" s="1031">
        <v>1243932</v>
      </c>
      <c r="D18" s="1036">
        <v>1273458</v>
      </c>
      <c r="E18" s="1032">
        <v>1250925</v>
      </c>
      <c r="F18" s="1032">
        <v>1286326</v>
      </c>
      <c r="G18" s="1032">
        <v>1252770</v>
      </c>
      <c r="H18" s="1032">
        <v>1261557</v>
      </c>
      <c r="I18" s="1032">
        <v>1289230</v>
      </c>
      <c r="J18" s="1033">
        <v>51.485196752977842</v>
      </c>
      <c r="K18" s="1034">
        <v>102.19355922879426</v>
      </c>
    </row>
    <row r="19" spans="1:11" ht="15.75">
      <c r="A19" s="816" t="s">
        <v>1044</v>
      </c>
      <c r="B19" s="816"/>
      <c r="C19" s="816"/>
      <c r="D19" s="816"/>
      <c r="E19" s="816"/>
      <c r="F19" s="816"/>
      <c r="G19" s="816"/>
      <c r="H19" s="816"/>
      <c r="I19" s="816"/>
      <c r="J19" s="1037"/>
      <c r="K19" s="1037"/>
    </row>
    <row r="20" spans="1:11" ht="15.75">
      <c r="A20" s="1038" t="s">
        <v>1029</v>
      </c>
      <c r="B20" s="1038"/>
      <c r="C20" s="1038"/>
      <c r="D20" s="1039"/>
      <c r="E20" s="1040"/>
      <c r="F20" s="1040"/>
      <c r="G20" s="538"/>
      <c r="H20" s="538"/>
      <c r="I20" s="538"/>
      <c r="J20" s="538"/>
      <c r="K20" s="538"/>
    </row>
    <row r="21" spans="1:11" ht="15.75">
      <c r="A21" s="1038" t="s">
        <v>1096</v>
      </c>
      <c r="B21" s="1038"/>
      <c r="C21" s="1038"/>
      <c r="D21" s="1039"/>
      <c r="E21" s="1040"/>
      <c r="F21" s="1040"/>
      <c r="G21" s="538"/>
      <c r="H21" s="538"/>
      <c r="I21" s="538"/>
      <c r="J21" s="538"/>
      <c r="K21" s="538"/>
    </row>
  </sheetData>
  <mergeCells count="1">
    <mergeCell ref="J6:K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3:Q20"/>
  <sheetViews>
    <sheetView workbookViewId="0">
      <selection activeCell="M27" sqref="M27"/>
    </sheetView>
  </sheetViews>
  <sheetFormatPr defaultRowHeight="15"/>
  <cols>
    <col min="1" max="1" width="27.5703125" customWidth="1"/>
    <col min="2" max="2" width="7.5703125" customWidth="1"/>
    <col min="3" max="3" width="8.42578125" customWidth="1"/>
    <col min="4" max="4" width="7.42578125" customWidth="1"/>
    <col min="5" max="5" width="7.7109375" customWidth="1"/>
    <col min="7" max="7" width="7.42578125" customWidth="1"/>
    <col min="8" max="9" width="8.42578125" customWidth="1"/>
    <col min="10" max="10" width="7.5703125" customWidth="1"/>
    <col min="11" max="11" width="7.7109375" bestFit="1" customWidth="1"/>
  </cols>
  <sheetData>
    <row r="3" spans="1:17" ht="15.75">
      <c r="A3" s="438" t="s">
        <v>501</v>
      </c>
      <c r="B3" s="439"/>
      <c r="C3" s="439"/>
      <c r="D3" s="439"/>
      <c r="E3" s="439"/>
      <c r="F3" s="444"/>
      <c r="G3" s="444"/>
      <c r="H3" s="444"/>
      <c r="I3" s="444"/>
      <c r="J3" s="444"/>
      <c r="K3" s="444"/>
    </row>
    <row r="4" spans="1:17" ht="15.75">
      <c r="A4" s="439" t="s">
        <v>489</v>
      </c>
      <c r="B4" s="439"/>
      <c r="C4" s="439"/>
      <c r="D4" s="439"/>
      <c r="E4" s="439"/>
      <c r="F4" s="444"/>
      <c r="G4" s="444"/>
      <c r="H4" s="444"/>
      <c r="I4" s="444"/>
      <c r="J4" s="444"/>
      <c r="K4" s="444"/>
    </row>
    <row r="5" spans="1:17" ht="15.75">
      <c r="A5" s="439" t="s">
        <v>490</v>
      </c>
      <c r="B5" s="439"/>
      <c r="C5" s="439"/>
      <c r="D5" s="439"/>
      <c r="E5" s="439"/>
      <c r="F5" s="444"/>
      <c r="G5" s="444"/>
      <c r="H5" s="444"/>
      <c r="I5" s="444"/>
      <c r="J5" s="444"/>
      <c r="K5" s="444"/>
    </row>
    <row r="6" spans="1:17" ht="15.75" customHeight="1">
      <c r="A6" s="445"/>
      <c r="B6" s="444"/>
      <c r="C6" s="444"/>
      <c r="D6" s="444"/>
      <c r="E6" s="444"/>
      <c r="F6" s="444"/>
      <c r="G6" s="444"/>
      <c r="H6" s="444"/>
      <c r="I6" s="444"/>
      <c r="J6" s="444"/>
      <c r="K6" s="446"/>
    </row>
    <row r="7" spans="1:17" ht="60">
      <c r="A7" s="458" t="s">
        <v>491</v>
      </c>
      <c r="B7" s="468" t="s">
        <v>502</v>
      </c>
      <c r="C7" s="460" t="s">
        <v>503</v>
      </c>
      <c r="D7" s="461" t="s">
        <v>502</v>
      </c>
      <c r="E7" s="460" t="s">
        <v>503</v>
      </c>
      <c r="F7" s="461" t="s">
        <v>504</v>
      </c>
      <c r="G7" s="460" t="s">
        <v>503</v>
      </c>
      <c r="H7" s="459" t="s">
        <v>504</v>
      </c>
      <c r="I7" s="460" t="s">
        <v>503</v>
      </c>
      <c r="J7" s="459" t="s">
        <v>504</v>
      </c>
      <c r="K7" s="460" t="s">
        <v>503</v>
      </c>
      <c r="L7" s="1623" t="s">
        <v>504</v>
      </c>
      <c r="M7" s="1624" t="s">
        <v>503</v>
      </c>
      <c r="N7" s="1623" t="s">
        <v>504</v>
      </c>
      <c r="O7" s="1624" t="s">
        <v>503</v>
      </c>
      <c r="P7" s="1624" t="s">
        <v>1288</v>
      </c>
      <c r="Q7" s="1625" t="s">
        <v>503</v>
      </c>
    </row>
    <row r="8" spans="1:17" ht="18.75" thickBot="1">
      <c r="A8" s="462"/>
      <c r="B8" s="463" t="s">
        <v>542</v>
      </c>
      <c r="C8" s="464"/>
      <c r="D8" s="465">
        <v>2005</v>
      </c>
      <c r="E8" s="464"/>
      <c r="F8" s="466">
        <v>2009</v>
      </c>
      <c r="G8" s="465"/>
      <c r="H8" s="467">
        <v>2010</v>
      </c>
      <c r="I8" s="465"/>
      <c r="J8" s="467">
        <v>2011</v>
      </c>
      <c r="K8" s="465"/>
      <c r="L8" s="1626">
        <v>2012</v>
      </c>
      <c r="M8" s="1627"/>
      <c r="N8" s="1626">
        <v>2013</v>
      </c>
      <c r="O8" s="1627"/>
      <c r="P8" s="1627">
        <v>2014</v>
      </c>
      <c r="Q8" s="1626"/>
    </row>
    <row r="9" spans="1:17" ht="30.75" thickTop="1">
      <c r="A9" s="1041" t="s">
        <v>495</v>
      </c>
      <c r="B9" s="1042">
        <v>3410</v>
      </c>
      <c r="C9" s="1043">
        <v>106.8</v>
      </c>
      <c r="D9" s="1044">
        <v>13311</v>
      </c>
      <c r="E9" s="1045">
        <v>72.409291192950008</v>
      </c>
      <c r="F9" s="1046">
        <v>597.54</v>
      </c>
      <c r="G9" s="1047">
        <v>73.94473387865213</v>
      </c>
      <c r="H9" s="1046">
        <v>601</v>
      </c>
      <c r="I9" s="1047">
        <v>71.547619047619051</v>
      </c>
      <c r="J9" s="1046">
        <v>641</v>
      </c>
      <c r="K9" s="1047">
        <v>75.058548009367669</v>
      </c>
      <c r="L9" s="1628">
        <v>675</v>
      </c>
      <c r="M9" s="1629">
        <f>L9/L17*100</f>
        <v>74.916759156492787</v>
      </c>
      <c r="N9" s="1628">
        <v>673</v>
      </c>
      <c r="O9" s="1630">
        <f>N9/N17*100</f>
        <v>73.471615720524014</v>
      </c>
      <c r="P9" s="1630">
        <v>740</v>
      </c>
      <c r="Q9" s="1631">
        <f>P9/P17*100</f>
        <v>76.446280991735534</v>
      </c>
    </row>
    <row r="10" spans="1:17" ht="15.75">
      <c r="A10" s="1048" t="s">
        <v>496</v>
      </c>
      <c r="B10" s="1042">
        <v>3024</v>
      </c>
      <c r="C10" s="1049">
        <v>94.7</v>
      </c>
      <c r="D10" s="1050">
        <v>16599</v>
      </c>
      <c r="E10" s="1045">
        <v>90.295381602567588</v>
      </c>
      <c r="F10" s="1051">
        <v>810</v>
      </c>
      <c r="G10" s="1047">
        <v>87.497679713893234</v>
      </c>
      <c r="H10" s="1051">
        <v>838</v>
      </c>
      <c r="I10" s="1047">
        <v>99.761904761904759</v>
      </c>
      <c r="J10" s="1051">
        <v>846</v>
      </c>
      <c r="K10" s="1047">
        <v>99.063231850117091</v>
      </c>
      <c r="L10" s="1632">
        <v>891</v>
      </c>
      <c r="M10" s="1630">
        <f>L10/L17*100</f>
        <v>98.890122086570472</v>
      </c>
      <c r="N10" s="1632">
        <v>890</v>
      </c>
      <c r="O10" s="1630">
        <f>N10/N17*100</f>
        <v>97.161572052401752</v>
      </c>
      <c r="P10" s="1630">
        <v>924</v>
      </c>
      <c r="Q10" s="1631">
        <f>P10/P17*100</f>
        <v>95.454545454545453</v>
      </c>
    </row>
    <row r="11" spans="1:17" ht="15.75">
      <c r="A11" s="1052" t="s">
        <v>505</v>
      </c>
      <c r="B11" s="1042">
        <v>3117</v>
      </c>
      <c r="C11" s="1049">
        <v>97.6</v>
      </c>
      <c r="D11" s="1050">
        <v>18336</v>
      </c>
      <c r="E11" s="1045">
        <v>99.744328999619214</v>
      </c>
      <c r="F11" s="1051">
        <v>768.7</v>
      </c>
      <c r="G11" s="1047">
        <v>95.125542946948983</v>
      </c>
      <c r="H11" s="1051">
        <v>875</v>
      </c>
      <c r="I11" s="1047">
        <v>104.16666666666667</v>
      </c>
      <c r="J11" s="1051">
        <v>891</v>
      </c>
      <c r="K11" s="1047">
        <v>104.33255269320843</v>
      </c>
      <c r="L11" s="1632">
        <v>909</v>
      </c>
      <c r="M11" s="1630">
        <f>L11/L17*100</f>
        <v>100.88790233074363</v>
      </c>
      <c r="N11" s="1632">
        <v>934</v>
      </c>
      <c r="O11" s="1630">
        <f>N11/N17*100</f>
        <v>101.96506550218341</v>
      </c>
      <c r="P11" s="1630">
        <v>1181</v>
      </c>
      <c r="Q11" s="1631">
        <f>P11/P17*100</f>
        <v>122.00413223140497</v>
      </c>
    </row>
    <row r="12" spans="1:17" ht="18">
      <c r="A12" s="1048" t="s">
        <v>543</v>
      </c>
      <c r="B12" s="1042">
        <v>3408</v>
      </c>
      <c r="C12" s="1049">
        <v>106.7</v>
      </c>
      <c r="D12" s="1050">
        <v>17704</v>
      </c>
      <c r="E12" s="1045">
        <v>96.306370015775443</v>
      </c>
      <c r="F12" s="1051">
        <v>798.75</v>
      </c>
      <c r="G12" s="1047">
        <v>98.84418814735983</v>
      </c>
      <c r="H12" s="1051">
        <v>839</v>
      </c>
      <c r="I12" s="1047">
        <v>99.88095238095238</v>
      </c>
      <c r="J12" s="1051">
        <v>849</v>
      </c>
      <c r="K12" s="1047">
        <v>99.414519906323179</v>
      </c>
      <c r="L12" s="1632">
        <v>906</v>
      </c>
      <c r="M12" s="1630">
        <f>L12/L17*100</f>
        <v>100.55493895671476</v>
      </c>
      <c r="N12" s="1632">
        <v>905</v>
      </c>
      <c r="O12" s="1630">
        <f>N12/N17*100</f>
        <v>98.799126637554593</v>
      </c>
      <c r="P12" s="1630">
        <v>920</v>
      </c>
      <c r="Q12" s="1631">
        <f>P12/P17*100</f>
        <v>95.041322314049594</v>
      </c>
    </row>
    <row r="13" spans="1:17" ht="15.75">
      <c r="A13" s="1048" t="s">
        <v>1041</v>
      </c>
      <c r="B13" s="1042">
        <v>3199</v>
      </c>
      <c r="C13" s="1049">
        <v>100.2</v>
      </c>
      <c r="D13" s="1050">
        <v>19461</v>
      </c>
      <c r="E13" s="1045">
        <v>105.86411358320187</v>
      </c>
      <c r="F13" s="1051">
        <v>762.87</v>
      </c>
      <c r="G13" s="1047">
        <v>97.932161021668378</v>
      </c>
      <c r="H13" s="1051">
        <v>822</v>
      </c>
      <c r="I13" s="1047">
        <v>97.857142857142847</v>
      </c>
      <c r="J13" s="1051">
        <v>865</v>
      </c>
      <c r="K13" s="1047">
        <v>101.28805620608898</v>
      </c>
      <c r="L13" s="1632">
        <v>909</v>
      </c>
      <c r="M13" s="1630">
        <f>L13/L17*100</f>
        <v>100.88790233074363</v>
      </c>
      <c r="N13" s="1632">
        <v>951</v>
      </c>
      <c r="O13" s="1630">
        <f>N13/N17*100</f>
        <v>103.82096069868996</v>
      </c>
      <c r="P13" s="1630">
        <v>989</v>
      </c>
      <c r="Q13" s="1631">
        <f>P13/P17*100</f>
        <v>102.1694214876033</v>
      </c>
    </row>
    <row r="14" spans="1:17" ht="15.75">
      <c r="A14" s="1048" t="s">
        <v>506</v>
      </c>
      <c r="B14" s="1042">
        <v>3126</v>
      </c>
      <c r="C14" s="1049">
        <v>97.2</v>
      </c>
      <c r="D14" s="1050">
        <v>19970</v>
      </c>
      <c r="E14" s="1045">
        <v>108.63297611924061</v>
      </c>
      <c r="F14" s="1051">
        <v>741.97</v>
      </c>
      <c r="G14" s="1047">
        <v>91.817743073172537</v>
      </c>
      <c r="H14" s="1051">
        <v>762</v>
      </c>
      <c r="I14" s="1047">
        <v>90.714285714285708</v>
      </c>
      <c r="J14" s="1051">
        <v>765</v>
      </c>
      <c r="K14" s="1047">
        <v>89.578454332552695</v>
      </c>
      <c r="L14" s="1632">
        <v>818</v>
      </c>
      <c r="M14" s="1630">
        <f>L14/L17*100</f>
        <v>90.788013318534965</v>
      </c>
      <c r="N14" s="1632">
        <v>816</v>
      </c>
      <c r="O14" s="1630">
        <f>N14/N17*100</f>
        <v>89.082969432314414</v>
      </c>
      <c r="P14" s="1630">
        <v>824</v>
      </c>
      <c r="Q14" s="1631">
        <f>P14/P17*100</f>
        <v>85.123966942148769</v>
      </c>
    </row>
    <row r="15" spans="1:17" ht="15.75">
      <c r="A15" s="1052" t="s">
        <v>507</v>
      </c>
      <c r="B15" s="1042">
        <v>3117</v>
      </c>
      <c r="C15" s="1049">
        <v>97.6</v>
      </c>
      <c r="D15" s="1050">
        <v>36168</v>
      </c>
      <c r="E15" s="1045">
        <v>196.7469945057934</v>
      </c>
      <c r="F15" s="1051">
        <v>1456.18</v>
      </c>
      <c r="G15" s="1047">
        <v>180.20022522243809</v>
      </c>
      <c r="H15" s="1051">
        <v>1485</v>
      </c>
      <c r="I15" s="1047">
        <v>176.78571428571428</v>
      </c>
      <c r="J15" s="1051">
        <v>1580</v>
      </c>
      <c r="K15" s="1047">
        <v>185.01170960187355</v>
      </c>
      <c r="L15" s="1632">
        <v>1698</v>
      </c>
      <c r="M15" s="1630">
        <f>L15/L17*100</f>
        <v>188.45726970033297</v>
      </c>
      <c r="N15" s="1632">
        <v>1561</v>
      </c>
      <c r="O15" s="1630">
        <f>N15/N17*100</f>
        <v>170.41484716157206</v>
      </c>
      <c r="P15" s="1630">
        <v>1695</v>
      </c>
      <c r="Q15" s="1631">
        <f>P15/P17*100</f>
        <v>175.10330578512395</v>
      </c>
    </row>
    <row r="16" spans="1:17" ht="15.75">
      <c r="A16" s="1048" t="s">
        <v>500</v>
      </c>
      <c r="B16" s="1053">
        <v>2730</v>
      </c>
      <c r="C16" s="1054">
        <v>85.5</v>
      </c>
      <c r="D16" s="1055">
        <v>12362</v>
      </c>
      <c r="E16" s="1056">
        <v>67.246912908665621</v>
      </c>
      <c r="F16" s="1057">
        <v>555.03</v>
      </c>
      <c r="G16" s="1058">
        <v>68.684181217438649</v>
      </c>
      <c r="H16" s="1057">
        <v>581</v>
      </c>
      <c r="I16" s="1058">
        <v>69.166666666666671</v>
      </c>
      <c r="J16" s="1057">
        <v>607</v>
      </c>
      <c r="K16" s="1058">
        <v>71.077283372365343</v>
      </c>
      <c r="L16" s="1633">
        <v>638</v>
      </c>
      <c r="M16" s="1634">
        <f>L16/L17*100</f>
        <v>70.810210876803552</v>
      </c>
      <c r="N16" s="1633">
        <v>687</v>
      </c>
      <c r="O16" s="1634">
        <f>N16/N17*100</f>
        <v>75</v>
      </c>
      <c r="P16" s="1630">
        <v>742</v>
      </c>
      <c r="Q16" s="1631">
        <f>P16/P17*100</f>
        <v>76.652892561983464</v>
      </c>
    </row>
    <row r="17" spans="1:17" ht="15.75">
      <c r="A17" s="1035" t="s">
        <v>541</v>
      </c>
      <c r="B17" s="1059">
        <v>3194</v>
      </c>
      <c r="C17" s="1060">
        <v>100</v>
      </c>
      <c r="D17" s="1055">
        <v>18383</v>
      </c>
      <c r="E17" s="1060">
        <v>100</v>
      </c>
      <c r="F17" s="1057">
        <v>808.09</v>
      </c>
      <c r="G17" s="1061">
        <v>100</v>
      </c>
      <c r="H17" s="1057">
        <v>840</v>
      </c>
      <c r="I17" s="1061">
        <v>100</v>
      </c>
      <c r="J17" s="1057">
        <v>854</v>
      </c>
      <c r="K17" s="1061">
        <v>100</v>
      </c>
      <c r="L17" s="1633">
        <v>901</v>
      </c>
      <c r="M17" s="1634">
        <v>100</v>
      </c>
      <c r="N17" s="1633">
        <v>916</v>
      </c>
      <c r="O17" s="1634">
        <v>100</v>
      </c>
      <c r="P17" s="1513">
        <v>968</v>
      </c>
      <c r="Q17" s="1635">
        <v>100</v>
      </c>
    </row>
    <row r="18" spans="1:17" ht="15.75">
      <c r="A18" s="1062" t="s">
        <v>1043</v>
      </c>
      <c r="B18" s="1038"/>
      <c r="C18" s="1038"/>
      <c r="D18" s="1038"/>
      <c r="E18" s="1039"/>
      <c r="F18" s="1040"/>
      <c r="G18" s="1040"/>
      <c r="H18" s="1040"/>
      <c r="I18" s="1040"/>
      <c r="J18" s="1040"/>
      <c r="K18" s="1040"/>
    </row>
    <row r="19" spans="1:17" ht="18">
      <c r="A19" s="1062" t="s">
        <v>1030</v>
      </c>
      <c r="B19" s="1038"/>
      <c r="C19" s="1038"/>
      <c r="D19" s="1038"/>
      <c r="E19" s="1039"/>
      <c r="F19" s="1040"/>
      <c r="G19" s="1040"/>
      <c r="H19" s="1040"/>
      <c r="I19" s="1040"/>
      <c r="J19" s="1040"/>
      <c r="K19" s="1040"/>
    </row>
    <row r="20" spans="1:17" ht="15.75">
      <c r="A20" s="442" t="s">
        <v>1096</v>
      </c>
      <c r="B20" s="439"/>
      <c r="C20" s="439"/>
      <c r="D20" s="439"/>
      <c r="E20" s="443"/>
      <c r="F20" s="444"/>
      <c r="G20" s="444"/>
      <c r="H20" s="444"/>
      <c r="I20" s="444"/>
      <c r="J20" s="444"/>
      <c r="K20" s="444"/>
    </row>
  </sheetData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39"/>
  <sheetViews>
    <sheetView workbookViewId="0">
      <selection activeCell="Q16" sqref="Q16"/>
    </sheetView>
  </sheetViews>
  <sheetFormatPr defaultRowHeight="15"/>
  <cols>
    <col min="1" max="1" width="34.42578125" customWidth="1"/>
  </cols>
  <sheetData>
    <row r="1" spans="1:13">
      <c r="A1" s="447" t="s">
        <v>540</v>
      </c>
      <c r="B1" s="443"/>
      <c r="C1" s="443"/>
      <c r="D1" s="443"/>
      <c r="E1" s="443"/>
      <c r="F1" s="443"/>
      <c r="G1" s="443"/>
    </row>
    <row r="2" spans="1:13" ht="15.75" thickBot="1">
      <c r="A2" s="447"/>
      <c r="B2" s="443"/>
      <c r="C2" s="443"/>
      <c r="D2" s="443"/>
      <c r="E2" s="443"/>
    </row>
    <row r="3" spans="1:13" ht="15.75" thickBot="1">
      <c r="A3" s="457"/>
      <c r="B3" s="1994" t="s">
        <v>508</v>
      </c>
      <c r="C3" s="1995"/>
      <c r="D3" s="1995"/>
      <c r="E3" s="1995"/>
      <c r="F3" s="1995"/>
      <c r="G3" s="1996"/>
      <c r="H3" s="1994" t="s">
        <v>537</v>
      </c>
      <c r="I3" s="1997"/>
      <c r="J3" s="1997"/>
      <c r="K3" s="1997"/>
      <c r="L3" s="1621"/>
      <c r="M3" s="1622"/>
    </row>
    <row r="4" spans="1:13">
      <c r="A4" s="455" t="s">
        <v>538</v>
      </c>
      <c r="B4" s="1639">
        <v>2013</v>
      </c>
      <c r="C4" s="1640"/>
      <c r="D4" s="1641">
        <v>2014</v>
      </c>
      <c r="E4" s="1641"/>
      <c r="F4" s="453" t="s">
        <v>156</v>
      </c>
      <c r="G4" s="454"/>
      <c r="H4" s="1125">
        <v>2013</v>
      </c>
      <c r="I4" s="1126"/>
      <c r="J4" s="1127">
        <v>2014</v>
      </c>
      <c r="K4" s="1127"/>
      <c r="L4" s="1589" t="s">
        <v>156</v>
      </c>
      <c r="M4" s="1590"/>
    </row>
    <row r="5" spans="1:13">
      <c r="A5" s="455" t="s">
        <v>539</v>
      </c>
      <c r="B5" s="456" t="s">
        <v>509</v>
      </c>
      <c r="C5" s="450" t="s">
        <v>510</v>
      </c>
      <c r="D5" s="450" t="s">
        <v>509</v>
      </c>
      <c r="E5" s="450" t="s">
        <v>510</v>
      </c>
      <c r="F5" s="450" t="s">
        <v>509</v>
      </c>
      <c r="G5" s="451" t="s">
        <v>510</v>
      </c>
      <c r="H5" s="449" t="s">
        <v>509</v>
      </c>
      <c r="I5" s="450" t="s">
        <v>510</v>
      </c>
      <c r="J5" s="450" t="s">
        <v>509</v>
      </c>
      <c r="K5" s="450" t="s">
        <v>510</v>
      </c>
      <c r="L5" s="450" t="s">
        <v>509</v>
      </c>
      <c r="M5" s="451" t="s">
        <v>510</v>
      </c>
    </row>
    <row r="6" spans="1:13" ht="15.75" thickBot="1">
      <c r="A6" s="1063" t="s">
        <v>511</v>
      </c>
      <c r="B6" s="1064">
        <v>52.8</v>
      </c>
      <c r="C6" s="1065">
        <v>13</v>
      </c>
      <c r="D6" s="1065">
        <v>58.5</v>
      </c>
      <c r="E6" s="1065">
        <v>14.6</v>
      </c>
      <c r="F6" s="1066">
        <v>5.7000000000000028</v>
      </c>
      <c r="G6" s="1067">
        <v>1.5999999999999996</v>
      </c>
      <c r="H6" s="1591">
        <v>57.7</v>
      </c>
      <c r="I6" s="1591">
        <v>30.5</v>
      </c>
      <c r="J6" s="1591">
        <v>50.2</v>
      </c>
      <c r="K6" s="1591">
        <v>25.9</v>
      </c>
      <c r="L6" s="1592">
        <f>J6-H6</f>
        <v>-7.5</v>
      </c>
      <c r="M6" s="1593">
        <f>K6-I6</f>
        <v>-4.6000000000000014</v>
      </c>
    </row>
    <row r="7" spans="1:13" ht="15.75" thickTop="1">
      <c r="A7" s="452" t="s">
        <v>512</v>
      </c>
      <c r="B7" s="1068"/>
      <c r="C7" s="1069"/>
      <c r="D7" s="1069"/>
      <c r="E7" s="1069"/>
      <c r="F7" s="1069"/>
      <c r="G7" s="1070"/>
      <c r="H7" s="1594"/>
      <c r="I7" s="1594"/>
      <c r="J7" s="1594"/>
      <c r="K7" s="1594"/>
      <c r="L7" s="1594"/>
      <c r="M7" s="1595"/>
    </row>
    <row r="8" spans="1:13">
      <c r="A8" s="1071" t="s">
        <v>513</v>
      </c>
      <c r="B8" s="1072">
        <v>96.7</v>
      </c>
      <c r="C8" s="1073">
        <v>99</v>
      </c>
      <c r="D8" s="1074">
        <v>96</v>
      </c>
      <c r="E8" s="1073">
        <v>95.5</v>
      </c>
      <c r="F8" s="1073">
        <v>-0.70000000000000284</v>
      </c>
      <c r="G8" s="1075">
        <v>-3.5</v>
      </c>
      <c r="H8" s="1596">
        <v>96.7</v>
      </c>
      <c r="I8" s="1596">
        <v>99</v>
      </c>
      <c r="J8" s="1596">
        <v>96</v>
      </c>
      <c r="K8" s="1596">
        <v>95.5</v>
      </c>
      <c r="L8" s="1596">
        <f>J8-H8</f>
        <v>-0.70000000000000284</v>
      </c>
      <c r="M8" s="1597">
        <f>K8-I8</f>
        <v>-3.5</v>
      </c>
    </row>
    <row r="9" spans="1:13">
      <c r="A9" s="1076" t="s">
        <v>514</v>
      </c>
      <c r="B9" s="1077">
        <v>2.8</v>
      </c>
      <c r="C9" s="1078">
        <v>0.7</v>
      </c>
      <c r="D9" s="1078">
        <v>4.2</v>
      </c>
      <c r="E9" s="1078">
        <v>4.9000000000000004</v>
      </c>
      <c r="F9" s="1078">
        <v>1.4000000000000004</v>
      </c>
      <c r="G9" s="1079">
        <v>4.2</v>
      </c>
      <c r="H9" s="1598">
        <v>2.8</v>
      </c>
      <c r="I9" s="1598">
        <v>0.7</v>
      </c>
      <c r="J9" s="1598">
        <v>4.2</v>
      </c>
      <c r="K9" s="1598">
        <v>4.9000000000000004</v>
      </c>
      <c r="L9" s="1598">
        <f>J9-H9</f>
        <v>1.4000000000000004</v>
      </c>
      <c r="M9" s="1599">
        <f>K9-I9</f>
        <v>4.2</v>
      </c>
    </row>
    <row r="10" spans="1:13">
      <c r="A10" s="452" t="s">
        <v>515</v>
      </c>
      <c r="B10" s="1068"/>
      <c r="C10" s="1069"/>
      <c r="D10" s="1069"/>
      <c r="E10" s="1069"/>
      <c r="F10" s="1069"/>
      <c r="G10" s="1070"/>
      <c r="H10" s="1594"/>
      <c r="I10" s="1594"/>
      <c r="J10" s="1594"/>
      <c r="K10" s="1594"/>
      <c r="L10" s="1600"/>
      <c r="M10" s="1601"/>
    </row>
    <row r="11" spans="1:13">
      <c r="A11" s="1071" t="s">
        <v>516</v>
      </c>
      <c r="B11" s="1080">
        <v>0.4</v>
      </c>
      <c r="C11" s="1081">
        <v>0</v>
      </c>
      <c r="D11" s="1082">
        <v>0.3</v>
      </c>
      <c r="E11" s="1081">
        <v>0</v>
      </c>
      <c r="F11" s="1081">
        <v>-0.10000000000000003</v>
      </c>
      <c r="G11" s="1083">
        <v>0</v>
      </c>
      <c r="H11" s="1602">
        <v>0.3</v>
      </c>
      <c r="I11" s="1603">
        <v>0.3</v>
      </c>
      <c r="J11" s="1602">
        <v>0.6</v>
      </c>
      <c r="K11" s="1603">
        <v>0</v>
      </c>
      <c r="L11" s="1602">
        <f t="shared" ref="L11:M21" si="0">J11-H11</f>
        <v>0.3</v>
      </c>
      <c r="M11" s="1604">
        <f t="shared" si="0"/>
        <v>-0.3</v>
      </c>
    </row>
    <row r="12" spans="1:13">
      <c r="A12" s="1084" t="s">
        <v>517</v>
      </c>
      <c r="B12" s="1085">
        <v>4.5</v>
      </c>
      <c r="C12" s="1086">
        <v>3.1</v>
      </c>
      <c r="D12" s="1087">
        <v>4.4000000000000004</v>
      </c>
      <c r="E12" s="1086">
        <v>6.2</v>
      </c>
      <c r="F12" s="1088">
        <v>-9.9999999999999645E-2</v>
      </c>
      <c r="G12" s="1089">
        <v>3.1</v>
      </c>
      <c r="H12" s="1605">
        <v>4.2</v>
      </c>
      <c r="I12" s="1606">
        <v>5.2</v>
      </c>
      <c r="J12" s="1605">
        <v>5.2</v>
      </c>
      <c r="K12" s="1606">
        <v>7</v>
      </c>
      <c r="L12" s="1607">
        <f t="shared" si="0"/>
        <v>1</v>
      </c>
      <c r="M12" s="1604">
        <f t="shared" si="0"/>
        <v>1.7999999999999998</v>
      </c>
    </row>
    <row r="13" spans="1:13">
      <c r="A13" s="1084" t="s">
        <v>518</v>
      </c>
      <c r="B13" s="1090">
        <v>4.4000000000000004</v>
      </c>
      <c r="C13" s="1086">
        <v>4.5999999999999996</v>
      </c>
      <c r="D13" s="1091">
        <v>5.8</v>
      </c>
      <c r="E13" s="1086">
        <v>0.7</v>
      </c>
      <c r="F13" s="1088">
        <v>1.3999999999999995</v>
      </c>
      <c r="G13" s="1092">
        <v>-3.8999999999999995</v>
      </c>
      <c r="H13" s="1608">
        <v>12</v>
      </c>
      <c r="I13" s="1606">
        <v>10.8</v>
      </c>
      <c r="J13" s="1608">
        <v>12.4</v>
      </c>
      <c r="K13" s="1606">
        <v>13.2</v>
      </c>
      <c r="L13" s="1607">
        <f t="shared" si="0"/>
        <v>0.40000000000000036</v>
      </c>
      <c r="M13" s="1604">
        <f t="shared" si="0"/>
        <v>2.3999999999999986</v>
      </c>
    </row>
    <row r="14" spans="1:13">
      <c r="A14" s="1084" t="s">
        <v>519</v>
      </c>
      <c r="B14" s="1090">
        <v>4.7</v>
      </c>
      <c r="C14" s="1086">
        <v>2.2999999999999998</v>
      </c>
      <c r="D14" s="1091">
        <v>4.8</v>
      </c>
      <c r="E14" s="1086">
        <v>4.8</v>
      </c>
      <c r="F14" s="1088">
        <v>9.9999999999999645E-2</v>
      </c>
      <c r="G14" s="1092">
        <v>2.5</v>
      </c>
      <c r="H14" s="1608">
        <v>13.7</v>
      </c>
      <c r="I14" s="1606">
        <v>11.8</v>
      </c>
      <c r="J14" s="1608">
        <v>12.4</v>
      </c>
      <c r="K14" s="1606">
        <v>10.7</v>
      </c>
      <c r="L14" s="1607">
        <f t="shared" si="0"/>
        <v>-1.2999999999999989</v>
      </c>
      <c r="M14" s="1609">
        <f t="shared" si="0"/>
        <v>-1.1000000000000014</v>
      </c>
    </row>
    <row r="15" spans="1:13">
      <c r="A15" s="1084" t="s">
        <v>520</v>
      </c>
      <c r="B15" s="1090">
        <v>10</v>
      </c>
      <c r="C15" s="1086">
        <v>2.2999999999999998</v>
      </c>
      <c r="D15" s="1091">
        <v>8.1999999999999993</v>
      </c>
      <c r="E15" s="1086">
        <v>7.5</v>
      </c>
      <c r="F15" s="1088">
        <v>-1.8000000000000007</v>
      </c>
      <c r="G15" s="1092">
        <v>5.2</v>
      </c>
      <c r="H15" s="1608">
        <v>15.3</v>
      </c>
      <c r="I15" s="1606">
        <v>14.1</v>
      </c>
      <c r="J15" s="1608">
        <v>18.7</v>
      </c>
      <c r="K15" s="1606">
        <v>17.3</v>
      </c>
      <c r="L15" s="1607">
        <f t="shared" si="0"/>
        <v>3.3999999999999986</v>
      </c>
      <c r="M15" s="1609">
        <f t="shared" si="0"/>
        <v>3.2000000000000011</v>
      </c>
    </row>
    <row r="16" spans="1:13">
      <c r="A16" s="1084" t="s">
        <v>521</v>
      </c>
      <c r="B16" s="1085">
        <v>11.2</v>
      </c>
      <c r="C16" s="1093">
        <v>14.6</v>
      </c>
      <c r="D16" s="1087">
        <v>13.2</v>
      </c>
      <c r="E16" s="1093">
        <v>15.1</v>
      </c>
      <c r="F16" s="1088">
        <v>2</v>
      </c>
      <c r="G16" s="1092">
        <v>0.5</v>
      </c>
      <c r="H16" s="1605">
        <v>15.3</v>
      </c>
      <c r="I16" s="1610">
        <v>16.100000000000001</v>
      </c>
      <c r="J16" s="1605">
        <v>14.7</v>
      </c>
      <c r="K16" s="1610">
        <v>17.3</v>
      </c>
      <c r="L16" s="1607">
        <f t="shared" si="0"/>
        <v>-0.60000000000000142</v>
      </c>
      <c r="M16" s="1604">
        <f t="shared" si="0"/>
        <v>1.1999999999999993</v>
      </c>
    </row>
    <row r="17" spans="1:13">
      <c r="A17" s="1084" t="s">
        <v>522</v>
      </c>
      <c r="B17" s="1090">
        <v>18.899999999999999</v>
      </c>
      <c r="C17" s="1086">
        <v>20.8</v>
      </c>
      <c r="D17" s="1091">
        <v>17.600000000000001</v>
      </c>
      <c r="E17" s="1086">
        <v>19.899999999999999</v>
      </c>
      <c r="F17" s="1088">
        <v>-1.2999999999999972</v>
      </c>
      <c r="G17" s="1092">
        <v>-0.90000000000000213</v>
      </c>
      <c r="H17" s="1608">
        <v>13.7</v>
      </c>
      <c r="I17" s="1606">
        <v>15.1</v>
      </c>
      <c r="J17" s="1608">
        <v>12</v>
      </c>
      <c r="K17" s="1606">
        <v>10.7</v>
      </c>
      <c r="L17" s="1607">
        <f t="shared" si="0"/>
        <v>-1.6999999999999993</v>
      </c>
      <c r="M17" s="1604">
        <f t="shared" si="0"/>
        <v>-4.4000000000000004</v>
      </c>
    </row>
    <row r="18" spans="1:13">
      <c r="A18" s="1084" t="s">
        <v>523</v>
      </c>
      <c r="B18" s="1090">
        <v>19.3</v>
      </c>
      <c r="C18" s="1086">
        <v>24.6</v>
      </c>
      <c r="D18" s="1091">
        <v>16.899999999999999</v>
      </c>
      <c r="E18" s="1086">
        <v>20.5</v>
      </c>
      <c r="F18" s="1088">
        <v>-2.4000000000000021</v>
      </c>
      <c r="G18" s="1092">
        <v>-4.1000000000000014</v>
      </c>
      <c r="H18" s="1608">
        <v>11.4</v>
      </c>
      <c r="I18" s="1606">
        <v>12.8</v>
      </c>
      <c r="J18" s="1608">
        <v>13.7</v>
      </c>
      <c r="K18" s="1606">
        <v>17.3</v>
      </c>
      <c r="L18" s="1607">
        <f t="shared" si="0"/>
        <v>2.2999999999999989</v>
      </c>
      <c r="M18" s="1609">
        <f t="shared" si="0"/>
        <v>4.5</v>
      </c>
    </row>
    <row r="19" spans="1:13">
      <c r="A19" s="1084" t="s">
        <v>524</v>
      </c>
      <c r="B19" s="1090">
        <v>19.3</v>
      </c>
      <c r="C19" s="1086">
        <v>23.8</v>
      </c>
      <c r="D19" s="1091">
        <v>21.5</v>
      </c>
      <c r="E19" s="1086">
        <v>21.9</v>
      </c>
      <c r="F19" s="1088">
        <v>2.1999999999999993</v>
      </c>
      <c r="G19" s="1092">
        <v>-1.9000000000000021</v>
      </c>
      <c r="H19" s="1608">
        <v>11.8</v>
      </c>
      <c r="I19" s="1606">
        <v>12.8</v>
      </c>
      <c r="J19" s="1608">
        <v>9.4</v>
      </c>
      <c r="K19" s="1606">
        <v>6.6</v>
      </c>
      <c r="L19" s="1607">
        <f t="shared" si="0"/>
        <v>-2.4000000000000004</v>
      </c>
      <c r="M19" s="1604">
        <f t="shared" si="0"/>
        <v>-6.2000000000000011</v>
      </c>
    </row>
    <row r="20" spans="1:13">
      <c r="A20" s="1084" t="s">
        <v>525</v>
      </c>
      <c r="B20" s="1090">
        <v>7.2</v>
      </c>
      <c r="C20" s="1093">
        <v>3.1</v>
      </c>
      <c r="D20" s="1091">
        <v>6</v>
      </c>
      <c r="E20" s="1093">
        <v>3.4</v>
      </c>
      <c r="F20" s="1088">
        <v>-1.2000000000000002</v>
      </c>
      <c r="G20" s="1092">
        <v>0.29999999999999982</v>
      </c>
      <c r="H20" s="1608">
        <v>2.1</v>
      </c>
      <c r="I20" s="1610">
        <v>0.3</v>
      </c>
      <c r="J20" s="1608">
        <v>0.8</v>
      </c>
      <c r="K20" s="1610">
        <v>0.8</v>
      </c>
      <c r="L20" s="1611">
        <f t="shared" si="0"/>
        <v>-1.3</v>
      </c>
      <c r="M20" s="1604">
        <f t="shared" si="0"/>
        <v>0.5</v>
      </c>
    </row>
    <row r="21" spans="1:13">
      <c r="A21" s="1076" t="s">
        <v>526</v>
      </c>
      <c r="B21" s="1077">
        <v>0.4</v>
      </c>
      <c r="C21" s="1094">
        <v>0</v>
      </c>
      <c r="D21" s="1078">
        <v>1.4</v>
      </c>
      <c r="E21" s="1094">
        <v>0</v>
      </c>
      <c r="F21" s="1094">
        <v>0.99999999999999989</v>
      </c>
      <c r="G21" s="1095">
        <v>0</v>
      </c>
      <c r="H21" s="1598">
        <v>0.7</v>
      </c>
      <c r="I21" s="1612">
        <v>0.7</v>
      </c>
      <c r="J21" s="1598">
        <v>0</v>
      </c>
      <c r="K21" s="1612">
        <v>0</v>
      </c>
      <c r="L21" s="1613">
        <f t="shared" si="0"/>
        <v>-0.7</v>
      </c>
      <c r="M21" s="1614">
        <f t="shared" si="0"/>
        <v>-0.7</v>
      </c>
    </row>
    <row r="22" spans="1:13">
      <c r="A22" s="1096" t="s">
        <v>527</v>
      </c>
      <c r="B22" s="1097"/>
      <c r="C22" s="1098"/>
      <c r="D22" s="1098"/>
      <c r="E22" s="1098"/>
      <c r="F22" s="1098"/>
      <c r="G22" s="1099"/>
      <c r="H22" s="1600"/>
      <c r="I22" s="1600"/>
      <c r="J22" s="1600"/>
      <c r="K22" s="1600"/>
      <c r="L22" s="1600"/>
      <c r="M22" s="1601"/>
    </row>
    <row r="23" spans="1:13">
      <c r="A23" s="1100" t="s">
        <v>528</v>
      </c>
      <c r="B23" s="1101">
        <v>8.6999999999999993</v>
      </c>
      <c r="C23" s="1102">
        <v>11.5</v>
      </c>
      <c r="D23" s="1073">
        <v>8</v>
      </c>
      <c r="E23" s="1102">
        <v>12.3</v>
      </c>
      <c r="F23" s="1073">
        <v>-0.69999999999999929</v>
      </c>
      <c r="G23" s="1103">
        <v>0.80000000000000071</v>
      </c>
      <c r="H23" s="1615">
        <v>6.4</v>
      </c>
      <c r="I23" s="1616">
        <v>9.1999999999999993</v>
      </c>
      <c r="J23" s="1615">
        <v>2.4</v>
      </c>
      <c r="K23" s="1616">
        <v>3.7</v>
      </c>
      <c r="L23" s="1615">
        <f>J23-H23</f>
        <v>-4</v>
      </c>
      <c r="M23" s="1617">
        <f>K23-I23</f>
        <v>-5.4999999999999991</v>
      </c>
    </row>
    <row r="24" spans="1:13">
      <c r="A24" s="1104" t="s">
        <v>529</v>
      </c>
      <c r="B24" s="1090">
        <v>43.9</v>
      </c>
      <c r="C24" s="1086">
        <v>32.299999999999997</v>
      </c>
      <c r="D24" s="1091">
        <v>43.6</v>
      </c>
      <c r="E24" s="1086">
        <v>29.5</v>
      </c>
      <c r="F24" s="1091">
        <v>-0.29999999999999716</v>
      </c>
      <c r="G24" s="1103">
        <v>-2.7999999999999972</v>
      </c>
      <c r="H24" s="1608">
        <v>34</v>
      </c>
      <c r="I24" s="1606">
        <v>36.700000000000003</v>
      </c>
      <c r="J24" s="1608">
        <v>45.8</v>
      </c>
      <c r="K24" s="1606">
        <v>44.9</v>
      </c>
      <c r="L24" s="1608">
        <f t="shared" ref="L24:M31" si="1">J24-H24</f>
        <v>11.799999999999997</v>
      </c>
      <c r="M24" s="1617">
        <f t="shared" si="1"/>
        <v>8.1999999999999957</v>
      </c>
    </row>
    <row r="25" spans="1:13">
      <c r="A25" s="1104" t="s">
        <v>530</v>
      </c>
      <c r="B25" s="1090">
        <v>3</v>
      </c>
      <c r="C25" s="1086">
        <v>0.8</v>
      </c>
      <c r="D25" s="1091">
        <v>0</v>
      </c>
      <c r="E25" s="1086">
        <v>0</v>
      </c>
      <c r="F25" s="1091">
        <v>0</v>
      </c>
      <c r="G25" s="1103">
        <v>-0.8</v>
      </c>
      <c r="H25" s="1608">
        <v>5.5</v>
      </c>
      <c r="I25" s="1606">
        <v>2</v>
      </c>
      <c r="J25" s="1608">
        <v>0</v>
      </c>
      <c r="K25" s="1606">
        <v>0</v>
      </c>
      <c r="L25" s="1608">
        <f t="shared" si="1"/>
        <v>-5.5</v>
      </c>
      <c r="M25" s="1617">
        <f t="shared" si="1"/>
        <v>-2</v>
      </c>
    </row>
    <row r="26" spans="1:13">
      <c r="A26" s="1104" t="s">
        <v>531</v>
      </c>
      <c r="B26" s="1090">
        <v>3.6</v>
      </c>
      <c r="C26" s="1093">
        <v>5.4</v>
      </c>
      <c r="D26" s="1091">
        <v>7.7</v>
      </c>
      <c r="E26" s="1093">
        <v>4.0999999999999996</v>
      </c>
      <c r="F26" s="1091">
        <v>4.0999999999999996</v>
      </c>
      <c r="G26" s="1103">
        <v>-1.3000000000000007</v>
      </c>
      <c r="H26" s="1608">
        <v>5.5</v>
      </c>
      <c r="I26" s="1610">
        <v>6.2</v>
      </c>
      <c r="J26" s="1608">
        <v>7</v>
      </c>
      <c r="K26" s="1610">
        <v>6.2</v>
      </c>
      <c r="L26" s="1608">
        <f t="shared" si="1"/>
        <v>1.5</v>
      </c>
      <c r="M26" s="1617">
        <f t="shared" si="1"/>
        <v>0</v>
      </c>
    </row>
    <row r="27" spans="1:13">
      <c r="A27" s="1104" t="s">
        <v>532</v>
      </c>
      <c r="B27" s="1085">
        <v>3</v>
      </c>
      <c r="C27" s="1093">
        <v>3.8</v>
      </c>
      <c r="D27" s="1091">
        <v>1.7</v>
      </c>
      <c r="E27" s="1086">
        <v>4.0999999999999996</v>
      </c>
      <c r="F27" s="1091">
        <v>-1.3</v>
      </c>
      <c r="G27" s="1103">
        <v>0.29999999999999982</v>
      </c>
      <c r="H27" s="1608">
        <v>2.9</v>
      </c>
      <c r="I27" s="1606">
        <v>2</v>
      </c>
      <c r="J27" s="1608">
        <v>2.8</v>
      </c>
      <c r="K27" s="1606">
        <v>3.7</v>
      </c>
      <c r="L27" s="1608">
        <f t="shared" si="1"/>
        <v>-0.10000000000000009</v>
      </c>
      <c r="M27" s="1617">
        <f t="shared" si="1"/>
        <v>1.7000000000000002</v>
      </c>
    </row>
    <row r="28" spans="1:13">
      <c r="A28" s="1104" t="s">
        <v>533</v>
      </c>
      <c r="B28" s="1090">
        <v>28.2</v>
      </c>
      <c r="C28" s="1086">
        <v>36.200000000000003</v>
      </c>
      <c r="D28" s="1091">
        <v>29.6</v>
      </c>
      <c r="E28" s="1086">
        <v>40.4</v>
      </c>
      <c r="F28" s="1091">
        <v>1.4000000000000021</v>
      </c>
      <c r="G28" s="1103">
        <v>4.1999999999999957</v>
      </c>
      <c r="H28" s="1608">
        <v>36.4</v>
      </c>
      <c r="I28" s="1606">
        <v>34.799999999999997</v>
      </c>
      <c r="J28" s="1608">
        <v>31.7</v>
      </c>
      <c r="K28" s="1606">
        <v>31.3</v>
      </c>
      <c r="L28" s="1608">
        <f t="shared" si="1"/>
        <v>-4.6999999999999993</v>
      </c>
      <c r="M28" s="1617">
        <f t="shared" si="1"/>
        <v>-3.4999999999999964</v>
      </c>
    </row>
    <row r="29" spans="1:13">
      <c r="A29" s="1104" t="s">
        <v>534</v>
      </c>
      <c r="B29" s="1105">
        <v>0.4</v>
      </c>
      <c r="C29" s="1088">
        <v>0</v>
      </c>
      <c r="D29" s="1106">
        <v>0.2</v>
      </c>
      <c r="E29" s="1088">
        <v>0</v>
      </c>
      <c r="F29" s="1091">
        <v>-0.2</v>
      </c>
      <c r="G29" s="1103">
        <v>0</v>
      </c>
      <c r="H29" s="1607">
        <v>0.2</v>
      </c>
      <c r="I29" s="1613">
        <v>0</v>
      </c>
      <c r="J29" s="1607">
        <v>0.4</v>
      </c>
      <c r="K29" s="1613">
        <v>0</v>
      </c>
      <c r="L29" s="1608">
        <f t="shared" si="1"/>
        <v>0.2</v>
      </c>
      <c r="M29" s="1609" t="s">
        <v>1287</v>
      </c>
    </row>
    <row r="30" spans="1:13">
      <c r="A30" s="1104" t="s">
        <v>535</v>
      </c>
      <c r="B30" s="1105">
        <v>0.4</v>
      </c>
      <c r="C30" s="1088">
        <v>0</v>
      </c>
      <c r="D30" s="1106">
        <v>1.5</v>
      </c>
      <c r="E30" s="1088">
        <v>1.4</v>
      </c>
      <c r="F30" s="1091">
        <v>1.1000000000000001</v>
      </c>
      <c r="G30" s="1103">
        <v>1.4</v>
      </c>
      <c r="H30" s="1607">
        <v>0.7</v>
      </c>
      <c r="I30" s="1613">
        <v>0.3</v>
      </c>
      <c r="J30" s="1607">
        <v>1.4</v>
      </c>
      <c r="K30" s="1613">
        <v>2.5</v>
      </c>
      <c r="L30" s="1608">
        <f t="shared" si="1"/>
        <v>0.7</v>
      </c>
      <c r="M30" s="1617">
        <f t="shared" si="1"/>
        <v>2.2000000000000002</v>
      </c>
    </row>
    <row r="31" spans="1:13" ht="15.75" thickBot="1">
      <c r="A31" s="1107" t="s">
        <v>536</v>
      </c>
      <c r="B31" s="1108">
        <v>8.9</v>
      </c>
      <c r="C31" s="1109">
        <v>11.5</v>
      </c>
      <c r="D31" s="1110">
        <v>8</v>
      </c>
      <c r="E31" s="1109">
        <v>9.6</v>
      </c>
      <c r="F31" s="1110">
        <v>-0.90000000000000036</v>
      </c>
      <c r="G31" s="1111">
        <v>-1.9000000000000004</v>
      </c>
      <c r="H31" s="1618">
        <v>8.1</v>
      </c>
      <c r="I31" s="1619">
        <v>8.9</v>
      </c>
      <c r="J31" s="1618">
        <v>8.6</v>
      </c>
      <c r="K31" s="1619">
        <v>9.1</v>
      </c>
      <c r="L31" s="1618">
        <f t="shared" si="1"/>
        <v>0.5</v>
      </c>
      <c r="M31" s="1620">
        <f t="shared" si="1"/>
        <v>0.19999999999999929</v>
      </c>
    </row>
    <row r="32" spans="1:13">
      <c r="B32" s="440"/>
      <c r="C32" s="440"/>
      <c r="D32" s="440"/>
      <c r="E32" s="440"/>
      <c r="F32" s="440"/>
      <c r="G32" s="440"/>
    </row>
    <row r="33" spans="1:10" ht="15.75" thickBot="1">
      <c r="A33" s="447" t="s">
        <v>1197</v>
      </c>
      <c r="B33" s="1005"/>
      <c r="C33" s="1005"/>
      <c r="D33" s="1005"/>
      <c r="E33" s="1005"/>
      <c r="F33" s="1005"/>
      <c r="G33" s="1005"/>
    </row>
    <row r="34" spans="1:10" ht="15.75">
      <c r="A34" s="2000" t="s">
        <v>1196</v>
      </c>
      <c r="B34" s="1348"/>
      <c r="C34" s="1998" t="s">
        <v>1195</v>
      </c>
      <c r="D34" s="1998"/>
      <c r="E34" s="1998"/>
      <c r="F34" s="1998"/>
      <c r="G34" s="1998"/>
      <c r="H34" s="1998"/>
      <c r="I34" s="1998"/>
      <c r="J34" s="1999"/>
    </row>
    <row r="35" spans="1:10" ht="81.75">
      <c r="A35" s="2001"/>
      <c r="B35" s="1351" t="s">
        <v>4</v>
      </c>
      <c r="C35" s="1349" t="s">
        <v>1188</v>
      </c>
      <c r="D35" s="1349" t="s">
        <v>1189</v>
      </c>
      <c r="E35" s="1349" t="s">
        <v>1190</v>
      </c>
      <c r="F35" s="1349" t="s">
        <v>1191</v>
      </c>
      <c r="G35" s="1349" t="s">
        <v>1192</v>
      </c>
      <c r="H35" s="1349" t="s">
        <v>1198</v>
      </c>
      <c r="I35" s="1349" t="s">
        <v>1193</v>
      </c>
      <c r="J35" s="1350" t="s">
        <v>1194</v>
      </c>
    </row>
    <row r="36" spans="1:10" ht="15.75">
      <c r="A36" s="1342" t="s">
        <v>508</v>
      </c>
      <c r="B36" s="1343">
        <v>58.5</v>
      </c>
      <c r="C36" s="1343">
        <v>2.6</v>
      </c>
      <c r="D36" s="1343">
        <v>11.6</v>
      </c>
      <c r="E36" s="1343">
        <v>4</v>
      </c>
      <c r="F36" s="1343">
        <v>17</v>
      </c>
      <c r="G36" s="1343">
        <v>4.4000000000000004</v>
      </c>
      <c r="H36" s="1343">
        <v>6.5</v>
      </c>
      <c r="I36" s="1343">
        <v>6.6</v>
      </c>
      <c r="J36" s="1344">
        <v>5.7</v>
      </c>
    </row>
    <row r="37" spans="1:10" ht="16.5" thickBot="1">
      <c r="A37" s="1345" t="s">
        <v>537</v>
      </c>
      <c r="B37" s="1346">
        <v>50.2</v>
      </c>
      <c r="C37" s="1346">
        <v>5</v>
      </c>
      <c r="D37" s="1346">
        <v>5.2</v>
      </c>
      <c r="E37" s="1346">
        <v>7.3</v>
      </c>
      <c r="F37" s="1346">
        <v>8.8000000000000007</v>
      </c>
      <c r="G37" s="1346">
        <v>6.3</v>
      </c>
      <c r="H37" s="1346">
        <v>7.4</v>
      </c>
      <c r="I37" s="1346">
        <v>5.4</v>
      </c>
      <c r="J37" s="1347">
        <v>4.8</v>
      </c>
    </row>
    <row r="38" spans="1:10">
      <c r="A38" s="1039" t="s">
        <v>1060</v>
      </c>
    </row>
    <row r="39" spans="1:10">
      <c r="A39" s="443" t="s">
        <v>1102</v>
      </c>
    </row>
  </sheetData>
  <mergeCells count="4">
    <mergeCell ref="B3:G3"/>
    <mergeCell ref="H3:K3"/>
    <mergeCell ref="C34:J34"/>
    <mergeCell ref="A34:A35"/>
  </mergeCells>
  <pageMargins left="0.70866141732283472" right="0.70866141732283472" top="0.35433070866141736" bottom="0.35433070866141736" header="0.31496062992125984" footer="0.31496062992125984"/>
  <pageSetup paperSize="9" scale="85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42"/>
  <sheetViews>
    <sheetView workbookViewId="0">
      <selection activeCell="G24" sqref="G24"/>
    </sheetView>
  </sheetViews>
  <sheetFormatPr defaultRowHeight="15"/>
  <cols>
    <col min="1" max="1" width="41.7109375" customWidth="1"/>
    <col min="2" max="2" width="18.140625" customWidth="1"/>
    <col min="3" max="3" width="17" customWidth="1"/>
    <col min="4" max="4" width="19" customWidth="1"/>
  </cols>
  <sheetData>
    <row r="1" spans="1:4">
      <c r="A1" s="629" t="s">
        <v>1199</v>
      </c>
      <c r="B1" s="629"/>
      <c r="C1" s="629"/>
    </row>
    <row r="2" spans="1:4" ht="15.75" thickBot="1">
      <c r="A2" s="99" t="s">
        <v>880</v>
      </c>
      <c r="B2" s="99"/>
      <c r="C2" s="99"/>
      <c r="D2" s="751" t="s">
        <v>1095</v>
      </c>
    </row>
    <row r="3" spans="1:4" ht="30" thickBot="1">
      <c r="A3" s="998" t="s">
        <v>1037</v>
      </c>
      <c r="B3" s="947" t="s">
        <v>1038</v>
      </c>
      <c r="C3" s="948" t="s">
        <v>1040</v>
      </c>
      <c r="D3" s="948" t="s">
        <v>1039</v>
      </c>
    </row>
    <row r="4" spans="1:4">
      <c r="A4" s="752" t="s">
        <v>635</v>
      </c>
      <c r="B4" s="949">
        <v>230448</v>
      </c>
      <c r="C4" s="949">
        <v>142591</v>
      </c>
      <c r="D4" s="949">
        <v>87856</v>
      </c>
    </row>
    <row r="5" spans="1:4">
      <c r="A5" s="753" t="s">
        <v>636</v>
      </c>
      <c r="B5" s="950">
        <v>84396</v>
      </c>
      <c r="C5" s="950">
        <v>62922</v>
      </c>
      <c r="D5" s="950">
        <v>21474</v>
      </c>
    </row>
    <row r="6" spans="1:4">
      <c r="A6" s="753" t="s">
        <v>637</v>
      </c>
      <c r="B6" s="950">
        <v>6912460</v>
      </c>
      <c r="C6" s="950">
        <v>5083744</v>
      </c>
      <c r="D6" s="950">
        <v>1828716</v>
      </c>
    </row>
    <row r="7" spans="1:4">
      <c r="A7" s="753" t="s">
        <v>638</v>
      </c>
      <c r="B7" s="950">
        <v>6508375</v>
      </c>
      <c r="C7" s="950">
        <v>4881281</v>
      </c>
      <c r="D7" s="950">
        <v>1627094</v>
      </c>
    </row>
    <row r="8" spans="1:4">
      <c r="A8" s="754" t="s">
        <v>1203</v>
      </c>
      <c r="B8" s="951">
        <v>6047412</v>
      </c>
      <c r="C8" s="952">
        <v>4525565</v>
      </c>
      <c r="D8" s="951">
        <v>1521847</v>
      </c>
    </row>
    <row r="9" spans="1:4">
      <c r="A9" s="754" t="s">
        <v>1200</v>
      </c>
      <c r="B9" s="953">
        <v>8912934</v>
      </c>
      <c r="C9" s="954">
        <v>6681017</v>
      </c>
      <c r="D9" s="953">
        <v>2231917</v>
      </c>
    </row>
    <row r="10" spans="1:4">
      <c r="A10" s="753" t="s">
        <v>639</v>
      </c>
      <c r="B10" s="950">
        <v>0</v>
      </c>
      <c r="C10" s="950">
        <v>0</v>
      </c>
      <c r="D10" s="950">
        <v>0</v>
      </c>
    </row>
    <row r="11" spans="1:4">
      <c r="A11" s="753" t="s">
        <v>640</v>
      </c>
      <c r="B11" s="950">
        <v>1108180.02</v>
      </c>
      <c r="C11" s="950">
        <v>831135.01</v>
      </c>
      <c r="D11" s="950">
        <v>277045.01</v>
      </c>
    </row>
    <row r="12" spans="1:4" ht="15.75" thickBot="1">
      <c r="A12" s="1559" t="s">
        <v>641</v>
      </c>
      <c r="B12" s="955">
        <v>29804204</v>
      </c>
      <c r="C12" s="955">
        <v>22208255</v>
      </c>
      <c r="D12" s="955">
        <v>7595949</v>
      </c>
    </row>
    <row r="13" spans="1:4">
      <c r="A13" s="1560" t="s">
        <v>642</v>
      </c>
      <c r="B13" s="1352">
        <v>4349064</v>
      </c>
      <c r="C13" s="1352">
        <v>3479042</v>
      </c>
      <c r="D13" s="1353">
        <v>870022</v>
      </c>
    </row>
    <row r="14" spans="1:4">
      <c r="A14" s="1560" t="s">
        <v>643</v>
      </c>
      <c r="B14" s="950">
        <v>2745386</v>
      </c>
      <c r="C14" s="950">
        <v>2169755</v>
      </c>
      <c r="D14" s="950">
        <v>575631</v>
      </c>
    </row>
    <row r="15" spans="1:4">
      <c r="A15" s="1560" t="s">
        <v>644</v>
      </c>
      <c r="B15" s="950">
        <v>31770</v>
      </c>
      <c r="C15" s="950">
        <v>22440</v>
      </c>
      <c r="D15" s="950">
        <v>9330</v>
      </c>
    </row>
    <row r="16" spans="1:4">
      <c r="A16" s="1560" t="s">
        <v>645</v>
      </c>
      <c r="B16" s="950">
        <v>25686431</v>
      </c>
      <c r="C16" s="950">
        <v>20165236</v>
      </c>
      <c r="D16" s="950">
        <v>5521195</v>
      </c>
    </row>
    <row r="17" spans="1:4">
      <c r="A17" s="755" t="s">
        <v>646</v>
      </c>
      <c r="B17" s="950">
        <v>2494508</v>
      </c>
      <c r="C17" s="950">
        <v>1990651</v>
      </c>
      <c r="D17" s="950">
        <v>503857</v>
      </c>
    </row>
    <row r="18" spans="1:4">
      <c r="A18" s="753" t="s">
        <v>647</v>
      </c>
      <c r="B18" s="950">
        <v>29979</v>
      </c>
      <c r="C18" s="950">
        <v>23983</v>
      </c>
      <c r="D18" s="950">
        <v>5996</v>
      </c>
    </row>
    <row r="19" spans="1:4">
      <c r="A19" s="753" t="s">
        <v>648</v>
      </c>
      <c r="B19" s="950">
        <v>53446</v>
      </c>
      <c r="C19" s="950">
        <v>42757</v>
      </c>
      <c r="D19" s="950">
        <v>10689</v>
      </c>
    </row>
    <row r="20" spans="1:4">
      <c r="A20" s="753" t="s">
        <v>649</v>
      </c>
      <c r="B20" s="950">
        <v>145579</v>
      </c>
      <c r="C20" s="950">
        <v>116463</v>
      </c>
      <c r="D20" s="950">
        <v>29116</v>
      </c>
    </row>
    <row r="21" spans="1:4">
      <c r="A21" s="753" t="s">
        <v>1201</v>
      </c>
      <c r="B21" s="1355">
        <v>5170808</v>
      </c>
      <c r="C21" s="1355">
        <v>4136646</v>
      </c>
      <c r="D21" s="1355">
        <v>1034162</v>
      </c>
    </row>
    <row r="22" spans="1:4" ht="15.75" thickBot="1">
      <c r="A22" s="756" t="s">
        <v>650</v>
      </c>
      <c r="B22" s="958">
        <v>40706971</v>
      </c>
      <c r="C22" s="958">
        <v>32146973</v>
      </c>
      <c r="D22" s="958">
        <v>8559998</v>
      </c>
    </row>
    <row r="23" spans="1:4">
      <c r="A23" s="755" t="s">
        <v>651</v>
      </c>
      <c r="B23" s="956">
        <v>19231199</v>
      </c>
      <c r="C23" s="956">
        <v>14423399</v>
      </c>
      <c r="D23" s="956">
        <v>4807800</v>
      </c>
    </row>
    <row r="24" spans="1:4">
      <c r="A24" s="753" t="s">
        <v>652</v>
      </c>
      <c r="B24" s="950">
        <v>3238000</v>
      </c>
      <c r="C24" s="950">
        <v>2428499</v>
      </c>
      <c r="D24" s="950">
        <v>809500</v>
      </c>
    </row>
    <row r="25" spans="1:4">
      <c r="A25" s="753" t="s">
        <v>653</v>
      </c>
      <c r="B25" s="950">
        <v>508386</v>
      </c>
      <c r="C25" s="950">
        <v>381290</v>
      </c>
      <c r="D25" s="950">
        <v>127096</v>
      </c>
    </row>
    <row r="26" spans="1:4">
      <c r="A26" s="753" t="s">
        <v>654</v>
      </c>
      <c r="B26" s="950">
        <v>0</v>
      </c>
      <c r="C26" s="950">
        <v>0</v>
      </c>
      <c r="D26" s="950">
        <v>0</v>
      </c>
    </row>
    <row r="27" spans="1:4">
      <c r="A27" s="753" t="s">
        <v>655</v>
      </c>
      <c r="B27" s="950">
        <v>358587</v>
      </c>
      <c r="C27" s="950">
        <v>268940</v>
      </c>
      <c r="D27" s="950">
        <v>89647</v>
      </c>
    </row>
    <row r="28" spans="1:4">
      <c r="A28" s="1354" t="s">
        <v>1202</v>
      </c>
      <c r="B28" s="1355">
        <v>0</v>
      </c>
      <c r="C28" s="1355">
        <v>0</v>
      </c>
      <c r="D28" s="1355">
        <v>0</v>
      </c>
    </row>
    <row r="29" spans="1:4" ht="15.75" thickBot="1">
      <c r="A29" s="756" t="s">
        <v>656</v>
      </c>
      <c r="B29" s="958">
        <v>23336171</v>
      </c>
      <c r="C29" s="958">
        <v>17502128</v>
      </c>
      <c r="D29" s="958">
        <v>5834043</v>
      </c>
    </row>
    <row r="30" spans="1:4">
      <c r="A30" s="755" t="s">
        <v>657</v>
      </c>
      <c r="B30" s="956">
        <v>14494796</v>
      </c>
      <c r="C30" s="956">
        <v>11511186</v>
      </c>
      <c r="D30" s="956">
        <v>2983610</v>
      </c>
    </row>
    <row r="31" spans="1:4">
      <c r="A31" s="753" t="s">
        <v>658</v>
      </c>
      <c r="B31" s="950">
        <v>549346</v>
      </c>
      <c r="C31" s="950">
        <v>439476</v>
      </c>
      <c r="D31" s="950">
        <v>109869</v>
      </c>
    </row>
    <row r="32" spans="1:4">
      <c r="A32" s="753" t="s">
        <v>659</v>
      </c>
      <c r="B32" s="950">
        <v>1751781</v>
      </c>
      <c r="C32" s="950">
        <v>1401425</v>
      </c>
      <c r="D32" s="950">
        <v>350356</v>
      </c>
    </row>
    <row r="33" spans="1:4">
      <c r="A33" s="757" t="s">
        <v>660</v>
      </c>
      <c r="B33" s="959">
        <v>16795923</v>
      </c>
      <c r="C33" s="959">
        <v>13352087</v>
      </c>
      <c r="D33" s="959">
        <v>3443836</v>
      </c>
    </row>
    <row r="34" spans="1:4" ht="15.75" thickBot="1">
      <c r="A34" s="756" t="s">
        <v>661</v>
      </c>
      <c r="B34" s="958">
        <v>110643269</v>
      </c>
      <c r="C34" s="958">
        <v>85209443</v>
      </c>
      <c r="D34" s="958">
        <v>25433826</v>
      </c>
    </row>
    <row r="35" spans="1:4">
      <c r="A35" s="753" t="s">
        <v>1253</v>
      </c>
      <c r="B35" s="950" t="s">
        <v>1204</v>
      </c>
      <c r="C35" s="950" t="s">
        <v>1205</v>
      </c>
      <c r="D35" s="950" t="s">
        <v>1206</v>
      </c>
    </row>
    <row r="36" spans="1:4" ht="15.75" thickBot="1">
      <c r="A36" s="630" t="s">
        <v>1254</v>
      </c>
      <c r="B36" s="957">
        <v>119260767</v>
      </c>
      <c r="C36" s="957">
        <v>91672566</v>
      </c>
      <c r="D36" s="999">
        <v>27588201</v>
      </c>
    </row>
    <row r="37" spans="1:4">
      <c r="A37" s="521" t="s">
        <v>633</v>
      </c>
      <c r="B37" s="522"/>
      <c r="C37" s="522"/>
    </row>
    <row r="38" spans="1:4">
      <c r="A38" s="521" t="s">
        <v>634</v>
      </c>
      <c r="B38" s="522"/>
      <c r="C38" s="522"/>
    </row>
    <row r="39" spans="1:4">
      <c r="A39" s="521" t="s">
        <v>1096</v>
      </c>
      <c r="B39" s="522"/>
      <c r="C39" s="522"/>
    </row>
    <row r="42" spans="1:4">
      <c r="B42" s="300"/>
      <c r="C42" s="300"/>
      <c r="D42" s="300"/>
    </row>
  </sheetData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S49"/>
  <sheetViews>
    <sheetView workbookViewId="0">
      <selection activeCell="O18" sqref="O18"/>
    </sheetView>
  </sheetViews>
  <sheetFormatPr defaultColWidth="8.42578125" defaultRowHeight="15.75"/>
  <cols>
    <col min="1" max="1" width="18.85546875" style="1695" bestFit="1" customWidth="1"/>
    <col min="2" max="2" width="9.28515625" style="1695" customWidth="1"/>
    <col min="3" max="3" width="9.5703125" style="1695" customWidth="1"/>
    <col min="4" max="4" width="9.140625" style="1695" customWidth="1"/>
    <col min="5" max="16384" width="8.42578125" style="1695"/>
  </cols>
  <sheetData>
    <row r="2" spans="1:18">
      <c r="A2" s="2002" t="s">
        <v>1335</v>
      </c>
      <c r="B2" s="2002"/>
      <c r="C2" s="2002"/>
      <c r="D2" s="2002"/>
      <c r="E2" s="2002"/>
      <c r="F2" s="2002"/>
      <c r="G2" s="2002"/>
      <c r="H2" s="2002"/>
    </row>
    <row r="3" spans="1:18">
      <c r="A3" s="1718" t="s">
        <v>1336</v>
      </c>
      <c r="B3" s="1696"/>
      <c r="C3" s="1696"/>
      <c r="D3" s="1696"/>
      <c r="E3" s="1696"/>
      <c r="F3" s="1696"/>
      <c r="G3" s="1696"/>
      <c r="H3" s="1696"/>
      <c r="I3" s="1697"/>
      <c r="J3" s="2003" t="s">
        <v>1337</v>
      </c>
      <c r="K3" s="2003"/>
    </row>
    <row r="4" spans="1:18">
      <c r="A4" s="1698" t="s">
        <v>0</v>
      </c>
      <c r="B4" s="1699">
        <v>2000</v>
      </c>
      <c r="C4" s="1699">
        <v>2005</v>
      </c>
      <c r="D4" s="1699">
        <v>2006</v>
      </c>
      <c r="E4" s="1699">
        <v>2007</v>
      </c>
      <c r="F4" s="1699">
        <v>2008</v>
      </c>
      <c r="G4" s="1699">
        <v>2009</v>
      </c>
      <c r="H4" s="1699">
        <v>2010</v>
      </c>
      <c r="I4" s="1699">
        <v>2011</v>
      </c>
      <c r="J4" s="1699">
        <v>2012</v>
      </c>
      <c r="K4" s="1699">
        <v>2013</v>
      </c>
      <c r="L4" s="1696"/>
      <c r="M4" s="1696"/>
      <c r="N4" s="1700"/>
      <c r="O4" s="1701"/>
      <c r="P4" s="1696"/>
    </row>
    <row r="5" spans="1:18">
      <c r="A5" s="1702" t="s">
        <v>9</v>
      </c>
      <c r="B5" s="1715">
        <v>85344</v>
      </c>
      <c r="C5" s="1715">
        <v>78871.8</v>
      </c>
      <c r="D5" s="1715">
        <v>73689</v>
      </c>
      <c r="E5" s="1715">
        <v>75768</v>
      </c>
      <c r="F5" s="1715">
        <v>78624</v>
      </c>
      <c r="G5" s="838">
        <v>79863</v>
      </c>
      <c r="H5" s="838">
        <v>73437</v>
      </c>
      <c r="I5" s="838">
        <v>76440</v>
      </c>
      <c r="J5" s="838">
        <v>81637</v>
      </c>
      <c r="K5" s="838">
        <v>75440</v>
      </c>
      <c r="L5" s="1703"/>
      <c r="M5" s="1703"/>
      <c r="N5" s="1700"/>
      <c r="O5" s="1701"/>
      <c r="P5" s="1704"/>
      <c r="Q5" s="1704"/>
      <c r="R5" s="1704"/>
    </row>
    <row r="6" spans="1:18">
      <c r="A6" s="1702" t="s">
        <v>14</v>
      </c>
      <c r="B6" s="1715">
        <v>33.9</v>
      </c>
      <c r="C6" s="1715">
        <v>26.7</v>
      </c>
      <c r="D6" s="1715">
        <v>15</v>
      </c>
      <c r="E6" s="1715">
        <v>23.4</v>
      </c>
      <c r="F6" s="1715">
        <v>28.4</v>
      </c>
      <c r="G6" s="838">
        <v>44.44</v>
      </c>
      <c r="H6" s="838">
        <v>37.670600000000007</v>
      </c>
      <c r="I6" s="838">
        <v>43.645800000000001</v>
      </c>
      <c r="J6" s="838">
        <v>35</v>
      </c>
      <c r="K6" s="838">
        <v>50</v>
      </c>
      <c r="L6" s="1703"/>
      <c r="M6" s="1703"/>
      <c r="N6" s="1700"/>
      <c r="O6" s="1701"/>
      <c r="P6" s="1704"/>
      <c r="Q6" s="1704"/>
      <c r="R6" s="1704"/>
    </row>
    <row r="7" spans="1:18">
      <c r="A7" s="1702" t="s">
        <v>11</v>
      </c>
      <c r="B7" s="1715">
        <v>40260</v>
      </c>
      <c r="C7" s="1715">
        <v>41320</v>
      </c>
      <c r="D7" s="1715">
        <v>37040</v>
      </c>
      <c r="E7" s="1715">
        <v>48140</v>
      </c>
      <c r="F7" s="1715">
        <v>42680</v>
      </c>
      <c r="G7" s="838">
        <v>39360</v>
      </c>
      <c r="H7" s="838">
        <v>27780</v>
      </c>
      <c r="I7" s="838">
        <v>27260</v>
      </c>
      <c r="J7" s="838">
        <v>29692</v>
      </c>
      <c r="K7" s="838">
        <v>24484</v>
      </c>
      <c r="L7" s="1703"/>
      <c r="M7" s="1703"/>
      <c r="N7" s="1700"/>
      <c r="O7" s="1701"/>
      <c r="P7" s="1704"/>
      <c r="Q7" s="1705"/>
      <c r="R7" s="1705"/>
    </row>
    <row r="8" spans="1:18">
      <c r="A8" s="1702" t="s">
        <v>1331</v>
      </c>
      <c r="B8" s="1715">
        <v>4680</v>
      </c>
      <c r="C8" s="1715">
        <v>40400</v>
      </c>
      <c r="D8" s="1715">
        <v>4160</v>
      </c>
      <c r="E8" s="1715">
        <v>4440</v>
      </c>
      <c r="F8" s="1715">
        <v>3640</v>
      </c>
      <c r="G8" s="838">
        <v>3408</v>
      </c>
      <c r="H8" s="838">
        <v>3448</v>
      </c>
      <c r="I8" s="838">
        <v>3232</v>
      </c>
      <c r="J8" s="838">
        <v>3335</v>
      </c>
      <c r="K8" s="838">
        <v>2897</v>
      </c>
      <c r="L8" s="1703"/>
      <c r="M8" s="1703"/>
      <c r="N8" s="1700"/>
      <c r="O8" s="1701"/>
      <c r="P8" s="1704"/>
      <c r="Q8" s="1705"/>
      <c r="R8" s="1705"/>
    </row>
    <row r="9" spans="1:18">
      <c r="A9" s="1702" t="s">
        <v>15</v>
      </c>
      <c r="B9" s="1715">
        <v>4130</v>
      </c>
      <c r="C9" s="1715">
        <v>3812.5</v>
      </c>
      <c r="D9" s="1715">
        <v>3815</v>
      </c>
      <c r="E9" s="1715">
        <v>3947.5</v>
      </c>
      <c r="F9" s="1715">
        <v>3720.0000000000005</v>
      </c>
      <c r="G9" s="838">
        <v>3475</v>
      </c>
      <c r="H9" s="838">
        <v>4472.5</v>
      </c>
      <c r="I9" s="838">
        <v>4845</v>
      </c>
      <c r="J9" s="838">
        <v>5295</v>
      </c>
      <c r="K9" s="838">
        <v>5787</v>
      </c>
      <c r="L9" s="1703"/>
      <c r="M9" s="1703"/>
      <c r="N9" s="1700"/>
      <c r="O9" s="1701"/>
      <c r="P9" s="1704"/>
      <c r="Q9" s="1705"/>
      <c r="R9" s="1705"/>
    </row>
    <row r="10" spans="1:18">
      <c r="A10" s="1702" t="s">
        <v>1332</v>
      </c>
      <c r="B10" s="1715">
        <v>4282.5749999999998</v>
      </c>
      <c r="C10" s="1715">
        <v>3220.2500000000005</v>
      </c>
      <c r="D10" s="1715">
        <v>2680.15</v>
      </c>
      <c r="E10" s="1715">
        <v>2531.9250000000002</v>
      </c>
      <c r="F10" s="1715">
        <v>2251.9749999999999</v>
      </c>
      <c r="G10" s="838">
        <v>1933.25</v>
      </c>
      <c r="H10" s="838">
        <v>2700.5</v>
      </c>
      <c r="I10" s="838">
        <v>1680.25</v>
      </c>
      <c r="J10" s="838">
        <v>1422</v>
      </c>
      <c r="K10" s="838">
        <v>895</v>
      </c>
      <c r="L10" s="1703"/>
      <c r="M10" s="1703"/>
      <c r="N10" s="1700"/>
      <c r="O10" s="1701"/>
      <c r="P10" s="1704"/>
      <c r="Q10" s="1705"/>
      <c r="R10" s="1705"/>
    </row>
    <row r="11" spans="1:18">
      <c r="A11" s="1702" t="s">
        <v>1333</v>
      </c>
      <c r="B11" s="1716">
        <v>281</v>
      </c>
      <c r="C11" s="1716">
        <v>322</v>
      </c>
      <c r="D11" s="1716">
        <v>382</v>
      </c>
      <c r="E11" s="1716">
        <v>466</v>
      </c>
      <c r="F11" s="1716">
        <v>490</v>
      </c>
      <c r="G11" s="838">
        <v>502.935</v>
      </c>
      <c r="H11" s="838">
        <v>505.125</v>
      </c>
      <c r="I11" s="838">
        <v>435.9</v>
      </c>
      <c r="J11" s="838">
        <v>323</v>
      </c>
      <c r="K11" s="838">
        <v>412</v>
      </c>
      <c r="L11" s="1703"/>
      <c r="M11" s="1703"/>
      <c r="N11" s="1700"/>
      <c r="O11" s="1701"/>
      <c r="P11" s="1704"/>
      <c r="Q11" s="1705"/>
      <c r="R11" s="1705"/>
    </row>
    <row r="12" spans="1:18">
      <c r="A12" s="1706" t="s">
        <v>1334</v>
      </c>
      <c r="B12" s="1717">
        <v>307</v>
      </c>
      <c r="C12" s="1717">
        <v>533</v>
      </c>
      <c r="D12" s="1717">
        <v>614</v>
      </c>
      <c r="E12" s="1717">
        <v>396</v>
      </c>
      <c r="F12" s="1717">
        <v>274</v>
      </c>
      <c r="G12" s="841">
        <v>485</v>
      </c>
      <c r="H12" s="841">
        <v>737.25</v>
      </c>
      <c r="I12" s="841">
        <v>991.95</v>
      </c>
      <c r="J12" s="841">
        <v>1098</v>
      </c>
      <c r="K12" s="841">
        <v>1465</v>
      </c>
      <c r="L12" s="1703"/>
      <c r="M12" s="1703"/>
      <c r="N12" s="1707"/>
      <c r="O12" s="1704"/>
      <c r="P12" s="1704"/>
      <c r="Q12" s="1705"/>
      <c r="R12" s="1705"/>
    </row>
    <row r="13" spans="1:18">
      <c r="A13" s="1708" t="s">
        <v>422</v>
      </c>
      <c r="B13" s="1709"/>
      <c r="C13" s="1709"/>
      <c r="D13" s="1709"/>
      <c r="E13" s="1709"/>
      <c r="F13" s="1709"/>
      <c r="I13" s="1705"/>
      <c r="J13" s="1705"/>
      <c r="K13" s="1705"/>
      <c r="L13" s="1703"/>
      <c r="M13" s="1703"/>
      <c r="N13" s="1704"/>
      <c r="O13" s="1703"/>
      <c r="P13" s="1704"/>
      <c r="Q13" s="1705"/>
      <c r="R13" s="1705"/>
    </row>
    <row r="14" spans="1:18">
      <c r="A14" s="1695" t="s">
        <v>1118</v>
      </c>
      <c r="I14" s="1705"/>
      <c r="J14" s="1705"/>
      <c r="K14" s="1705"/>
      <c r="L14" s="1710"/>
      <c r="M14" s="1710"/>
      <c r="N14" s="1705"/>
      <c r="O14" s="1705"/>
      <c r="P14" s="1704"/>
      <c r="Q14" s="1705"/>
      <c r="R14" s="1705"/>
    </row>
    <row r="15" spans="1:18">
      <c r="A15" s="1697"/>
      <c r="B15" s="1697"/>
      <c r="C15" s="1697"/>
      <c r="D15" s="1697"/>
      <c r="E15" s="1697"/>
      <c r="F15" s="1697"/>
      <c r="G15" s="1697"/>
      <c r="H15" s="1697"/>
      <c r="I15" s="1697"/>
      <c r="J15" s="1697"/>
      <c r="K15" s="1697"/>
      <c r="L15" s="1697"/>
      <c r="M15" s="1697"/>
      <c r="N15" s="1697"/>
      <c r="P15" s="1705"/>
    </row>
    <row r="16" spans="1:18">
      <c r="A16" s="1697"/>
      <c r="B16" s="1697"/>
      <c r="C16" s="1697"/>
      <c r="D16" s="1697"/>
      <c r="E16" s="1697"/>
      <c r="F16" s="1697"/>
      <c r="G16" s="1697"/>
      <c r="H16" s="1696"/>
      <c r="I16" s="1696"/>
      <c r="J16" s="1696"/>
      <c r="K16" s="1696"/>
      <c r="L16" s="1697"/>
      <c r="M16" s="1697"/>
      <c r="N16" s="1697"/>
    </row>
    <row r="17" spans="1:19">
      <c r="A17" s="1697"/>
      <c r="B17" s="1697"/>
      <c r="C17" s="1697"/>
      <c r="D17" s="1697"/>
      <c r="E17" s="1697"/>
      <c r="F17" s="1697"/>
      <c r="G17" s="1697"/>
      <c r="H17" s="1704"/>
      <c r="I17" s="1697"/>
      <c r="J17" s="1697"/>
      <c r="K17" s="1697"/>
      <c r="L17" s="1697"/>
      <c r="M17" s="1697"/>
      <c r="N17" s="1711"/>
      <c r="O17" s="1712"/>
      <c r="P17" s="1712"/>
      <c r="Q17" s="1712"/>
      <c r="R17" s="1712"/>
      <c r="S17" s="1712"/>
    </row>
    <row r="18" spans="1:19">
      <c r="A18" s="1697"/>
      <c r="B18" s="1697"/>
      <c r="C18" s="1697"/>
      <c r="D18" s="1697"/>
      <c r="E18" s="1697"/>
      <c r="F18" s="1697"/>
      <c r="G18" s="1697"/>
      <c r="I18" s="1704"/>
      <c r="J18" s="1704"/>
      <c r="K18" s="1704"/>
      <c r="L18" s="1713"/>
      <c r="M18" s="1704"/>
      <c r="N18" s="1711"/>
      <c r="O18" s="1712"/>
      <c r="P18" s="1712"/>
      <c r="Q18" s="1712"/>
      <c r="R18" s="1712"/>
      <c r="S18" s="1712"/>
    </row>
    <row r="19" spans="1:19">
      <c r="A19" s="1697"/>
      <c r="B19" s="1697"/>
      <c r="C19" s="1697"/>
      <c r="D19" s="1697"/>
      <c r="E19" s="1697"/>
      <c r="F19" s="1697"/>
      <c r="G19" s="1697"/>
      <c r="H19" s="1704"/>
      <c r="I19" s="1704"/>
      <c r="J19" s="1704"/>
      <c r="K19" s="1704"/>
      <c r="L19" s="1713"/>
      <c r="M19" s="1704"/>
      <c r="N19" s="1711"/>
      <c r="O19" s="1714"/>
      <c r="P19" s="1712"/>
      <c r="Q19" s="1712"/>
      <c r="R19" s="1712"/>
      <c r="S19" s="1712"/>
    </row>
    <row r="20" spans="1:19">
      <c r="A20" s="1697"/>
      <c r="B20" s="1697"/>
      <c r="C20" s="1697"/>
      <c r="D20" s="1697"/>
      <c r="E20" s="1697"/>
      <c r="F20" s="1697"/>
      <c r="G20" s="1697"/>
      <c r="H20" s="1704"/>
      <c r="I20" s="1704"/>
      <c r="J20" s="1704"/>
      <c r="K20" s="1704"/>
      <c r="L20" s="1713"/>
      <c r="M20" s="1704"/>
      <c r="N20" s="1711"/>
      <c r="O20" s="1712"/>
      <c r="P20" s="1712"/>
      <c r="Q20" s="1712"/>
      <c r="R20" s="1712"/>
      <c r="S20" s="1712"/>
    </row>
    <row r="21" spans="1:19">
      <c r="A21" s="1697"/>
      <c r="B21" s="1697"/>
      <c r="C21" s="1697"/>
      <c r="D21" s="1697"/>
      <c r="E21" s="1697"/>
      <c r="F21" s="1697"/>
      <c r="G21" s="1697"/>
      <c r="H21" s="1704"/>
      <c r="I21" s="1704"/>
      <c r="J21" s="1704"/>
      <c r="K21" s="1704"/>
      <c r="L21" s="1713"/>
      <c r="M21" s="1704"/>
      <c r="N21" s="1711"/>
      <c r="O21" s="1712"/>
      <c r="P21" s="1712"/>
      <c r="Q21" s="1712"/>
      <c r="R21" s="1712"/>
      <c r="S21" s="1712"/>
    </row>
    <row r="22" spans="1:19">
      <c r="A22" s="1697"/>
      <c r="B22" s="1697"/>
      <c r="C22" s="1697"/>
      <c r="D22" s="1697"/>
      <c r="E22" s="1697"/>
      <c r="F22" s="1697"/>
      <c r="G22" s="1697"/>
      <c r="H22" s="1704"/>
      <c r="I22" s="1704"/>
      <c r="J22" s="1704"/>
      <c r="K22" s="1704"/>
      <c r="L22" s="1713"/>
      <c r="M22" s="1704"/>
      <c r="N22" s="1711"/>
      <c r="O22" s="1712"/>
      <c r="P22" s="1712"/>
      <c r="Q22" s="1712"/>
      <c r="R22" s="1712"/>
      <c r="S22" s="1712"/>
    </row>
    <row r="23" spans="1:19">
      <c r="A23" s="1697"/>
      <c r="B23" s="1697"/>
      <c r="C23" s="1697"/>
      <c r="D23" s="1697"/>
      <c r="E23" s="1697"/>
      <c r="F23" s="1697"/>
      <c r="G23" s="1697"/>
      <c r="H23" s="1704"/>
      <c r="I23" s="1704"/>
      <c r="J23" s="1704"/>
      <c r="K23" s="1704"/>
      <c r="L23" s="1713"/>
      <c r="M23" s="1704"/>
      <c r="N23" s="1711"/>
      <c r="O23" s="1712"/>
      <c r="P23" s="1712"/>
      <c r="Q23" s="1712"/>
      <c r="R23" s="1712"/>
      <c r="S23" s="1712"/>
    </row>
    <row r="24" spans="1:19">
      <c r="A24" s="1697"/>
      <c r="B24" s="1697"/>
      <c r="C24" s="1697"/>
      <c r="D24" s="1697"/>
      <c r="E24" s="1697"/>
      <c r="F24" s="1697"/>
      <c r="G24" s="1697"/>
      <c r="H24" s="1704"/>
      <c r="I24" s="1704"/>
      <c r="J24" s="1704"/>
      <c r="K24" s="1704"/>
      <c r="L24" s="1713"/>
      <c r="M24" s="1704"/>
      <c r="N24" s="1711"/>
      <c r="O24" s="1712"/>
      <c r="P24" s="1712"/>
      <c r="Q24" s="1712"/>
      <c r="R24" s="1712"/>
      <c r="S24" s="1712"/>
    </row>
    <row r="25" spans="1:19">
      <c r="A25" s="1697"/>
      <c r="B25" s="1697"/>
      <c r="C25" s="1697"/>
      <c r="D25" s="1697"/>
      <c r="E25" s="1697"/>
      <c r="F25" s="1697"/>
      <c r="G25" s="1697"/>
      <c r="H25" s="1697"/>
      <c r="I25" s="1704"/>
      <c r="J25" s="1704"/>
      <c r="K25" s="1704"/>
      <c r="L25" s="1713"/>
      <c r="M25" s="1704"/>
      <c r="N25" s="1704"/>
      <c r="O25" s="1705"/>
      <c r="P25" s="1704"/>
      <c r="Q25" s="1704"/>
      <c r="R25" s="1704"/>
      <c r="S25" s="1704"/>
    </row>
    <row r="26" spans="1:19">
      <c r="A26" s="1697"/>
      <c r="B26" s="1697"/>
      <c r="C26" s="1697"/>
      <c r="D26" s="1697"/>
      <c r="E26" s="1697"/>
      <c r="F26" s="1697"/>
      <c r="G26" s="1697"/>
      <c r="H26" s="1697"/>
      <c r="I26" s="1704"/>
      <c r="J26" s="1704"/>
      <c r="K26" s="1704"/>
      <c r="L26" s="1704"/>
      <c r="M26" s="1704"/>
      <c r="N26" s="1704"/>
      <c r="O26" s="1705"/>
      <c r="P26" s="1704"/>
      <c r="Q26" s="1704"/>
      <c r="R26" s="1704"/>
      <c r="S26" s="1704"/>
    </row>
    <row r="27" spans="1:19">
      <c r="A27" s="1697"/>
      <c r="B27" s="1704"/>
      <c r="C27" s="1705"/>
      <c r="D27" s="1705"/>
      <c r="E27" s="1705"/>
      <c r="F27" s="1705"/>
      <c r="G27" s="1697"/>
      <c r="H27" s="1697"/>
      <c r="I27" s="1704"/>
      <c r="J27" s="1704"/>
      <c r="K27" s="1704"/>
      <c r="L27" s="1704"/>
      <c r="M27" s="1704"/>
      <c r="N27" s="1704"/>
      <c r="O27" s="1705"/>
      <c r="P27" s="1704"/>
      <c r="Q27" s="1704"/>
      <c r="R27" s="1704"/>
      <c r="S27" s="1704"/>
    </row>
    <row r="28" spans="1:19">
      <c r="A28" s="1697"/>
      <c r="B28" s="1704"/>
      <c r="C28" s="1705"/>
      <c r="D28" s="1705"/>
      <c r="E28" s="1705"/>
      <c r="F28" s="1705"/>
      <c r="G28" s="1697"/>
      <c r="H28" s="1697"/>
      <c r="I28" s="1704"/>
      <c r="J28" s="1704"/>
      <c r="K28" s="1704"/>
      <c r="L28" s="1704"/>
      <c r="M28" s="1704"/>
      <c r="N28" s="1704"/>
      <c r="O28" s="1705"/>
      <c r="P28" s="1704"/>
      <c r="Q28" s="1704"/>
      <c r="R28" s="1704"/>
      <c r="S28" s="1704"/>
    </row>
    <row r="29" spans="1:19">
      <c r="A29" s="1697"/>
      <c r="B29" s="1704"/>
      <c r="C29" s="1705"/>
      <c r="D29" s="1705"/>
      <c r="E29" s="1705"/>
      <c r="F29" s="1705"/>
      <c r="G29" s="1697"/>
      <c r="H29" s="1697"/>
      <c r="I29" s="1704"/>
      <c r="J29" s="1704"/>
      <c r="K29" s="1704"/>
      <c r="L29" s="1704"/>
      <c r="M29" s="1704"/>
      <c r="N29" s="1704"/>
      <c r="O29" s="1705"/>
      <c r="P29" s="1704"/>
      <c r="Q29" s="1704"/>
      <c r="R29" s="1704"/>
      <c r="S29" s="1704"/>
    </row>
    <row r="30" spans="1:19">
      <c r="A30" s="1697"/>
      <c r="B30" s="1704"/>
      <c r="C30" s="1705"/>
      <c r="D30" s="1705"/>
      <c r="E30" s="1705"/>
      <c r="F30" s="1705"/>
      <c r="G30" s="1697"/>
      <c r="H30" s="1697"/>
      <c r="I30" s="1704"/>
      <c r="J30" s="1704"/>
      <c r="K30" s="1704"/>
      <c r="L30" s="1704"/>
      <c r="M30" s="1704"/>
      <c r="N30" s="1704"/>
      <c r="O30" s="1705"/>
      <c r="P30" s="1704"/>
      <c r="Q30" s="1704"/>
      <c r="R30" s="1704"/>
      <c r="S30" s="1704"/>
    </row>
    <row r="31" spans="1:19">
      <c r="A31" s="1697"/>
      <c r="B31" s="1704"/>
      <c r="C31" s="1705"/>
      <c r="D31" s="1705"/>
      <c r="E31" s="1705"/>
      <c r="F31" s="1705"/>
      <c r="G31" s="1697"/>
      <c r="H31" s="1697"/>
      <c r="I31" s="1704"/>
      <c r="J31" s="1704"/>
      <c r="K31" s="1704"/>
      <c r="L31" s="1704"/>
      <c r="M31" s="1704"/>
      <c r="N31" s="1704"/>
      <c r="O31" s="1705"/>
      <c r="P31" s="1704"/>
      <c r="Q31" s="1704"/>
      <c r="R31" s="1704"/>
      <c r="S31" s="1704"/>
    </row>
    <row r="32" spans="1:19">
      <c r="A32" s="1697"/>
      <c r="B32" s="1705"/>
      <c r="C32" s="1705"/>
      <c r="D32" s="1705"/>
      <c r="E32" s="1705"/>
      <c r="F32" s="1705"/>
      <c r="G32" s="1697"/>
      <c r="H32" s="1697"/>
      <c r="I32" s="1704"/>
      <c r="J32" s="1704"/>
      <c r="K32" s="1704"/>
      <c r="L32" s="1704"/>
      <c r="M32" s="1704"/>
      <c r="N32" s="1704"/>
      <c r="O32" s="1705"/>
      <c r="P32" s="1704"/>
      <c r="Q32" s="1704"/>
      <c r="R32" s="1704"/>
      <c r="S32" s="1704"/>
    </row>
    <row r="33" spans="1:19">
      <c r="A33" s="1697"/>
      <c r="B33" s="1705"/>
      <c r="C33" s="1705"/>
      <c r="D33" s="1705"/>
      <c r="E33" s="1705"/>
      <c r="F33" s="1705"/>
      <c r="G33" s="1697"/>
      <c r="H33" s="1697"/>
      <c r="I33" s="1704"/>
      <c r="J33" s="1704"/>
      <c r="K33" s="1704"/>
      <c r="L33" s="1704"/>
      <c r="M33" s="1704"/>
      <c r="N33" s="1704"/>
      <c r="O33" s="1705"/>
      <c r="P33" s="1704"/>
      <c r="Q33" s="1704"/>
      <c r="R33" s="1704"/>
      <c r="S33" s="1704"/>
    </row>
    <row r="34" spans="1:19">
      <c r="A34" s="1697"/>
      <c r="B34" s="1705"/>
      <c r="C34" s="1705"/>
      <c r="D34" s="1705"/>
      <c r="E34" s="1705"/>
      <c r="F34" s="1705"/>
      <c r="G34" s="1697"/>
      <c r="H34" s="1697"/>
      <c r="I34" s="1704"/>
      <c r="J34" s="1704"/>
      <c r="K34" s="1704"/>
      <c r="L34" s="1704"/>
      <c r="M34" s="1704"/>
      <c r="N34" s="1704"/>
      <c r="O34" s="1705"/>
      <c r="P34" s="1704"/>
      <c r="Q34" s="1704"/>
      <c r="R34" s="1704"/>
      <c r="S34" s="1704"/>
    </row>
    <row r="35" spans="1:19">
      <c r="A35" s="1697"/>
      <c r="B35" s="1705"/>
      <c r="C35" s="1705"/>
      <c r="D35" s="1705"/>
      <c r="E35" s="1705"/>
      <c r="F35" s="1705"/>
      <c r="G35" s="1697"/>
      <c r="H35" s="1697"/>
      <c r="I35" s="1704"/>
      <c r="J35" s="1704"/>
      <c r="K35" s="1704"/>
      <c r="L35" s="1704"/>
      <c r="M35" s="1704"/>
      <c r="N35" s="1704"/>
      <c r="O35" s="1705"/>
      <c r="P35" s="1704"/>
      <c r="Q35" s="1704"/>
      <c r="R35" s="1704"/>
      <c r="S35" s="1704"/>
    </row>
    <row r="36" spans="1:19">
      <c r="A36" s="1697"/>
      <c r="B36" s="1705"/>
      <c r="C36" s="1705"/>
      <c r="D36" s="1705"/>
      <c r="E36" s="1705"/>
      <c r="F36" s="1705"/>
      <c r="G36" s="1697"/>
      <c r="H36" s="1697"/>
      <c r="I36" s="1704"/>
      <c r="J36" s="1704"/>
      <c r="K36" s="1704"/>
      <c r="L36" s="1704"/>
      <c r="M36" s="1704"/>
      <c r="N36" s="1704"/>
      <c r="O36" s="1705"/>
      <c r="P36" s="1704"/>
      <c r="Q36" s="1705"/>
      <c r="R36" s="1705"/>
      <c r="S36" s="1705"/>
    </row>
    <row r="37" spans="1:19">
      <c r="A37" s="1697"/>
      <c r="B37" s="1705"/>
      <c r="C37" s="1705"/>
      <c r="D37" s="1705"/>
      <c r="E37" s="1705"/>
      <c r="F37" s="1705"/>
      <c r="G37" s="1697"/>
      <c r="H37" s="1697"/>
      <c r="I37" s="1704"/>
      <c r="J37" s="1704"/>
      <c r="K37" s="1704"/>
      <c r="L37" s="1704"/>
      <c r="M37" s="1704"/>
      <c r="N37" s="1704"/>
      <c r="O37" s="1705"/>
      <c r="P37" s="1705"/>
      <c r="Q37" s="1705"/>
      <c r="R37" s="1705"/>
      <c r="S37" s="1705"/>
    </row>
    <row r="38" spans="1:19">
      <c r="A38" s="1697"/>
      <c r="B38" s="1705"/>
      <c r="C38" s="1705"/>
      <c r="D38" s="1705"/>
      <c r="E38" s="1705"/>
      <c r="F38" s="1705"/>
      <c r="G38" s="1697"/>
      <c r="H38" s="1697"/>
      <c r="I38" s="1704"/>
      <c r="J38" s="1704"/>
      <c r="K38" s="1704"/>
      <c r="L38" s="1704"/>
      <c r="M38" s="1704"/>
      <c r="N38" s="1704"/>
      <c r="O38" s="1705"/>
      <c r="P38" s="1705"/>
      <c r="Q38" s="1705"/>
      <c r="R38" s="1705"/>
      <c r="S38" s="1705"/>
    </row>
    <row r="39" spans="1:19">
      <c r="A39" s="1697"/>
      <c r="B39" s="1697"/>
      <c r="C39" s="1697"/>
      <c r="D39" s="1697"/>
      <c r="E39" s="1697"/>
      <c r="F39" s="1697"/>
      <c r="G39" s="1697"/>
      <c r="H39" s="1697"/>
      <c r="I39" s="1704"/>
      <c r="J39" s="1704"/>
      <c r="K39" s="1704"/>
      <c r="L39" s="1704"/>
      <c r="M39" s="1704"/>
      <c r="N39" s="1704"/>
      <c r="O39" s="1705"/>
      <c r="P39" s="1705"/>
      <c r="Q39" s="1705"/>
      <c r="R39" s="1705"/>
      <c r="S39" s="1705"/>
    </row>
    <row r="40" spans="1:19">
      <c r="A40" s="1697"/>
      <c r="B40" s="1697"/>
      <c r="C40" s="1697"/>
      <c r="D40" s="1697"/>
      <c r="E40" s="1697"/>
      <c r="F40" s="1697"/>
      <c r="G40" s="1697"/>
      <c r="H40" s="1697"/>
      <c r="I40" s="1704"/>
      <c r="J40" s="1704"/>
      <c r="K40" s="1704"/>
      <c r="L40" s="1704"/>
      <c r="M40" s="1704"/>
      <c r="N40" s="1704"/>
      <c r="O40" s="1705"/>
      <c r="P40" s="1705"/>
      <c r="Q40" s="1705"/>
      <c r="R40" s="1705"/>
      <c r="S40" s="1705"/>
    </row>
    <row r="41" spans="1:19">
      <c r="A41" s="1697"/>
      <c r="B41" s="1697"/>
      <c r="C41" s="1697"/>
      <c r="D41" s="1697"/>
      <c r="E41" s="1697"/>
      <c r="F41" s="1697"/>
      <c r="G41" s="1697"/>
      <c r="H41" s="1697"/>
      <c r="I41" s="1704"/>
      <c r="J41" s="1704"/>
      <c r="K41" s="1704"/>
      <c r="L41" s="1704"/>
      <c r="M41" s="1704"/>
      <c r="N41" s="1704"/>
      <c r="O41" s="1705"/>
      <c r="P41" s="1705"/>
      <c r="Q41" s="1705"/>
      <c r="R41" s="1705"/>
      <c r="S41" s="1705"/>
    </row>
    <row r="42" spans="1:19">
      <c r="A42" s="1697"/>
      <c r="B42" s="1697"/>
      <c r="C42" s="1697"/>
      <c r="D42" s="1697"/>
      <c r="E42" s="1697"/>
      <c r="F42" s="1697"/>
      <c r="G42" s="1697"/>
      <c r="H42" s="1697"/>
      <c r="I42" s="1704"/>
      <c r="J42" s="1704"/>
      <c r="K42" s="1704"/>
      <c r="L42" s="1704"/>
      <c r="M42" s="1704"/>
      <c r="N42" s="1704"/>
      <c r="O42" s="1705"/>
      <c r="P42" s="1705"/>
      <c r="Q42" s="1705"/>
      <c r="R42" s="1705"/>
      <c r="S42" s="1705"/>
    </row>
    <row r="43" spans="1:19">
      <c r="I43" s="1705"/>
      <c r="J43" s="1705"/>
      <c r="K43" s="1705"/>
      <c r="L43" s="1705"/>
      <c r="M43" s="1705"/>
      <c r="N43" s="1705"/>
      <c r="O43" s="1705"/>
      <c r="P43" s="1705"/>
      <c r="Q43" s="1705"/>
      <c r="R43" s="1705"/>
      <c r="S43" s="1705"/>
    </row>
    <row r="44" spans="1:19">
      <c r="I44" s="1705"/>
      <c r="J44" s="1705"/>
      <c r="K44" s="1705"/>
      <c r="L44" s="1705"/>
      <c r="M44" s="1705"/>
      <c r="N44" s="1705"/>
      <c r="O44" s="1705"/>
      <c r="P44" s="1705"/>
      <c r="Q44" s="1705"/>
      <c r="R44" s="1705"/>
      <c r="S44" s="1705"/>
    </row>
    <row r="45" spans="1:19">
      <c r="I45" s="1705"/>
      <c r="J45" s="1705"/>
      <c r="K45" s="1705"/>
      <c r="L45" s="1705"/>
      <c r="M45" s="1705"/>
      <c r="N45" s="1705"/>
      <c r="O45" s="1705"/>
      <c r="P45" s="1705"/>
      <c r="Q45" s="1705"/>
      <c r="R45" s="1705"/>
      <c r="S45" s="1705"/>
    </row>
    <row r="46" spans="1:19">
      <c r="I46" s="1705"/>
      <c r="J46" s="1705"/>
      <c r="K46" s="1705"/>
      <c r="L46" s="1705"/>
      <c r="M46" s="1705"/>
      <c r="N46" s="1705"/>
      <c r="O46" s="1705"/>
      <c r="P46" s="1705"/>
      <c r="Q46" s="1705"/>
      <c r="R46" s="1705"/>
      <c r="S46" s="1705"/>
    </row>
    <row r="47" spans="1:19">
      <c r="I47" s="1705"/>
      <c r="J47" s="1705"/>
      <c r="K47" s="1705"/>
      <c r="L47" s="1705"/>
      <c r="M47" s="1705"/>
      <c r="N47" s="1705"/>
      <c r="O47" s="1705"/>
      <c r="P47" s="1705"/>
      <c r="Q47" s="1705"/>
      <c r="R47" s="1705"/>
      <c r="S47" s="1705"/>
    </row>
    <row r="48" spans="1:19">
      <c r="I48" s="1705"/>
      <c r="J48" s="1705"/>
      <c r="K48" s="1705"/>
      <c r="L48" s="1705"/>
      <c r="M48" s="1705"/>
      <c r="N48" s="1705"/>
      <c r="O48" s="1705"/>
      <c r="P48" s="1705"/>
      <c r="Q48" s="1705"/>
      <c r="R48" s="1705"/>
      <c r="S48" s="1705"/>
    </row>
    <row r="49" spans="16:16">
      <c r="P49" s="1705"/>
    </row>
  </sheetData>
  <mergeCells count="2">
    <mergeCell ref="A2:H2"/>
    <mergeCell ref="J3:K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workbookViewId="0">
      <selection activeCell="I27" sqref="I27"/>
    </sheetView>
  </sheetViews>
  <sheetFormatPr defaultRowHeight="15"/>
  <cols>
    <col min="1" max="1" width="17.140625" customWidth="1"/>
    <col min="2" max="2" width="13" customWidth="1"/>
    <col min="3" max="3" width="11.28515625" customWidth="1"/>
    <col min="4" max="5" width="11.140625" customWidth="1"/>
    <col min="6" max="6" width="9.28515625" bestFit="1" customWidth="1"/>
    <col min="7" max="7" width="10" bestFit="1" customWidth="1"/>
    <col min="8" max="8" width="10.28515625" bestFit="1" customWidth="1"/>
    <col min="9" max="9" width="10.42578125" style="59" customWidth="1"/>
    <col min="10" max="10" width="10.28515625" style="59" bestFit="1" customWidth="1"/>
    <col min="11" max="11" width="9.42578125" style="59" bestFit="1" customWidth="1"/>
  </cols>
  <sheetData>
    <row r="1" spans="1:11" ht="15.75">
      <c r="A1" s="85" t="s">
        <v>1162</v>
      </c>
    </row>
    <row r="2" spans="1:11" ht="15" customHeight="1">
      <c r="A2" s="97" t="s">
        <v>113</v>
      </c>
      <c r="B2" s="59"/>
      <c r="C2" s="59"/>
      <c r="D2" s="59"/>
      <c r="E2" s="59"/>
      <c r="F2" s="59"/>
      <c r="G2" s="59"/>
      <c r="H2" s="59"/>
      <c r="K2" s="1556" t="s">
        <v>1055</v>
      </c>
    </row>
    <row r="3" spans="1:11" ht="28.5">
      <c r="A3" s="86" t="s">
        <v>68</v>
      </c>
      <c r="B3" s="35" t="s">
        <v>114</v>
      </c>
      <c r="C3" s="35" t="s">
        <v>115</v>
      </c>
      <c r="D3" s="35" t="s">
        <v>116</v>
      </c>
      <c r="E3" s="35" t="s">
        <v>117</v>
      </c>
      <c r="F3" s="35" t="s">
        <v>1163</v>
      </c>
      <c r="G3" s="35" t="s">
        <v>118</v>
      </c>
      <c r="H3" s="35" t="s">
        <v>119</v>
      </c>
      <c r="I3" s="35" t="s">
        <v>120</v>
      </c>
      <c r="J3" s="35" t="s">
        <v>121</v>
      </c>
      <c r="K3" s="35" t="s">
        <v>122</v>
      </c>
    </row>
    <row r="4" spans="1:11">
      <c r="A4" s="87" t="s">
        <v>1051</v>
      </c>
      <c r="B4" s="790">
        <v>305482</v>
      </c>
      <c r="C4" s="780">
        <v>135848</v>
      </c>
      <c r="D4" s="780">
        <v>59862</v>
      </c>
      <c r="E4" s="780">
        <v>65633</v>
      </c>
      <c r="F4" s="780">
        <v>53971</v>
      </c>
      <c r="G4" s="780">
        <v>108979</v>
      </c>
      <c r="H4" s="781">
        <v>20975</v>
      </c>
      <c r="I4" s="782">
        <v>7272</v>
      </c>
      <c r="J4" s="783">
        <v>21940</v>
      </c>
      <c r="K4" s="784">
        <v>11506</v>
      </c>
    </row>
    <row r="5" spans="1:11">
      <c r="A5" s="88" t="s">
        <v>80</v>
      </c>
      <c r="B5" s="791">
        <v>211285</v>
      </c>
      <c r="C5" s="785">
        <v>96453</v>
      </c>
      <c r="D5" s="785">
        <v>49793</v>
      </c>
      <c r="E5" s="785">
        <v>36650</v>
      </c>
      <c r="F5" s="785">
        <v>41078.499999999985</v>
      </c>
      <c r="G5" s="785">
        <v>88818.699999999983</v>
      </c>
      <c r="H5" s="786">
        <v>13861.400000000001</v>
      </c>
      <c r="I5" s="787">
        <v>6655.01</v>
      </c>
      <c r="J5" s="788">
        <v>18990.849999999999</v>
      </c>
      <c r="K5" s="788">
        <v>8635.75</v>
      </c>
    </row>
    <row r="6" spans="1:11">
      <c r="A6" s="89" t="s">
        <v>82</v>
      </c>
      <c r="B6" s="792">
        <v>3156</v>
      </c>
      <c r="C6" s="792">
        <v>1844</v>
      </c>
      <c r="D6" s="792">
        <v>391</v>
      </c>
      <c r="E6" s="792">
        <v>838</v>
      </c>
      <c r="F6" s="792">
        <v>3428</v>
      </c>
      <c r="G6" s="792">
        <v>4809.3</v>
      </c>
      <c r="H6" s="793">
        <v>55.9</v>
      </c>
      <c r="I6" s="780">
        <v>249.91</v>
      </c>
      <c r="J6" s="780">
        <v>1130.57</v>
      </c>
      <c r="K6" s="780">
        <v>388.09</v>
      </c>
    </row>
    <row r="7" spans="1:11">
      <c r="A7" s="89" t="s">
        <v>83</v>
      </c>
      <c r="B7" s="792">
        <v>9006</v>
      </c>
      <c r="C7" s="792">
        <v>5379</v>
      </c>
      <c r="D7" s="792">
        <v>718</v>
      </c>
      <c r="E7" s="792">
        <v>2700</v>
      </c>
      <c r="F7" s="792">
        <v>186.5</v>
      </c>
      <c r="G7" s="792">
        <v>0</v>
      </c>
      <c r="H7" s="793">
        <v>336.7</v>
      </c>
      <c r="I7" s="794">
        <v>5.68</v>
      </c>
      <c r="J7" s="789">
        <v>52.06</v>
      </c>
      <c r="K7" s="789">
        <v>94.71</v>
      </c>
    </row>
    <row r="8" spans="1:11">
      <c r="A8" s="90" t="s">
        <v>84</v>
      </c>
      <c r="B8" s="792">
        <v>7513</v>
      </c>
      <c r="C8" s="792">
        <v>4701</v>
      </c>
      <c r="D8" s="792">
        <v>1594</v>
      </c>
      <c r="E8" s="792">
        <v>675</v>
      </c>
      <c r="F8" s="792">
        <v>536.5</v>
      </c>
      <c r="G8" s="792">
        <v>3743.8</v>
      </c>
      <c r="H8" s="793">
        <v>1443.2</v>
      </c>
      <c r="I8" s="794">
        <v>64.83</v>
      </c>
      <c r="J8" s="789">
        <v>234.27</v>
      </c>
      <c r="K8" s="789">
        <v>148.16999999999999</v>
      </c>
    </row>
    <row r="9" spans="1:11">
      <c r="A9" s="90" t="s">
        <v>85</v>
      </c>
      <c r="B9" s="792">
        <v>9051</v>
      </c>
      <c r="C9" s="792">
        <v>4145</v>
      </c>
      <c r="D9" s="792">
        <v>3950</v>
      </c>
      <c r="E9" s="792">
        <v>76</v>
      </c>
      <c r="F9" s="792">
        <v>1646.3</v>
      </c>
      <c r="G9" s="792">
        <v>1993.6</v>
      </c>
      <c r="H9" s="793">
        <v>687.7</v>
      </c>
      <c r="I9" s="794">
        <v>125.2</v>
      </c>
      <c r="J9" s="789">
        <v>1589.4</v>
      </c>
      <c r="K9" s="789">
        <v>160.30000000000001</v>
      </c>
    </row>
    <row r="10" spans="1:11">
      <c r="A10" s="90" t="s">
        <v>86</v>
      </c>
      <c r="B10" s="792">
        <v>47757</v>
      </c>
      <c r="C10" s="792">
        <v>24966</v>
      </c>
      <c r="D10" s="792">
        <v>10344</v>
      </c>
      <c r="E10" s="792">
        <v>4387</v>
      </c>
      <c r="F10" s="792">
        <v>9669.7000000000007</v>
      </c>
      <c r="G10" s="792">
        <v>22828.7</v>
      </c>
      <c r="H10" s="793">
        <v>5784.3</v>
      </c>
      <c r="I10" s="794">
        <v>1106</v>
      </c>
      <c r="J10" s="789">
        <v>5474</v>
      </c>
      <c r="K10" s="789">
        <v>1456</v>
      </c>
    </row>
    <row r="11" spans="1:11">
      <c r="A11" s="89" t="s">
        <v>87</v>
      </c>
      <c r="B11" s="792">
        <v>876</v>
      </c>
      <c r="C11" s="792">
        <v>406</v>
      </c>
      <c r="D11" s="792">
        <v>439</v>
      </c>
      <c r="E11" s="792">
        <v>0</v>
      </c>
      <c r="F11" s="792">
        <v>92.6</v>
      </c>
      <c r="G11" s="792">
        <v>0</v>
      </c>
      <c r="H11" s="793">
        <v>174</v>
      </c>
      <c r="I11" s="794">
        <v>7.56</v>
      </c>
      <c r="J11" s="789">
        <v>34.56</v>
      </c>
      <c r="K11" s="789" t="s">
        <v>81</v>
      </c>
    </row>
    <row r="12" spans="1:11">
      <c r="A12" s="89" t="s">
        <v>88</v>
      </c>
      <c r="B12" s="792">
        <v>2346</v>
      </c>
      <c r="C12" s="792">
        <v>534</v>
      </c>
      <c r="D12" s="792">
        <v>1625</v>
      </c>
      <c r="E12" s="792">
        <v>0</v>
      </c>
      <c r="F12" s="792">
        <v>410.2</v>
      </c>
      <c r="G12" s="792">
        <v>0</v>
      </c>
      <c r="H12" s="793">
        <v>49.2</v>
      </c>
      <c r="I12" s="794">
        <v>517.57000000000005</v>
      </c>
      <c r="J12" s="789">
        <v>239.31</v>
      </c>
      <c r="K12" s="789" t="s">
        <v>81</v>
      </c>
    </row>
    <row r="13" spans="1:11">
      <c r="A13" s="89" t="s">
        <v>89</v>
      </c>
      <c r="B13" s="792">
        <v>4547</v>
      </c>
      <c r="C13" s="792">
        <v>470</v>
      </c>
      <c r="D13" s="792">
        <v>353</v>
      </c>
      <c r="E13" s="792">
        <v>2185</v>
      </c>
      <c r="F13" s="792">
        <v>666.8</v>
      </c>
      <c r="G13" s="792">
        <v>340.4</v>
      </c>
      <c r="H13" s="793">
        <v>0.8</v>
      </c>
      <c r="I13" s="794">
        <v>50.12</v>
      </c>
      <c r="J13" s="789">
        <v>108.64</v>
      </c>
      <c r="K13" s="789">
        <v>180.47</v>
      </c>
    </row>
    <row r="14" spans="1:11">
      <c r="A14" s="90" t="s">
        <v>90</v>
      </c>
      <c r="B14" s="792">
        <v>25149</v>
      </c>
      <c r="C14" s="792">
        <v>6694</v>
      </c>
      <c r="D14" s="792">
        <v>10058</v>
      </c>
      <c r="E14" s="792">
        <v>4854</v>
      </c>
      <c r="F14" s="792">
        <v>2167.6</v>
      </c>
      <c r="G14" s="792">
        <v>2519.5</v>
      </c>
      <c r="H14" s="793">
        <v>112.9</v>
      </c>
      <c r="I14" s="794">
        <v>580.84</v>
      </c>
      <c r="J14" s="789">
        <v>3431.22</v>
      </c>
      <c r="K14" s="789">
        <v>1342.58</v>
      </c>
    </row>
    <row r="15" spans="1:11">
      <c r="A15" s="90" t="s">
        <v>91</v>
      </c>
      <c r="B15" s="792">
        <v>67340</v>
      </c>
      <c r="C15" s="792">
        <v>36837</v>
      </c>
      <c r="D15" s="792">
        <v>10316</v>
      </c>
      <c r="E15" s="792">
        <v>15053</v>
      </c>
      <c r="F15" s="792">
        <v>6953.3</v>
      </c>
      <c r="G15" s="792">
        <v>33749.4</v>
      </c>
      <c r="H15" s="793">
        <v>4370.1000000000004</v>
      </c>
      <c r="I15" s="794">
        <v>1407.9</v>
      </c>
      <c r="J15" s="789">
        <v>1938.83</v>
      </c>
      <c r="K15" s="789">
        <v>1695</v>
      </c>
    </row>
    <row r="16" spans="1:11">
      <c r="A16" s="90" t="s">
        <v>1052</v>
      </c>
      <c r="B16" s="792">
        <v>3121</v>
      </c>
      <c r="C16" s="792">
        <v>928</v>
      </c>
      <c r="D16" s="792">
        <v>178</v>
      </c>
      <c r="E16" s="792">
        <v>1914</v>
      </c>
      <c r="F16" s="792">
        <v>166.2</v>
      </c>
      <c r="G16" s="792">
        <v>1050.7</v>
      </c>
      <c r="H16" s="793">
        <v>45</v>
      </c>
      <c r="I16" s="794">
        <v>47.27</v>
      </c>
      <c r="J16" s="789">
        <v>79.8</v>
      </c>
      <c r="K16" s="789">
        <v>55.7</v>
      </c>
    </row>
    <row r="17" spans="1:11">
      <c r="A17" s="90" t="s">
        <v>92</v>
      </c>
      <c r="B17" s="792">
        <v>14933</v>
      </c>
      <c r="C17" s="792">
        <v>3241</v>
      </c>
      <c r="D17" s="792">
        <v>772</v>
      </c>
      <c r="E17" s="792">
        <v>6503</v>
      </c>
      <c r="F17" s="792">
        <v>1337.5</v>
      </c>
      <c r="G17" s="792">
        <v>2159.4</v>
      </c>
      <c r="H17" s="793">
        <v>39.200000000000003</v>
      </c>
      <c r="I17" s="794">
        <v>855.32</v>
      </c>
      <c r="J17" s="789">
        <v>1625.48</v>
      </c>
      <c r="K17" s="789">
        <v>1223.45</v>
      </c>
    </row>
    <row r="18" spans="1:11">
      <c r="A18" s="89" t="s">
        <v>93</v>
      </c>
      <c r="B18" s="792">
        <v>90</v>
      </c>
      <c r="C18" s="792">
        <v>18</v>
      </c>
      <c r="D18" s="792">
        <v>67</v>
      </c>
      <c r="E18" s="792">
        <v>0</v>
      </c>
      <c r="F18" s="792">
        <v>126.1</v>
      </c>
      <c r="G18" s="792" t="s">
        <v>81</v>
      </c>
      <c r="H18" s="793">
        <v>0</v>
      </c>
      <c r="I18" s="794">
        <v>5.16</v>
      </c>
      <c r="J18" s="789">
        <v>48.67</v>
      </c>
      <c r="K18" s="789">
        <v>21.97</v>
      </c>
    </row>
    <row r="19" spans="1:11">
      <c r="A19" s="89" t="s">
        <v>94</v>
      </c>
      <c r="B19" s="792">
        <v>1949</v>
      </c>
      <c r="C19" s="792">
        <v>1435</v>
      </c>
      <c r="D19" s="792">
        <v>233</v>
      </c>
      <c r="E19" s="792">
        <v>0</v>
      </c>
      <c r="F19" s="792">
        <v>236.8</v>
      </c>
      <c r="G19" s="792" t="s">
        <v>81</v>
      </c>
      <c r="H19" s="793">
        <v>299.10000000000002</v>
      </c>
      <c r="I19" s="794">
        <v>15.67</v>
      </c>
      <c r="J19" s="789">
        <v>26.22</v>
      </c>
      <c r="K19" s="789">
        <v>26.71</v>
      </c>
    </row>
    <row r="20" spans="1:11">
      <c r="A20" s="89" t="s">
        <v>95</v>
      </c>
      <c r="B20" s="792">
        <v>4459</v>
      </c>
      <c r="C20" s="792">
        <v>2862</v>
      </c>
      <c r="D20" s="792">
        <v>682</v>
      </c>
      <c r="E20" s="792">
        <v>121</v>
      </c>
      <c r="F20" s="792">
        <v>420.7</v>
      </c>
      <c r="G20" s="792">
        <v>967.1</v>
      </c>
      <c r="H20" s="793">
        <v>550.6</v>
      </c>
      <c r="I20" s="794">
        <v>36.770000000000003</v>
      </c>
      <c r="J20" s="789">
        <v>67.010000000000005</v>
      </c>
      <c r="K20" s="789">
        <v>89.77</v>
      </c>
    </row>
    <row r="21" spans="1:11">
      <c r="A21" s="89" t="s">
        <v>96</v>
      </c>
      <c r="B21" s="792">
        <v>173</v>
      </c>
      <c r="C21" s="792">
        <v>91</v>
      </c>
      <c r="D21" s="792">
        <v>42</v>
      </c>
      <c r="E21" s="792">
        <v>2</v>
      </c>
      <c r="F21" s="792">
        <v>17.5</v>
      </c>
      <c r="G21" s="792" t="s">
        <v>81</v>
      </c>
      <c r="H21" s="793">
        <v>15.3</v>
      </c>
      <c r="I21" s="794">
        <v>7.95</v>
      </c>
      <c r="J21" s="789">
        <v>10.87</v>
      </c>
      <c r="K21" s="789" t="s">
        <v>81</v>
      </c>
    </row>
    <row r="22" spans="1:11">
      <c r="A22" s="90" t="s">
        <v>97</v>
      </c>
      <c r="B22" s="792">
        <v>13621</v>
      </c>
      <c r="C22" s="792">
        <v>5032</v>
      </c>
      <c r="D22" s="792">
        <v>1071</v>
      </c>
      <c r="E22" s="792">
        <v>6725</v>
      </c>
      <c r="F22" s="792">
        <v>487.4</v>
      </c>
      <c r="G22" s="792">
        <v>990.7</v>
      </c>
      <c r="H22" s="793">
        <v>532.5</v>
      </c>
      <c r="I22" s="794">
        <v>22.64</v>
      </c>
      <c r="J22" s="789">
        <v>336.73</v>
      </c>
      <c r="K22" s="789">
        <v>394.45</v>
      </c>
    </row>
    <row r="23" spans="1:11">
      <c r="A23" s="89" t="s">
        <v>98</v>
      </c>
      <c r="B23" s="792">
        <v>0</v>
      </c>
      <c r="C23" s="792">
        <v>0</v>
      </c>
      <c r="D23" s="792">
        <v>0</v>
      </c>
      <c r="E23" s="792">
        <v>0</v>
      </c>
      <c r="F23" s="792">
        <v>12.6</v>
      </c>
      <c r="G23" s="792" t="s">
        <v>81</v>
      </c>
      <c r="H23" s="793">
        <v>0</v>
      </c>
      <c r="I23" s="794">
        <v>1.1299999999999999</v>
      </c>
      <c r="J23" s="789">
        <v>5.92</v>
      </c>
      <c r="K23" s="789">
        <v>4.12</v>
      </c>
    </row>
    <row r="24" spans="1:11">
      <c r="A24" s="90" t="s">
        <v>99</v>
      </c>
      <c r="B24" s="792">
        <v>1823</v>
      </c>
      <c r="C24" s="792">
        <v>1335</v>
      </c>
      <c r="D24" s="792">
        <v>208</v>
      </c>
      <c r="E24" s="792">
        <v>253</v>
      </c>
      <c r="F24" s="792">
        <v>6577</v>
      </c>
      <c r="G24" s="792">
        <v>5727</v>
      </c>
      <c r="H24" s="793">
        <v>10</v>
      </c>
      <c r="I24" s="794">
        <v>379.1</v>
      </c>
      <c r="J24" s="789">
        <v>1306.95</v>
      </c>
      <c r="K24" s="789" t="s">
        <v>81</v>
      </c>
    </row>
    <row r="25" spans="1:11">
      <c r="A25" s="90" t="s">
        <v>100</v>
      </c>
      <c r="B25" s="792">
        <v>4590</v>
      </c>
      <c r="C25" s="792">
        <v>1535</v>
      </c>
      <c r="D25" s="792">
        <v>734</v>
      </c>
      <c r="E25" s="792">
        <v>1639</v>
      </c>
      <c r="F25" s="792">
        <v>604.1</v>
      </c>
      <c r="G25" s="792">
        <v>3465.8</v>
      </c>
      <c r="H25" s="793">
        <v>196.8</v>
      </c>
      <c r="I25" s="794">
        <v>227.2</v>
      </c>
      <c r="J25" s="789">
        <v>528.21</v>
      </c>
      <c r="K25" s="789" t="s">
        <v>81</v>
      </c>
    </row>
    <row r="26" spans="1:11">
      <c r="A26" s="90" t="s">
        <v>101</v>
      </c>
      <c r="B26" s="792">
        <v>28377</v>
      </c>
      <c r="C26" s="792">
        <v>9470</v>
      </c>
      <c r="D26" s="792">
        <v>2920</v>
      </c>
      <c r="E26" s="792">
        <v>4042</v>
      </c>
      <c r="F26" s="792">
        <v>7110.9</v>
      </c>
      <c r="G26" s="792">
        <v>11234.2</v>
      </c>
      <c r="H26" s="793">
        <v>2677.7</v>
      </c>
      <c r="I26" s="794">
        <v>339.02</v>
      </c>
      <c r="J26" s="789">
        <v>1684.26</v>
      </c>
      <c r="K26" s="789">
        <v>1651.98</v>
      </c>
    </row>
    <row r="27" spans="1:11">
      <c r="A27" s="90" t="s">
        <v>102</v>
      </c>
      <c r="B27" s="792">
        <v>1221</v>
      </c>
      <c r="C27" s="792">
        <v>85</v>
      </c>
      <c r="D27" s="792">
        <v>30</v>
      </c>
      <c r="E27" s="792">
        <v>849</v>
      </c>
      <c r="F27" s="792">
        <v>487.7</v>
      </c>
      <c r="G27" s="792">
        <v>9.9</v>
      </c>
      <c r="H27" s="793">
        <v>0</v>
      </c>
      <c r="I27" s="794">
        <v>84.09</v>
      </c>
      <c r="J27" s="789">
        <v>345.86</v>
      </c>
      <c r="K27" s="789">
        <v>291.74</v>
      </c>
    </row>
    <row r="28" spans="1:11">
      <c r="A28" s="90" t="s">
        <v>103</v>
      </c>
      <c r="B28" s="792">
        <v>21358</v>
      </c>
      <c r="C28" s="792">
        <v>7451</v>
      </c>
      <c r="D28" s="792">
        <v>1652</v>
      </c>
      <c r="E28" s="792">
        <v>11435</v>
      </c>
      <c r="F28" s="792">
        <v>3289.7</v>
      </c>
      <c r="G28" s="792">
        <v>1029.2</v>
      </c>
      <c r="H28" s="793">
        <v>666.1</v>
      </c>
      <c r="I28" s="794">
        <v>29.28</v>
      </c>
      <c r="J28" s="789">
        <v>308.44</v>
      </c>
      <c r="K28" s="789">
        <v>325.55</v>
      </c>
    </row>
    <row r="29" spans="1:11">
      <c r="A29" s="90" t="s">
        <v>104</v>
      </c>
      <c r="B29" s="792">
        <v>468</v>
      </c>
      <c r="C29" s="792">
        <v>139</v>
      </c>
      <c r="D29" s="792">
        <v>69</v>
      </c>
      <c r="E29" s="792">
        <v>237</v>
      </c>
      <c r="F29" s="792">
        <v>62.2</v>
      </c>
      <c r="G29" s="792">
        <v>0</v>
      </c>
      <c r="H29" s="793">
        <v>15.1</v>
      </c>
      <c r="I29" s="794">
        <v>32.1</v>
      </c>
      <c r="J29" s="789">
        <v>18.95</v>
      </c>
      <c r="K29" s="789">
        <v>57.09</v>
      </c>
    </row>
    <row r="30" spans="1:11">
      <c r="A30" s="91" t="s">
        <v>105</v>
      </c>
      <c r="B30" s="792">
        <v>3359</v>
      </c>
      <c r="C30" s="792">
        <v>1574</v>
      </c>
      <c r="D30" s="792">
        <v>446</v>
      </c>
      <c r="E30" s="792">
        <v>1134</v>
      </c>
      <c r="F30" s="792">
        <v>164.5</v>
      </c>
      <c r="G30" s="792">
        <v>1144.5999999999999</v>
      </c>
      <c r="H30" s="793">
        <v>374</v>
      </c>
      <c r="I30" s="794">
        <v>9.5299999999999994</v>
      </c>
      <c r="J30" s="789">
        <v>52.4</v>
      </c>
      <c r="K30" s="789" t="s">
        <v>81</v>
      </c>
    </row>
    <row r="31" spans="1:11">
      <c r="A31" s="90" t="s">
        <v>106</v>
      </c>
      <c r="B31" s="792">
        <v>4148</v>
      </c>
      <c r="C31" s="792">
        <v>888</v>
      </c>
      <c r="D31" s="792">
        <v>1941</v>
      </c>
      <c r="E31" s="792">
        <v>0</v>
      </c>
      <c r="F31" s="792">
        <v>621.70000000000005</v>
      </c>
      <c r="G31" s="792">
        <v>459.5</v>
      </c>
      <c r="H31" s="793">
        <v>79.7</v>
      </c>
      <c r="I31" s="794">
        <v>80.42</v>
      </c>
      <c r="J31" s="789">
        <v>194.49</v>
      </c>
      <c r="K31" s="789">
        <v>111.09</v>
      </c>
    </row>
    <row r="32" spans="1:11">
      <c r="A32" s="90" t="s">
        <v>107</v>
      </c>
      <c r="B32" s="792">
        <v>4994</v>
      </c>
      <c r="C32" s="792">
        <v>1867</v>
      </c>
      <c r="D32" s="792">
        <v>1937</v>
      </c>
      <c r="E32" s="792">
        <v>11</v>
      </c>
      <c r="F32" s="792">
        <v>806.1</v>
      </c>
      <c r="G32" s="792">
        <v>2326.1999999999998</v>
      </c>
      <c r="H32" s="793">
        <v>331.5</v>
      </c>
      <c r="I32" s="794">
        <v>135.72999999999999</v>
      </c>
      <c r="J32" s="789">
        <v>234.1</v>
      </c>
      <c r="K32" s="789">
        <v>124.83</v>
      </c>
    </row>
    <row r="33" spans="1:11">
      <c r="A33" s="92" t="s">
        <v>108</v>
      </c>
      <c r="B33" s="19">
        <v>20057</v>
      </c>
      <c r="C33" s="19">
        <v>11921</v>
      </c>
      <c r="D33" s="19">
        <v>7092</v>
      </c>
      <c r="E33" s="19">
        <v>0</v>
      </c>
      <c r="F33" s="19">
        <v>5685</v>
      </c>
      <c r="G33" s="19">
        <v>8430</v>
      </c>
      <c r="H33" s="795">
        <v>2128</v>
      </c>
      <c r="I33" s="791">
        <v>847.66</v>
      </c>
      <c r="J33" s="785">
        <v>832.92</v>
      </c>
      <c r="K33" s="785">
        <v>1662.2</v>
      </c>
    </row>
    <row r="34" spans="1:11">
      <c r="A34" s="93" t="s">
        <v>1164</v>
      </c>
      <c r="B34" s="57"/>
      <c r="C34" s="94"/>
      <c r="D34" s="95"/>
      <c r="E34" s="96"/>
      <c r="I34"/>
      <c r="J34"/>
      <c r="K34"/>
    </row>
    <row r="35" spans="1:11">
      <c r="A35" s="536" t="s">
        <v>1102</v>
      </c>
    </row>
  </sheetData>
  <conditionalFormatting sqref="A11:A13 A6:A7 A23 A18:A21">
    <cfRule type="expression" dxfId="0" priority="3" stopIfTrue="1">
      <formula>ISNA(ACTIVECELL)</formula>
    </cfRule>
  </conditionalFormatting>
  <pageMargins left="0.51181102362204722" right="0.51181102362204722" top="0.74803149606299213" bottom="0.55118110236220474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R68"/>
  <sheetViews>
    <sheetView workbookViewId="0">
      <selection activeCell="I27" sqref="I27"/>
    </sheetView>
  </sheetViews>
  <sheetFormatPr defaultRowHeight="15"/>
  <cols>
    <col min="1" max="1" width="16.28515625" style="522" customWidth="1"/>
    <col min="2" max="3" width="9.140625" style="522"/>
    <col min="4" max="4" width="8.140625" style="522" customWidth="1"/>
    <col min="5" max="5" width="7.28515625" style="522" customWidth="1"/>
    <col min="6" max="6" width="6.85546875" style="522" customWidth="1"/>
    <col min="7" max="7" width="9.28515625" style="522" customWidth="1"/>
    <col min="8" max="8" width="8.5703125" style="522" customWidth="1"/>
    <col min="9" max="9" width="9.5703125" style="522" customWidth="1"/>
    <col min="10" max="10" width="8" style="522" customWidth="1"/>
    <col min="11" max="11" width="7" style="522" customWidth="1"/>
    <col min="12" max="16384" width="9.140625" style="522"/>
  </cols>
  <sheetData>
    <row r="1" spans="1:148" s="815" customFormat="1" ht="15.75">
      <c r="A1" s="814" t="s">
        <v>1106</v>
      </c>
      <c r="I1" s="816"/>
      <c r="J1" s="817"/>
      <c r="K1" s="817"/>
      <c r="L1" s="817"/>
      <c r="M1" s="817"/>
      <c r="N1" s="817"/>
      <c r="O1" s="817"/>
      <c r="P1" s="817"/>
      <c r="Q1" s="817"/>
      <c r="R1" s="817"/>
      <c r="S1" s="817"/>
      <c r="T1" s="817"/>
      <c r="U1" s="817"/>
      <c r="V1" s="817"/>
      <c r="W1" s="817"/>
      <c r="X1" s="817"/>
      <c r="Y1" s="817"/>
      <c r="Z1" s="817"/>
      <c r="AA1" s="817"/>
      <c r="AB1" s="817"/>
      <c r="AC1" s="817"/>
      <c r="AD1" s="817"/>
      <c r="AE1" s="817"/>
      <c r="AF1" s="817"/>
      <c r="AG1" s="817"/>
      <c r="AH1" s="817"/>
      <c r="AI1" s="817"/>
      <c r="AJ1" s="817"/>
      <c r="AK1" s="817"/>
      <c r="AL1" s="817"/>
      <c r="AM1" s="817"/>
      <c r="AN1" s="817"/>
      <c r="AO1" s="817"/>
      <c r="AP1" s="817"/>
      <c r="AQ1" s="817"/>
      <c r="AR1" s="817"/>
      <c r="AS1" s="817"/>
      <c r="AT1" s="817"/>
      <c r="AU1" s="817"/>
      <c r="AV1" s="817"/>
      <c r="AW1" s="817"/>
      <c r="AX1" s="817"/>
      <c r="AY1" s="817"/>
      <c r="AZ1" s="817"/>
      <c r="BA1" s="817"/>
      <c r="BB1" s="817"/>
      <c r="BC1" s="817"/>
      <c r="BD1" s="817"/>
      <c r="BE1" s="817"/>
      <c r="BF1" s="817"/>
      <c r="BG1" s="817"/>
      <c r="BH1" s="817"/>
      <c r="BI1" s="817"/>
      <c r="BJ1" s="817"/>
      <c r="BK1" s="817"/>
      <c r="BL1" s="817"/>
      <c r="BM1" s="817"/>
      <c r="BN1" s="817"/>
      <c r="BO1" s="817"/>
      <c r="BP1" s="817"/>
      <c r="BQ1" s="817"/>
      <c r="BR1" s="817"/>
      <c r="BS1" s="817"/>
      <c r="BT1" s="817"/>
      <c r="BU1" s="817"/>
      <c r="BV1" s="817"/>
      <c r="BW1" s="817"/>
      <c r="BX1" s="817"/>
      <c r="BY1" s="817"/>
      <c r="BZ1" s="817"/>
      <c r="CA1" s="817"/>
      <c r="CB1" s="817"/>
      <c r="CC1" s="817"/>
      <c r="CD1" s="817"/>
      <c r="CE1" s="817"/>
      <c r="CF1" s="817"/>
      <c r="CG1" s="817"/>
      <c r="CH1" s="817"/>
      <c r="CI1" s="817"/>
      <c r="CJ1" s="817"/>
      <c r="CK1" s="817"/>
      <c r="CL1" s="817"/>
      <c r="CM1" s="817"/>
      <c r="CN1" s="817"/>
      <c r="CO1" s="817"/>
      <c r="CP1" s="817"/>
      <c r="CQ1" s="817"/>
      <c r="CR1" s="817"/>
      <c r="CS1" s="817"/>
      <c r="CT1" s="817"/>
      <c r="CU1" s="817"/>
      <c r="CV1" s="817"/>
      <c r="CW1" s="817"/>
      <c r="CX1" s="817"/>
      <c r="CY1" s="817"/>
      <c r="CZ1" s="817"/>
      <c r="DA1" s="817"/>
      <c r="DB1" s="817"/>
      <c r="DC1" s="817"/>
      <c r="DD1" s="817"/>
      <c r="DE1" s="817"/>
      <c r="DF1" s="817"/>
      <c r="DG1" s="817"/>
      <c r="DH1" s="817"/>
      <c r="DI1" s="817"/>
      <c r="DJ1" s="817"/>
      <c r="DK1" s="817"/>
      <c r="DL1" s="817"/>
      <c r="DM1" s="817"/>
      <c r="DN1" s="817"/>
      <c r="DO1" s="817"/>
      <c r="DP1" s="817"/>
      <c r="DQ1" s="817"/>
      <c r="DR1" s="817"/>
      <c r="DS1" s="817"/>
      <c r="DT1" s="817"/>
      <c r="DU1" s="817"/>
      <c r="DV1" s="817"/>
      <c r="DW1" s="817"/>
      <c r="DX1" s="817"/>
      <c r="DY1" s="817"/>
      <c r="DZ1" s="817"/>
      <c r="EA1" s="817"/>
      <c r="EB1" s="817"/>
      <c r="EC1" s="817"/>
      <c r="ED1" s="817"/>
      <c r="EE1" s="817"/>
      <c r="EF1" s="817"/>
      <c r="EG1" s="817"/>
      <c r="EH1" s="817"/>
      <c r="EI1" s="817"/>
      <c r="EJ1" s="817"/>
      <c r="EK1" s="817"/>
      <c r="EL1" s="817"/>
      <c r="EM1" s="817"/>
      <c r="EN1" s="817"/>
      <c r="EO1" s="817"/>
      <c r="EP1" s="817"/>
      <c r="EQ1" s="817"/>
      <c r="ER1" s="817"/>
    </row>
    <row r="2" spans="1:148" s="819" customFormat="1">
      <c r="A2" s="818" t="s">
        <v>145</v>
      </c>
      <c r="B2" s="831"/>
      <c r="C2" s="831"/>
      <c r="D2" s="831"/>
      <c r="E2" s="818"/>
      <c r="F2" s="818"/>
      <c r="G2" s="818"/>
      <c r="H2" s="818"/>
      <c r="I2" s="818"/>
      <c r="J2" s="818"/>
      <c r="K2" s="818"/>
    </row>
    <row r="3" spans="1:148" s="821" customFormat="1" ht="14.25">
      <c r="A3" s="820"/>
      <c r="B3" s="1755" t="s">
        <v>146</v>
      </c>
      <c r="C3" s="1756"/>
      <c r="D3" s="1756"/>
      <c r="E3" s="1756"/>
      <c r="F3" s="1757"/>
      <c r="G3" s="1755" t="s">
        <v>147</v>
      </c>
      <c r="H3" s="1756"/>
      <c r="I3" s="1756"/>
      <c r="J3" s="1756"/>
      <c r="K3" s="1757"/>
    </row>
    <row r="4" spans="1:148" s="821" customFormat="1" ht="12.75" customHeight="1">
      <c r="A4" s="822" t="s">
        <v>68</v>
      </c>
      <c r="B4" s="1758">
        <v>2012</v>
      </c>
      <c r="C4" s="1328"/>
      <c r="D4" s="1760" t="s">
        <v>1062</v>
      </c>
      <c r="E4" s="1762" t="s">
        <v>1107</v>
      </c>
      <c r="F4" s="1763"/>
      <c r="G4" s="1758">
        <v>2012</v>
      </c>
      <c r="H4" s="1328"/>
      <c r="I4" s="1760" t="s">
        <v>1062</v>
      </c>
      <c r="J4" s="1762" t="s">
        <v>1107</v>
      </c>
      <c r="K4" s="1763"/>
    </row>
    <row r="5" spans="1:148" s="825" customFormat="1">
      <c r="A5" s="824"/>
      <c r="B5" s="1759"/>
      <c r="C5" s="1329">
        <v>2013</v>
      </c>
      <c r="D5" s="1761"/>
      <c r="E5" s="823">
        <v>2012</v>
      </c>
      <c r="F5" s="823">
        <v>2013</v>
      </c>
      <c r="G5" s="1759"/>
      <c r="H5" s="1329">
        <v>2013</v>
      </c>
      <c r="I5" s="1761"/>
      <c r="J5" s="823">
        <v>2012</v>
      </c>
      <c r="K5" s="823">
        <v>2013</v>
      </c>
    </row>
    <row r="6" spans="1:148" s="819" customFormat="1" ht="13.5" customHeight="1">
      <c r="A6" s="826" t="s">
        <v>82</v>
      </c>
      <c r="B6" s="1546">
        <v>35940.300000000003</v>
      </c>
      <c r="C6" s="1546">
        <v>36535.699999999997</v>
      </c>
      <c r="D6" s="1547">
        <v>101.65663614382738</v>
      </c>
      <c r="E6" s="1548">
        <v>4.3822136285706241</v>
      </c>
      <c r="F6" s="1548">
        <v>4.4190374314992775</v>
      </c>
      <c r="G6" s="1546">
        <v>28687</v>
      </c>
      <c r="H6" s="1546">
        <v>29166.400000000001</v>
      </c>
      <c r="I6" s="1547">
        <v>101.67114023773836</v>
      </c>
      <c r="J6" s="1547">
        <v>6.0673061304600893</v>
      </c>
      <c r="K6" s="1547">
        <v>6.1671497527338</v>
      </c>
    </row>
    <row r="7" spans="1:148" s="819" customFormat="1" ht="13.5" customHeight="1">
      <c r="A7" s="826" t="s">
        <v>83</v>
      </c>
      <c r="B7" s="1546" t="s">
        <v>81</v>
      </c>
      <c r="C7" s="1546" t="s">
        <v>81</v>
      </c>
      <c r="D7" s="1546" t="s">
        <v>81</v>
      </c>
      <c r="E7" s="1546" t="s">
        <v>81</v>
      </c>
      <c r="F7" s="1546" t="s">
        <v>81</v>
      </c>
      <c r="G7" s="1546" t="s">
        <v>81</v>
      </c>
      <c r="H7" s="1546" t="s">
        <v>81</v>
      </c>
      <c r="I7" s="1546" t="s">
        <v>81</v>
      </c>
      <c r="J7" s="1546" t="s">
        <v>81</v>
      </c>
      <c r="K7" s="1546" t="s">
        <v>81</v>
      </c>
    </row>
    <row r="8" spans="1:148" s="819" customFormat="1" ht="13.5" customHeight="1">
      <c r="A8" s="826" t="s">
        <v>148</v>
      </c>
      <c r="B8" s="1546">
        <v>13394.6</v>
      </c>
      <c r="C8" s="1546">
        <v>13062.4</v>
      </c>
      <c r="D8" s="1547">
        <v>97.519896077523768</v>
      </c>
      <c r="E8" s="1422">
        <v>3.4992690371667696</v>
      </c>
      <c r="F8" s="1422">
        <v>3.5283681621389755</v>
      </c>
      <c r="G8" s="1546">
        <v>10127.200000000001</v>
      </c>
      <c r="H8" s="1546">
        <v>9867.1</v>
      </c>
      <c r="I8" s="1547">
        <v>97.431669168180733</v>
      </c>
      <c r="J8" s="1422">
        <v>4.2572493087939245</v>
      </c>
      <c r="K8" s="1422">
        <v>4.3059323687013782</v>
      </c>
    </row>
    <row r="9" spans="1:148" s="819" customFormat="1" ht="13.5" customHeight="1">
      <c r="A9" s="826" t="s">
        <v>85</v>
      </c>
      <c r="B9" s="1546">
        <v>20502.8</v>
      </c>
      <c r="C9" s="1546">
        <v>21340.7</v>
      </c>
      <c r="D9" s="1547">
        <v>104.08675888171372</v>
      </c>
      <c r="E9" s="1422">
        <v>4.5687601432121836</v>
      </c>
      <c r="F9" s="1422">
        <v>4.7179899634356728</v>
      </c>
      <c r="G9" s="1546">
        <v>16726.599999999999</v>
      </c>
      <c r="H9" s="1546">
        <v>17457.900000000001</v>
      </c>
      <c r="I9" s="1547">
        <v>104.37207800748509</v>
      </c>
      <c r="J9" s="1422">
        <v>7.1860027907807993</v>
      </c>
      <c r="K9" s="1422">
        <v>7.4492506756762529</v>
      </c>
    </row>
    <row r="10" spans="1:148" s="819" customFormat="1" ht="13.5" customHeight="1">
      <c r="A10" s="826" t="s">
        <v>86</v>
      </c>
      <c r="B10" s="1546">
        <v>176703</v>
      </c>
      <c r="C10" s="1546" t="s">
        <v>81</v>
      </c>
      <c r="D10" s="1546" t="s">
        <v>81</v>
      </c>
      <c r="E10" s="1547">
        <v>3.4456837255340136</v>
      </c>
      <c r="F10" s="1546" t="s">
        <v>81</v>
      </c>
      <c r="G10" s="1546">
        <v>137397</v>
      </c>
      <c r="H10" s="1546" t="s">
        <v>81</v>
      </c>
      <c r="I10" s="1546" t="s">
        <v>81</v>
      </c>
      <c r="J10" s="1547">
        <v>5.1691037353421292</v>
      </c>
      <c r="K10" s="1546" t="s">
        <v>81</v>
      </c>
    </row>
    <row r="11" spans="1:148" s="819" customFormat="1" ht="13.5" customHeight="1">
      <c r="A11" s="826" t="s">
        <v>87</v>
      </c>
      <c r="B11" s="1546">
        <v>1440.1</v>
      </c>
      <c r="C11" s="1546">
        <v>1580.9</v>
      </c>
      <c r="D11" s="1547">
        <v>109.77709881258247</v>
      </c>
      <c r="E11" s="1547">
        <v>3.916050067574365</v>
      </c>
      <c r="F11" s="1547">
        <v>4.0213774788616314</v>
      </c>
      <c r="G11" s="1546">
        <v>1119</v>
      </c>
      <c r="H11" s="1546">
        <v>1238.9000000000001</v>
      </c>
      <c r="I11" s="1547">
        <v>110.71492403932083</v>
      </c>
      <c r="J11" s="1547">
        <v>5.2308785445162247</v>
      </c>
      <c r="K11" s="1547">
        <v>5.4081307485125363</v>
      </c>
    </row>
    <row r="12" spans="1:148" s="819" customFormat="1" ht="13.5" customHeight="1">
      <c r="A12" s="1582" t="s">
        <v>88</v>
      </c>
      <c r="B12" s="1546" t="s">
        <v>81</v>
      </c>
      <c r="C12" s="1546" t="s">
        <v>81</v>
      </c>
      <c r="D12" s="1546" t="s">
        <v>81</v>
      </c>
      <c r="E12" s="1546" t="s">
        <v>81</v>
      </c>
      <c r="F12" s="1546" t="s">
        <v>81</v>
      </c>
      <c r="G12" s="1546" t="s">
        <v>81</v>
      </c>
      <c r="H12" s="1546" t="s">
        <v>81</v>
      </c>
      <c r="I12" s="1546" t="s">
        <v>81</v>
      </c>
      <c r="J12" s="1546" t="s">
        <v>81</v>
      </c>
      <c r="K12" s="1546" t="s">
        <v>81</v>
      </c>
    </row>
    <row r="13" spans="1:148" s="819" customFormat="1">
      <c r="A13" s="1583" t="s">
        <v>89</v>
      </c>
      <c r="B13" s="1546">
        <v>15919</v>
      </c>
      <c r="C13" s="1546">
        <v>15681</v>
      </c>
      <c r="D13" s="1547">
        <v>98.504931214272247</v>
      </c>
      <c r="E13" s="1547">
        <v>5.1838392127363724</v>
      </c>
      <c r="F13" s="1547">
        <v>5.4454345304654019</v>
      </c>
      <c r="G13" s="1546">
        <v>11605</v>
      </c>
      <c r="H13" s="1546">
        <v>11493</v>
      </c>
      <c r="I13" s="1547">
        <v>99.034898750538559</v>
      </c>
      <c r="J13" s="1547">
        <v>8.5410012217201228</v>
      </c>
      <c r="K13" s="1547">
        <v>9.0197063278423499</v>
      </c>
    </row>
    <row r="14" spans="1:148" s="819" customFormat="1">
      <c r="A14" s="1583" t="s">
        <v>90</v>
      </c>
      <c r="B14" s="1546">
        <v>134142</v>
      </c>
      <c r="C14" s="1546" t="s">
        <v>81</v>
      </c>
      <c r="D14" s="1546" t="s">
        <v>81</v>
      </c>
      <c r="E14" s="1547">
        <v>6.8171457756839793</v>
      </c>
      <c r="F14" s="1546" t="s">
        <v>81</v>
      </c>
      <c r="G14" s="1546">
        <v>106642</v>
      </c>
      <c r="H14" s="1546" t="s">
        <v>81</v>
      </c>
      <c r="I14" s="1546" t="s">
        <v>81</v>
      </c>
      <c r="J14" s="1547">
        <v>10.681514735386061</v>
      </c>
      <c r="K14" s="1546" t="s">
        <v>81</v>
      </c>
    </row>
    <row r="15" spans="1:148" s="819" customFormat="1">
      <c r="A15" s="1583" t="s">
        <v>91</v>
      </c>
      <c r="B15" s="1546">
        <v>158184</v>
      </c>
      <c r="C15" s="1546">
        <v>158598</v>
      </c>
      <c r="D15" s="1547">
        <v>100.26172052799271</v>
      </c>
      <c r="E15" s="1547">
        <v>4.2238086693496708</v>
      </c>
      <c r="F15" s="1547">
        <v>4.2003480029556419</v>
      </c>
      <c r="G15" s="1546">
        <v>114908</v>
      </c>
      <c r="H15" s="1546">
        <v>114305</v>
      </c>
      <c r="I15" s="1547">
        <v>99.475232359800884</v>
      </c>
      <c r="J15" s="1547">
        <v>6.1557087679261153</v>
      </c>
      <c r="K15" s="1547">
        <v>6.0833893480946202</v>
      </c>
    </row>
    <row r="16" spans="1:148" s="819" customFormat="1">
      <c r="A16" s="1583" t="s">
        <v>92</v>
      </c>
      <c r="B16" s="1546">
        <v>130106</v>
      </c>
      <c r="C16" s="1546">
        <v>131833</v>
      </c>
      <c r="D16" s="1547">
        <v>101.32737921387177</v>
      </c>
      <c r="E16" s="1547">
        <v>4.1092641155872265</v>
      </c>
      <c r="F16" s="1547">
        <v>4.2424312635901611</v>
      </c>
      <c r="G16" s="1546">
        <v>104923</v>
      </c>
      <c r="H16" s="1546">
        <v>106097</v>
      </c>
      <c r="I16" s="1547">
        <v>101.11891577633121</v>
      </c>
      <c r="J16" s="1547">
        <v>6.1597087196250264</v>
      </c>
      <c r="K16" s="1547">
        <v>6.427456739145712</v>
      </c>
    </row>
    <row r="17" spans="1:11" s="819" customFormat="1">
      <c r="A17" s="1584" t="s">
        <v>93</v>
      </c>
      <c r="B17" s="1546">
        <v>1323.7</v>
      </c>
      <c r="C17" s="1546">
        <v>1202.3</v>
      </c>
      <c r="D17" s="1547">
        <v>90.828737629372199</v>
      </c>
      <c r="E17" s="1547">
        <v>4.0152882471599964</v>
      </c>
      <c r="F17" s="1547">
        <v>3.9008610900218676</v>
      </c>
      <c r="G17" s="1546">
        <v>988.3</v>
      </c>
      <c r="H17" s="1546">
        <v>897.7</v>
      </c>
      <c r="I17" s="1547">
        <v>90.832743094202172</v>
      </c>
      <c r="J17" s="1547">
        <v>6.5046696986250874</v>
      </c>
      <c r="K17" s="1547">
        <v>6.3503179757079291</v>
      </c>
    </row>
    <row r="18" spans="1:11" s="819" customFormat="1">
      <c r="A18" s="826" t="s">
        <v>94</v>
      </c>
      <c r="B18" s="1546">
        <v>1879</v>
      </c>
      <c r="C18" s="1546" t="s">
        <v>81</v>
      </c>
      <c r="D18" s="1546" t="s">
        <v>81</v>
      </c>
      <c r="E18" s="1547">
        <v>4.0837261664917124</v>
      </c>
      <c r="F18" s="1546" t="s">
        <v>81</v>
      </c>
      <c r="G18" s="1546">
        <v>1385.8</v>
      </c>
      <c r="H18" s="1546" t="s">
        <v>81</v>
      </c>
      <c r="I18" s="1546" t="s">
        <v>81</v>
      </c>
      <c r="J18" s="1547">
        <v>5.2051563274688624</v>
      </c>
      <c r="K18" s="1546" t="s">
        <v>81</v>
      </c>
    </row>
    <row r="19" spans="1:11" s="819" customFormat="1">
      <c r="A19" s="826" t="s">
        <v>95</v>
      </c>
      <c r="B19" s="1546">
        <v>3865.1</v>
      </c>
      <c r="C19" s="1546">
        <v>4160.1000000000004</v>
      </c>
      <c r="D19" s="1547">
        <v>107.63240278388659</v>
      </c>
      <c r="E19" s="1547">
        <v>6.5097298153069865</v>
      </c>
      <c r="F19" s="1547">
        <v>6.8643983895452454</v>
      </c>
      <c r="G19" s="1546">
        <v>2490.3000000000002</v>
      </c>
      <c r="H19" s="1546">
        <v>2643.1</v>
      </c>
      <c r="I19" s="1547">
        <v>106.13580693089185</v>
      </c>
      <c r="J19" s="1547">
        <v>8.5162336107900352</v>
      </c>
      <c r="K19" s="1547">
        <v>9.1281764368649707</v>
      </c>
    </row>
    <row r="20" spans="1:11" s="819" customFormat="1">
      <c r="A20" s="826" t="s">
        <v>96</v>
      </c>
      <c r="B20" s="1546">
        <v>831.8</v>
      </c>
      <c r="C20" s="1546">
        <v>794.8</v>
      </c>
      <c r="D20" s="1547">
        <v>95.551815340226014</v>
      </c>
      <c r="E20" s="1547">
        <v>0.63561054297401232</v>
      </c>
      <c r="F20" s="1547">
        <v>0.56197213472341534</v>
      </c>
      <c r="G20" s="1546">
        <v>566.79999999999995</v>
      </c>
      <c r="H20" s="1546">
        <v>536</v>
      </c>
      <c r="I20" s="1547">
        <v>94.565984474241361</v>
      </c>
      <c r="J20" s="1547">
        <v>0.61926134401999822</v>
      </c>
      <c r="K20" s="1547">
        <v>0.5308460160303613</v>
      </c>
    </row>
    <row r="21" spans="1:11" s="819" customFormat="1">
      <c r="A21" s="826" t="s">
        <v>97</v>
      </c>
      <c r="B21" s="1546">
        <v>9878</v>
      </c>
      <c r="C21" s="1546">
        <v>9971.9</v>
      </c>
      <c r="D21" s="1547">
        <v>100.95059728690016</v>
      </c>
      <c r="E21" s="1547">
        <v>4.9446888645386515</v>
      </c>
      <c r="F21" s="1547">
        <v>4.9314647121280526</v>
      </c>
      <c r="G21" s="1546">
        <v>8106.3</v>
      </c>
      <c r="H21" s="1546">
        <v>8083.5</v>
      </c>
      <c r="I21" s="1547">
        <v>99.718737278413087</v>
      </c>
      <c r="J21" s="1547">
        <v>6.9321112654183752</v>
      </c>
      <c r="K21" s="1547">
        <v>6.8755310706639747</v>
      </c>
    </row>
    <row r="22" spans="1:11" s="819" customFormat="1">
      <c r="A22" s="826" t="s">
        <v>98</v>
      </c>
      <c r="B22" s="1546">
        <v>399.8</v>
      </c>
      <c r="C22" s="1546">
        <v>424.6</v>
      </c>
      <c r="D22" s="1547">
        <v>106.20310155077539</v>
      </c>
      <c r="E22" s="1547">
        <v>1.9850648447895771</v>
      </c>
      <c r="F22" s="1547">
        <v>2.0521495372272303</v>
      </c>
      <c r="G22" s="1546">
        <v>290</v>
      </c>
      <c r="H22" s="1546">
        <v>302.5</v>
      </c>
      <c r="I22" s="1547">
        <v>104.31034482758621</v>
      </c>
      <c r="J22" s="1547">
        <v>2.1021957071713868</v>
      </c>
      <c r="K22" s="1547">
        <v>2.1534847298355522</v>
      </c>
    </row>
    <row r="23" spans="1:11" s="819" customFormat="1">
      <c r="A23" s="826" t="s">
        <v>99</v>
      </c>
      <c r="B23" s="1546">
        <v>59621</v>
      </c>
      <c r="C23" s="1546">
        <v>62383</v>
      </c>
      <c r="D23" s="1547">
        <v>104.6325958974187</v>
      </c>
      <c r="E23" s="1547">
        <v>4.7898009960240984</v>
      </c>
      <c r="F23" s="1547">
        <v>5.0453477143360885</v>
      </c>
      <c r="G23" s="1546">
        <v>46946</v>
      </c>
      <c r="H23" s="1546">
        <v>49067</v>
      </c>
      <c r="I23" s="1547">
        <v>104.51795680143144</v>
      </c>
      <c r="J23" s="1547">
        <v>7.0507275108435765</v>
      </c>
      <c r="K23" s="1547">
        <v>7.4580109741453997</v>
      </c>
    </row>
    <row r="24" spans="1:11" s="819" customFormat="1">
      <c r="A24" s="826" t="s">
        <v>100</v>
      </c>
      <c r="B24" s="1546">
        <v>19237.400000000001</v>
      </c>
      <c r="C24" s="1546">
        <v>19867.3</v>
      </c>
      <c r="D24" s="1547">
        <v>103.27435100377389</v>
      </c>
      <c r="E24" s="1547">
        <v>3.2393486547392909</v>
      </c>
      <c r="F24" s="1547">
        <v>3.2991631740104195</v>
      </c>
      <c r="G24" s="1546">
        <v>13939.5</v>
      </c>
      <c r="H24" s="1546">
        <v>14226.3</v>
      </c>
      <c r="I24" s="1547">
        <v>102.05746260626279</v>
      </c>
      <c r="J24" s="1547">
        <v>4.4704463711597757</v>
      </c>
      <c r="K24" s="1547">
        <v>4.5174401712183583</v>
      </c>
    </row>
    <row r="25" spans="1:11" s="819" customFormat="1">
      <c r="A25" s="826" t="s">
        <v>101</v>
      </c>
      <c r="B25" s="1546">
        <v>50789.1</v>
      </c>
      <c r="C25" s="1546" t="s">
        <v>81</v>
      </c>
      <c r="D25" s="1546" t="s">
        <v>81</v>
      </c>
      <c r="E25" s="1547">
        <v>6.4548061515812076</v>
      </c>
      <c r="F25" s="1546" t="s">
        <v>81</v>
      </c>
      <c r="G25" s="1546">
        <v>40053.800000000003</v>
      </c>
      <c r="H25" s="1546" t="s">
        <v>81</v>
      </c>
      <c r="I25" s="1546" t="s">
        <v>81</v>
      </c>
      <c r="J25" s="1547">
        <v>9.0074688557799298</v>
      </c>
      <c r="K25" s="1546" t="s">
        <v>81</v>
      </c>
    </row>
    <row r="26" spans="1:11" s="819" customFormat="1">
      <c r="A26" s="826" t="s">
        <v>102</v>
      </c>
      <c r="B26" s="1546" t="s">
        <v>81</v>
      </c>
      <c r="C26" s="1546" t="s">
        <v>81</v>
      </c>
      <c r="D26" s="1546" t="s">
        <v>81</v>
      </c>
      <c r="E26" s="1546" t="s">
        <v>81</v>
      </c>
      <c r="F26" s="1546" t="s">
        <v>81</v>
      </c>
      <c r="G26" s="1546" t="s">
        <v>81</v>
      </c>
      <c r="H26" s="1546" t="s">
        <v>81</v>
      </c>
      <c r="I26" s="1546" t="s">
        <v>81</v>
      </c>
      <c r="J26" s="1546" t="s">
        <v>81</v>
      </c>
      <c r="K26" s="1546" t="s">
        <v>81</v>
      </c>
    </row>
    <row r="27" spans="1:11" s="819" customFormat="1">
      <c r="A27" s="826" t="s">
        <v>103</v>
      </c>
      <c r="B27" s="1546">
        <v>17635.7</v>
      </c>
      <c r="C27" s="1546">
        <v>19936.599999999999</v>
      </c>
      <c r="D27" s="1547">
        <v>113.0468311436461</v>
      </c>
      <c r="E27" s="1547">
        <v>6.5700612312107802</v>
      </c>
      <c r="F27" s="1547">
        <v>7.1082267689988514</v>
      </c>
      <c r="G27" s="1546">
        <v>10808.7</v>
      </c>
      <c r="H27" s="1546">
        <v>12498.6</v>
      </c>
      <c r="I27" s="1547">
        <v>115.63462766105081</v>
      </c>
      <c r="J27" s="1547">
        <v>7.1619734968482867</v>
      </c>
      <c r="K27" s="1547">
        <v>8.1583337902512021</v>
      </c>
    </row>
    <row r="28" spans="1:11" s="819" customFormat="1">
      <c r="A28" s="826" t="s">
        <v>104</v>
      </c>
      <c r="B28" s="1546">
        <v>1802.6</v>
      </c>
      <c r="C28" s="1546">
        <v>1793.3</v>
      </c>
      <c r="D28" s="1547">
        <v>99.484078553200945</v>
      </c>
      <c r="E28" s="1547">
        <v>2.5974063400576366</v>
      </c>
      <c r="F28" s="1547">
        <v>2.6078597895447118</v>
      </c>
      <c r="G28" s="1546">
        <v>1347.6</v>
      </c>
      <c r="H28" s="1546">
        <v>1327.4</v>
      </c>
      <c r="I28" s="1547">
        <v>98.501038883941845</v>
      </c>
      <c r="J28" s="1547">
        <v>3.5331594195299085</v>
      </c>
      <c r="K28" s="1547">
        <v>3.5360935144091687</v>
      </c>
    </row>
    <row r="29" spans="1:11" s="821" customFormat="1" ht="14.25">
      <c r="A29" s="827" t="s">
        <v>105</v>
      </c>
      <c r="B29" s="1549">
        <v>3805.7</v>
      </c>
      <c r="C29" s="1549">
        <v>3622.9</v>
      </c>
      <c r="D29" s="1550">
        <v>95.196678666211227</v>
      </c>
      <c r="E29" s="1550">
        <v>2.244999085648216</v>
      </c>
      <c r="F29" s="1550">
        <v>2.1413735668123448</v>
      </c>
      <c r="G29" s="1549">
        <v>2772.4</v>
      </c>
      <c r="H29" s="1549">
        <v>2723.1</v>
      </c>
      <c r="I29" s="1550">
        <v>98.221757322175733</v>
      </c>
      <c r="J29" s="1550">
        <v>2.6805094553607773</v>
      </c>
      <c r="K29" s="1550">
        <v>2.6685808923689032</v>
      </c>
    </row>
    <row r="30" spans="1:11" s="819" customFormat="1" ht="13.5" customHeight="1">
      <c r="A30" s="826" t="s">
        <v>106</v>
      </c>
      <c r="B30" s="1546">
        <v>11728</v>
      </c>
      <c r="C30" s="1546">
        <v>11953</v>
      </c>
      <c r="D30" s="1547">
        <v>101.91848567530695</v>
      </c>
      <c r="E30" s="1547">
        <v>3.0374370330083007</v>
      </c>
      <c r="F30" s="1547">
        <v>3.1039739071949972</v>
      </c>
      <c r="G30" s="1546">
        <v>9045</v>
      </c>
      <c r="H30" s="1546">
        <v>9199</v>
      </c>
      <c r="I30" s="1547">
        <v>101.70259812050857</v>
      </c>
      <c r="J30" s="1547">
        <v>4.2326086346152048</v>
      </c>
      <c r="K30" s="1547">
        <v>4.3525782366356589</v>
      </c>
    </row>
    <row r="31" spans="1:11" s="819" customFormat="1" ht="13.5" customHeight="1">
      <c r="A31" s="826" t="s">
        <v>107</v>
      </c>
      <c r="B31" s="1546">
        <v>17637.599999999999</v>
      </c>
      <c r="C31" s="1546" t="s">
        <v>81</v>
      </c>
      <c r="D31" s="1546" t="s">
        <v>81</v>
      </c>
      <c r="E31" s="1547">
        <v>2.2955056109582879</v>
      </c>
      <c r="F31" s="1546" t="s">
        <v>81</v>
      </c>
      <c r="G31" s="1546">
        <v>13159.2</v>
      </c>
      <c r="H31" s="1546" t="s">
        <v>81</v>
      </c>
      <c r="I31" s="1546" t="s">
        <v>81</v>
      </c>
      <c r="J31" s="1547">
        <v>3.3355833836278297</v>
      </c>
      <c r="K31" s="1546" t="s">
        <v>81</v>
      </c>
    </row>
    <row r="32" spans="1:11" s="819" customFormat="1" ht="13.5" customHeight="1">
      <c r="A32" s="826" t="s">
        <v>108</v>
      </c>
      <c r="B32" s="1546" t="s">
        <v>81</v>
      </c>
      <c r="C32" s="1546" t="s">
        <v>81</v>
      </c>
      <c r="D32" s="1546" t="s">
        <v>81</v>
      </c>
      <c r="E32" s="1546" t="s">
        <v>81</v>
      </c>
      <c r="F32" s="1546" t="s">
        <v>81</v>
      </c>
      <c r="G32" s="1546" t="s">
        <v>81</v>
      </c>
      <c r="H32" s="1546" t="s">
        <v>81</v>
      </c>
      <c r="I32" s="1546" t="s">
        <v>81</v>
      </c>
      <c r="J32" s="1546" t="s">
        <v>81</v>
      </c>
      <c r="K32" s="1546" t="s">
        <v>81</v>
      </c>
    </row>
    <row r="33" spans="1:148" ht="13.5" customHeight="1">
      <c r="A33" s="828" t="s">
        <v>149</v>
      </c>
      <c r="B33" s="828"/>
      <c r="C33" s="828"/>
      <c r="D33" s="828"/>
      <c r="E33" s="828"/>
      <c r="F33" s="828"/>
      <c r="G33" s="828"/>
      <c r="H33" s="828"/>
      <c r="I33" s="829"/>
      <c r="J33" s="828"/>
      <c r="K33" s="828"/>
      <c r="L33" s="819"/>
      <c r="M33" s="819"/>
      <c r="N33" s="819"/>
      <c r="O33" s="819"/>
      <c r="P33" s="819"/>
      <c r="Q33" s="819"/>
      <c r="R33" s="819"/>
      <c r="S33" s="819"/>
      <c r="T33" s="819"/>
      <c r="U33" s="819"/>
      <c r="V33" s="819"/>
      <c r="W33" s="819"/>
      <c r="X33" s="819"/>
      <c r="Y33" s="819"/>
      <c r="Z33" s="819"/>
      <c r="AA33" s="819"/>
      <c r="AB33" s="819"/>
      <c r="AC33" s="819"/>
      <c r="AD33" s="819"/>
      <c r="AE33" s="819"/>
      <c r="AF33" s="819"/>
      <c r="AG33" s="819"/>
      <c r="AH33" s="819"/>
      <c r="AI33" s="819"/>
      <c r="AJ33" s="819"/>
      <c r="AK33" s="819"/>
      <c r="AL33" s="819"/>
      <c r="AM33" s="819"/>
      <c r="AN33" s="819"/>
      <c r="AO33" s="819"/>
      <c r="AP33" s="819"/>
      <c r="AQ33" s="819"/>
      <c r="AR33" s="819"/>
      <c r="AS33" s="819"/>
      <c r="AT33" s="819"/>
      <c r="AU33" s="819"/>
      <c r="AV33" s="819"/>
      <c r="AW33" s="819"/>
      <c r="AX33" s="819"/>
      <c r="AY33" s="819"/>
      <c r="AZ33" s="819"/>
      <c r="BA33" s="819"/>
      <c r="BB33" s="819"/>
      <c r="BC33" s="819"/>
      <c r="BD33" s="819"/>
      <c r="BE33" s="819"/>
      <c r="BF33" s="819"/>
      <c r="BG33" s="819"/>
      <c r="BH33" s="819"/>
      <c r="BI33" s="819"/>
      <c r="BJ33" s="819"/>
      <c r="BK33" s="819"/>
      <c r="BL33" s="819"/>
      <c r="BM33" s="819"/>
      <c r="BN33" s="819"/>
      <c r="BO33" s="819"/>
      <c r="BP33" s="819"/>
      <c r="BQ33" s="819"/>
      <c r="BR33" s="819"/>
      <c r="BS33" s="819"/>
      <c r="BT33" s="819"/>
      <c r="BU33" s="819"/>
      <c r="BV33" s="819"/>
      <c r="BW33" s="819"/>
      <c r="BX33" s="819"/>
      <c r="BY33" s="819"/>
      <c r="BZ33" s="819"/>
      <c r="CA33" s="819"/>
      <c r="CB33" s="819"/>
      <c r="CC33" s="819"/>
      <c r="CD33" s="819"/>
      <c r="CE33" s="819"/>
      <c r="CF33" s="819"/>
      <c r="CG33" s="819"/>
      <c r="CH33" s="819"/>
      <c r="CI33" s="819"/>
      <c r="CJ33" s="819"/>
      <c r="CK33" s="819"/>
      <c r="CL33" s="819"/>
      <c r="CM33" s="819"/>
      <c r="CN33" s="819"/>
      <c r="CO33" s="819"/>
      <c r="CP33" s="819"/>
      <c r="CQ33" s="819"/>
      <c r="CR33" s="819"/>
      <c r="CS33" s="819"/>
      <c r="CT33" s="819"/>
      <c r="CU33" s="819"/>
      <c r="CV33" s="819"/>
      <c r="CW33" s="819"/>
      <c r="CX33" s="819"/>
      <c r="CY33" s="819"/>
      <c r="CZ33" s="819"/>
      <c r="DA33" s="819"/>
      <c r="DB33" s="819"/>
      <c r="DC33" s="819"/>
      <c r="DD33" s="819"/>
      <c r="DE33" s="819"/>
      <c r="DF33" s="819"/>
      <c r="DG33" s="819"/>
      <c r="DH33" s="819"/>
      <c r="DI33" s="819"/>
      <c r="DJ33" s="819"/>
      <c r="DK33" s="819"/>
      <c r="DL33" s="819"/>
      <c r="DM33" s="819"/>
      <c r="DN33" s="819"/>
      <c r="DO33" s="819"/>
      <c r="DP33" s="819"/>
      <c r="DQ33" s="819"/>
      <c r="DR33" s="819"/>
      <c r="DS33" s="819"/>
      <c r="DT33" s="819"/>
      <c r="DU33" s="819"/>
      <c r="DV33" s="819"/>
      <c r="DW33" s="819"/>
      <c r="DX33" s="819"/>
      <c r="DY33" s="819"/>
      <c r="DZ33" s="819"/>
      <c r="EA33" s="819"/>
      <c r="EB33" s="819"/>
      <c r="EC33" s="819"/>
      <c r="ED33" s="819"/>
      <c r="EE33" s="819"/>
      <c r="EF33" s="819"/>
      <c r="EG33" s="819"/>
      <c r="EH33" s="819"/>
      <c r="EI33" s="819"/>
      <c r="EJ33" s="819"/>
      <c r="EK33" s="819"/>
      <c r="EL33" s="819"/>
      <c r="EM33" s="819"/>
      <c r="EN33" s="819"/>
      <c r="EO33" s="819"/>
      <c r="EP33" s="819"/>
      <c r="EQ33" s="819"/>
      <c r="ER33" s="819"/>
    </row>
    <row r="34" spans="1:148" ht="13.5" customHeight="1">
      <c r="A34" s="833" t="s">
        <v>1186</v>
      </c>
      <c r="B34" s="819"/>
      <c r="L34" s="819"/>
      <c r="M34" s="819"/>
      <c r="N34" s="819"/>
      <c r="O34" s="819"/>
      <c r="P34" s="819"/>
      <c r="Q34" s="819"/>
      <c r="R34" s="819"/>
      <c r="S34" s="819"/>
      <c r="T34" s="819"/>
      <c r="U34" s="819"/>
      <c r="V34" s="819"/>
      <c r="W34" s="819"/>
      <c r="X34" s="819"/>
      <c r="Y34" s="819"/>
      <c r="Z34" s="819"/>
      <c r="AA34" s="819"/>
      <c r="AB34" s="819"/>
      <c r="AC34" s="819"/>
      <c r="AD34" s="819"/>
      <c r="AE34" s="819"/>
      <c r="AF34" s="819"/>
      <c r="AG34" s="819"/>
      <c r="AH34" s="819"/>
      <c r="AI34" s="819"/>
      <c r="AJ34" s="819"/>
      <c r="AK34" s="819"/>
      <c r="AL34" s="819"/>
      <c r="AM34" s="819"/>
      <c r="AN34" s="819"/>
      <c r="AO34" s="819"/>
      <c r="AP34" s="819"/>
      <c r="AQ34" s="819"/>
      <c r="AR34" s="819"/>
      <c r="AS34" s="819"/>
      <c r="AT34" s="819"/>
      <c r="AU34" s="819"/>
      <c r="AV34" s="819"/>
      <c r="AW34" s="819"/>
      <c r="AX34" s="819"/>
      <c r="AY34" s="819"/>
      <c r="AZ34" s="819"/>
      <c r="BA34" s="819"/>
      <c r="BB34" s="819"/>
      <c r="BC34" s="819"/>
      <c r="BD34" s="819"/>
      <c r="BE34" s="819"/>
      <c r="BF34" s="819"/>
      <c r="BG34" s="819"/>
      <c r="BH34" s="819"/>
      <c r="BI34" s="819"/>
      <c r="BJ34" s="819"/>
      <c r="BK34" s="819"/>
      <c r="BL34" s="819"/>
      <c r="BM34" s="819"/>
      <c r="BN34" s="819"/>
      <c r="BO34" s="819"/>
      <c r="BP34" s="819"/>
      <c r="BQ34" s="819"/>
      <c r="BR34" s="819"/>
      <c r="BS34" s="819"/>
      <c r="BT34" s="819"/>
      <c r="BU34" s="819"/>
      <c r="BV34" s="819"/>
      <c r="BW34" s="819"/>
      <c r="BX34" s="819"/>
      <c r="BY34" s="819"/>
      <c r="BZ34" s="819"/>
      <c r="CA34" s="819"/>
      <c r="CB34" s="819"/>
      <c r="CC34" s="819"/>
      <c r="CD34" s="819"/>
      <c r="CE34" s="819"/>
      <c r="CF34" s="819"/>
      <c r="CG34" s="819"/>
      <c r="CH34" s="819"/>
      <c r="CI34" s="819"/>
      <c r="CJ34" s="819"/>
      <c r="CK34" s="819"/>
      <c r="CL34" s="819"/>
      <c r="CM34" s="819"/>
      <c r="CN34" s="819"/>
      <c r="CO34" s="819"/>
      <c r="CP34" s="819"/>
      <c r="CQ34" s="819"/>
      <c r="CR34" s="819"/>
      <c r="CS34" s="819"/>
      <c r="CT34" s="819"/>
      <c r="CU34" s="819"/>
      <c r="CV34" s="819"/>
      <c r="CW34" s="819"/>
      <c r="CX34" s="819"/>
      <c r="CY34" s="819"/>
      <c r="CZ34" s="819"/>
      <c r="DA34" s="819"/>
      <c r="DB34" s="819"/>
      <c r="DC34" s="819"/>
      <c r="DD34" s="819"/>
      <c r="DE34" s="819"/>
      <c r="DF34" s="819"/>
      <c r="DG34" s="819"/>
      <c r="DH34" s="819"/>
      <c r="DI34" s="819"/>
      <c r="DJ34" s="819"/>
      <c r="DK34" s="819"/>
      <c r="DL34" s="819"/>
      <c r="DM34" s="819"/>
      <c r="DN34" s="819"/>
      <c r="DO34" s="819"/>
      <c r="DP34" s="819"/>
      <c r="DQ34" s="819"/>
      <c r="DR34" s="819"/>
      <c r="DS34" s="819"/>
      <c r="DT34" s="819"/>
      <c r="DU34" s="819"/>
      <c r="DV34" s="819"/>
      <c r="DW34" s="819"/>
      <c r="DX34" s="819"/>
      <c r="DY34" s="819"/>
      <c r="DZ34" s="819"/>
      <c r="EA34" s="819"/>
      <c r="EB34" s="819"/>
      <c r="EC34" s="819"/>
      <c r="ED34" s="819"/>
      <c r="EE34" s="819"/>
      <c r="EF34" s="819"/>
      <c r="EG34" s="819"/>
      <c r="EH34" s="819"/>
      <c r="EI34" s="819"/>
      <c r="EJ34" s="819"/>
      <c r="EK34" s="819"/>
      <c r="EL34" s="819"/>
      <c r="EM34" s="819"/>
      <c r="EN34" s="819"/>
      <c r="EO34" s="819"/>
      <c r="EP34" s="819"/>
      <c r="EQ34" s="819"/>
      <c r="ER34" s="819"/>
    </row>
    <row r="35" spans="1:148" ht="13.5" customHeight="1">
      <c r="A35" s="833" t="s">
        <v>1108</v>
      </c>
      <c r="L35" s="819"/>
      <c r="M35" s="819"/>
      <c r="N35" s="819"/>
      <c r="O35" s="819"/>
      <c r="P35" s="819"/>
      <c r="Q35" s="819"/>
      <c r="R35" s="819"/>
      <c r="S35" s="819"/>
      <c r="T35" s="819"/>
      <c r="U35" s="819"/>
      <c r="V35" s="819"/>
      <c r="W35" s="819"/>
      <c r="X35" s="819"/>
      <c r="Y35" s="819"/>
      <c r="Z35" s="819"/>
      <c r="AA35" s="819"/>
      <c r="AB35" s="819"/>
      <c r="AC35" s="819"/>
      <c r="AD35" s="819"/>
      <c r="AE35" s="819"/>
      <c r="AF35" s="819"/>
      <c r="AG35" s="819"/>
      <c r="AH35" s="819"/>
      <c r="AI35" s="819"/>
      <c r="AJ35" s="819"/>
      <c r="AK35" s="819"/>
      <c r="AL35" s="819"/>
      <c r="AM35" s="819"/>
      <c r="AN35" s="819"/>
      <c r="AO35" s="819"/>
      <c r="AP35" s="819"/>
      <c r="AQ35" s="819"/>
      <c r="AR35" s="819"/>
      <c r="AS35" s="819"/>
      <c r="AT35" s="819"/>
      <c r="AU35" s="819"/>
      <c r="AV35" s="819"/>
      <c r="AW35" s="819"/>
      <c r="AX35" s="819"/>
      <c r="AY35" s="819"/>
      <c r="AZ35" s="819"/>
      <c r="BA35" s="819"/>
      <c r="BB35" s="819"/>
      <c r="BC35" s="819"/>
      <c r="BD35" s="819"/>
      <c r="BE35" s="819"/>
      <c r="BF35" s="819"/>
      <c r="BG35" s="819"/>
      <c r="BH35" s="819"/>
      <c r="BI35" s="819"/>
      <c r="BJ35" s="819"/>
      <c r="BK35" s="819"/>
      <c r="BL35" s="819"/>
      <c r="BM35" s="819"/>
      <c r="BN35" s="819"/>
      <c r="BO35" s="819"/>
      <c r="BP35" s="819"/>
      <c r="BQ35" s="819"/>
      <c r="BR35" s="819"/>
      <c r="BS35" s="819"/>
      <c r="BT35" s="819"/>
      <c r="BU35" s="819"/>
      <c r="BV35" s="819"/>
      <c r="BW35" s="819"/>
      <c r="BX35" s="819"/>
      <c r="BY35" s="819"/>
      <c r="BZ35" s="819"/>
      <c r="CA35" s="819"/>
      <c r="CB35" s="819"/>
      <c r="CC35" s="819"/>
      <c r="CD35" s="819"/>
      <c r="CE35" s="819"/>
      <c r="CF35" s="819"/>
      <c r="CG35" s="819"/>
      <c r="CH35" s="819"/>
      <c r="CI35" s="819"/>
      <c r="CJ35" s="819"/>
      <c r="CK35" s="819"/>
      <c r="CL35" s="819"/>
      <c r="CM35" s="819"/>
      <c r="CN35" s="819"/>
      <c r="CO35" s="819"/>
      <c r="CP35" s="819"/>
      <c r="CQ35" s="819"/>
      <c r="CR35" s="819"/>
      <c r="CS35" s="819"/>
      <c r="CT35" s="819"/>
      <c r="CU35" s="819"/>
      <c r="CV35" s="819"/>
      <c r="CW35" s="819"/>
      <c r="CX35" s="819"/>
      <c r="CY35" s="819"/>
      <c r="CZ35" s="819"/>
      <c r="DA35" s="819"/>
      <c r="DB35" s="819"/>
      <c r="DC35" s="819"/>
      <c r="DD35" s="819"/>
      <c r="DE35" s="819"/>
      <c r="DF35" s="819"/>
      <c r="DG35" s="819"/>
      <c r="DH35" s="819"/>
      <c r="DI35" s="819"/>
      <c r="DJ35" s="819"/>
      <c r="DK35" s="819"/>
      <c r="DL35" s="819"/>
      <c r="DM35" s="819"/>
      <c r="DN35" s="819"/>
      <c r="DO35" s="819"/>
      <c r="DP35" s="819"/>
      <c r="DQ35" s="819"/>
      <c r="DR35" s="819"/>
      <c r="DS35" s="819"/>
      <c r="DT35" s="819"/>
      <c r="DU35" s="819"/>
      <c r="DV35" s="819"/>
      <c r="DW35" s="819"/>
      <c r="DX35" s="819"/>
      <c r="DY35" s="819"/>
      <c r="DZ35" s="819"/>
      <c r="EA35" s="819"/>
      <c r="EB35" s="819"/>
      <c r="EC35" s="819"/>
      <c r="ED35" s="819"/>
      <c r="EE35" s="819"/>
      <c r="EF35" s="819"/>
      <c r="EG35" s="819"/>
      <c r="EH35" s="819"/>
      <c r="EI35" s="819"/>
      <c r="EJ35" s="819"/>
      <c r="EK35" s="819"/>
      <c r="EL35" s="819"/>
      <c r="EM35" s="819"/>
      <c r="EN35" s="819"/>
      <c r="EO35" s="819"/>
      <c r="EP35" s="819"/>
      <c r="EQ35" s="819"/>
      <c r="ER35" s="819"/>
    </row>
    <row r="36" spans="1:148" ht="13.5" customHeight="1">
      <c r="A36" s="828" t="s">
        <v>1109</v>
      </c>
      <c r="L36" s="819"/>
      <c r="M36" s="819"/>
      <c r="N36" s="819"/>
      <c r="O36" s="819"/>
      <c r="P36" s="819"/>
      <c r="Q36" s="819"/>
      <c r="R36" s="819"/>
      <c r="S36" s="819"/>
      <c r="T36" s="819"/>
      <c r="U36" s="819"/>
      <c r="V36" s="819"/>
      <c r="W36" s="819"/>
      <c r="X36" s="819"/>
      <c r="Y36" s="819"/>
      <c r="Z36" s="819"/>
      <c r="AA36" s="819"/>
      <c r="AB36" s="819"/>
      <c r="AC36" s="819"/>
      <c r="AD36" s="819"/>
      <c r="AE36" s="819"/>
      <c r="AF36" s="819"/>
      <c r="AG36" s="819"/>
      <c r="AH36" s="819"/>
      <c r="AI36" s="819"/>
      <c r="AJ36" s="819"/>
      <c r="AK36" s="819"/>
      <c r="AL36" s="819"/>
      <c r="AM36" s="819"/>
      <c r="AN36" s="819"/>
      <c r="AO36" s="819"/>
      <c r="AP36" s="819"/>
      <c r="AQ36" s="819"/>
      <c r="AR36" s="819"/>
      <c r="AS36" s="819"/>
      <c r="AT36" s="819"/>
      <c r="AU36" s="819"/>
      <c r="AV36" s="819"/>
      <c r="AW36" s="819"/>
      <c r="AX36" s="819"/>
      <c r="AY36" s="819"/>
      <c r="AZ36" s="819"/>
      <c r="BA36" s="819"/>
      <c r="BB36" s="819"/>
      <c r="BC36" s="819"/>
      <c r="BD36" s="819"/>
      <c r="BE36" s="819"/>
      <c r="BF36" s="819"/>
      <c r="BG36" s="819"/>
      <c r="BH36" s="819"/>
      <c r="BI36" s="819"/>
      <c r="BJ36" s="819"/>
      <c r="BK36" s="819"/>
      <c r="BL36" s="819"/>
      <c r="BM36" s="819"/>
      <c r="BN36" s="819"/>
      <c r="BO36" s="819"/>
      <c r="BP36" s="819"/>
      <c r="BQ36" s="819"/>
      <c r="BR36" s="819"/>
      <c r="BS36" s="819"/>
      <c r="BT36" s="819"/>
      <c r="BU36" s="819"/>
      <c r="BV36" s="819"/>
      <c r="BW36" s="819"/>
      <c r="BX36" s="819"/>
      <c r="BY36" s="819"/>
      <c r="BZ36" s="819"/>
      <c r="CA36" s="819"/>
      <c r="CB36" s="819"/>
      <c r="CC36" s="819"/>
      <c r="CD36" s="819"/>
      <c r="CE36" s="819"/>
      <c r="CF36" s="819"/>
      <c r="CG36" s="819"/>
      <c r="CH36" s="819"/>
      <c r="CI36" s="819"/>
      <c r="CJ36" s="819"/>
      <c r="CK36" s="819"/>
      <c r="CL36" s="819"/>
      <c r="CM36" s="819"/>
      <c r="CN36" s="819"/>
      <c r="CO36" s="819"/>
      <c r="CP36" s="819"/>
      <c r="CQ36" s="819"/>
      <c r="CR36" s="819"/>
      <c r="CS36" s="819"/>
      <c r="CT36" s="819"/>
      <c r="CU36" s="819"/>
      <c r="CV36" s="819"/>
      <c r="CW36" s="819"/>
      <c r="CX36" s="819"/>
      <c r="CY36" s="819"/>
      <c r="CZ36" s="819"/>
      <c r="DA36" s="819"/>
      <c r="DB36" s="819"/>
      <c r="DC36" s="819"/>
      <c r="DD36" s="819"/>
      <c r="DE36" s="819"/>
      <c r="DF36" s="819"/>
      <c r="DG36" s="819"/>
      <c r="DH36" s="819"/>
      <c r="DI36" s="819"/>
      <c r="DJ36" s="819"/>
      <c r="DK36" s="819"/>
      <c r="DL36" s="819"/>
      <c r="DM36" s="819"/>
      <c r="DN36" s="819"/>
      <c r="DO36" s="819"/>
      <c r="DP36" s="819"/>
      <c r="DQ36" s="819"/>
      <c r="DR36" s="819"/>
      <c r="DS36" s="819"/>
      <c r="DT36" s="819"/>
      <c r="DU36" s="819"/>
      <c r="DV36" s="819"/>
      <c r="DW36" s="819"/>
      <c r="DX36" s="819"/>
      <c r="DY36" s="819"/>
      <c r="DZ36" s="819"/>
      <c r="EA36" s="819"/>
      <c r="EB36" s="819"/>
      <c r="EC36" s="819"/>
      <c r="ED36" s="819"/>
      <c r="EE36" s="819"/>
      <c r="EF36" s="819"/>
      <c r="EG36" s="819"/>
      <c r="EH36" s="819"/>
      <c r="EI36" s="819"/>
      <c r="EJ36" s="819"/>
      <c r="EK36" s="819"/>
      <c r="EL36" s="819"/>
      <c r="EM36" s="819"/>
      <c r="EN36" s="819"/>
      <c r="EO36" s="819"/>
      <c r="EP36" s="819"/>
      <c r="EQ36" s="819"/>
      <c r="ER36" s="819"/>
    </row>
    <row r="37" spans="1:148" ht="12.75" customHeight="1">
      <c r="A37" s="828" t="s">
        <v>150</v>
      </c>
      <c r="L37" s="819"/>
      <c r="M37" s="819"/>
      <c r="N37" s="819"/>
      <c r="O37" s="819"/>
      <c r="P37" s="819"/>
      <c r="Q37" s="819"/>
      <c r="R37" s="819"/>
      <c r="S37" s="819"/>
      <c r="T37" s="819"/>
      <c r="U37" s="819"/>
      <c r="V37" s="819"/>
      <c r="W37" s="819"/>
      <c r="X37" s="819"/>
      <c r="Y37" s="819"/>
      <c r="Z37" s="819"/>
      <c r="AA37" s="819"/>
      <c r="AB37" s="819"/>
      <c r="AC37" s="819"/>
      <c r="AD37" s="819"/>
      <c r="AE37" s="819"/>
      <c r="AF37" s="819"/>
      <c r="AG37" s="819"/>
      <c r="AH37" s="819"/>
      <c r="AI37" s="819"/>
      <c r="AJ37" s="819"/>
      <c r="AK37" s="819"/>
      <c r="AL37" s="819"/>
      <c r="AM37" s="819"/>
      <c r="AN37" s="819"/>
      <c r="AO37" s="819"/>
      <c r="AP37" s="819"/>
      <c r="AQ37" s="819"/>
      <c r="AR37" s="819"/>
      <c r="AS37" s="819"/>
      <c r="AT37" s="819"/>
      <c r="AU37" s="819"/>
      <c r="AV37" s="819"/>
      <c r="AW37" s="819"/>
      <c r="AX37" s="819"/>
      <c r="AY37" s="819"/>
      <c r="AZ37" s="819"/>
      <c r="BA37" s="819"/>
      <c r="BB37" s="819"/>
      <c r="BC37" s="819"/>
      <c r="BD37" s="819"/>
      <c r="BE37" s="819"/>
      <c r="BF37" s="819"/>
      <c r="BG37" s="819"/>
      <c r="BH37" s="819"/>
      <c r="BI37" s="819"/>
      <c r="BJ37" s="819"/>
      <c r="BK37" s="819"/>
      <c r="BL37" s="819"/>
      <c r="BM37" s="819"/>
      <c r="BN37" s="819"/>
      <c r="BO37" s="819"/>
      <c r="BP37" s="819"/>
      <c r="BQ37" s="819"/>
      <c r="BR37" s="819"/>
      <c r="BS37" s="819"/>
      <c r="BT37" s="819"/>
      <c r="BU37" s="819"/>
      <c r="BV37" s="819"/>
      <c r="BW37" s="819"/>
      <c r="BX37" s="819"/>
      <c r="BY37" s="819"/>
      <c r="BZ37" s="819"/>
      <c r="CA37" s="819"/>
      <c r="CB37" s="819"/>
      <c r="CC37" s="819"/>
      <c r="CD37" s="819"/>
      <c r="CE37" s="819"/>
      <c r="CF37" s="819"/>
      <c r="CG37" s="819"/>
      <c r="CH37" s="819"/>
      <c r="CI37" s="819"/>
      <c r="CJ37" s="819"/>
      <c r="CK37" s="819"/>
      <c r="CL37" s="819"/>
      <c r="CM37" s="819"/>
      <c r="CN37" s="819"/>
      <c r="CO37" s="819"/>
      <c r="CP37" s="819"/>
      <c r="CQ37" s="819"/>
      <c r="CR37" s="819"/>
      <c r="CS37" s="819"/>
      <c r="CT37" s="819"/>
      <c r="CU37" s="819"/>
      <c r="CV37" s="819"/>
      <c r="CW37" s="819"/>
      <c r="CX37" s="819"/>
      <c r="CY37" s="819"/>
      <c r="CZ37" s="819"/>
      <c r="DA37" s="819"/>
      <c r="DB37" s="819"/>
      <c r="DC37" s="819"/>
      <c r="DD37" s="819"/>
      <c r="DE37" s="819"/>
      <c r="DF37" s="819"/>
      <c r="DG37" s="819"/>
      <c r="DH37" s="819"/>
      <c r="DI37" s="819"/>
      <c r="DJ37" s="819"/>
      <c r="DK37" s="819"/>
      <c r="DL37" s="819"/>
      <c r="DM37" s="819"/>
      <c r="DN37" s="819"/>
      <c r="DO37" s="819"/>
      <c r="DP37" s="819"/>
      <c r="DQ37" s="819"/>
      <c r="DR37" s="819"/>
      <c r="DS37" s="819"/>
      <c r="DT37" s="819"/>
      <c r="DU37" s="819"/>
      <c r="DV37" s="819"/>
      <c r="DW37" s="819"/>
      <c r="DX37" s="819"/>
      <c r="DY37" s="819"/>
      <c r="DZ37" s="819"/>
      <c r="EA37" s="819"/>
      <c r="EB37" s="819"/>
      <c r="EC37" s="819"/>
      <c r="ED37" s="819"/>
      <c r="EE37" s="819"/>
      <c r="EF37" s="819"/>
      <c r="EG37" s="819"/>
      <c r="EH37" s="819"/>
      <c r="EI37" s="819"/>
      <c r="EJ37" s="819"/>
      <c r="EK37" s="819"/>
      <c r="EL37" s="819"/>
      <c r="EM37" s="819"/>
      <c r="EN37" s="819"/>
      <c r="EO37" s="819"/>
      <c r="EP37" s="819"/>
      <c r="EQ37" s="819"/>
      <c r="ER37" s="819"/>
    </row>
    <row r="38" spans="1:148">
      <c r="A38" s="536" t="s">
        <v>1102</v>
      </c>
      <c r="L38" s="819"/>
      <c r="M38" s="819"/>
      <c r="N38" s="819"/>
      <c r="O38" s="819"/>
      <c r="P38" s="819"/>
      <c r="Q38" s="819"/>
      <c r="R38" s="819"/>
      <c r="S38" s="819"/>
      <c r="T38" s="819"/>
      <c r="U38" s="819"/>
      <c r="V38" s="819"/>
      <c r="W38" s="819"/>
      <c r="X38" s="819"/>
      <c r="Y38" s="819"/>
      <c r="Z38" s="819"/>
      <c r="AA38" s="819"/>
      <c r="AB38" s="819"/>
      <c r="AC38" s="819"/>
      <c r="AD38" s="819"/>
      <c r="AE38" s="819"/>
      <c r="AF38" s="819"/>
      <c r="AG38" s="819"/>
      <c r="AH38" s="819"/>
      <c r="AI38" s="819"/>
      <c r="AJ38" s="819"/>
      <c r="AK38" s="819"/>
      <c r="AL38" s="819"/>
      <c r="AM38" s="819"/>
      <c r="AN38" s="819"/>
      <c r="AO38" s="819"/>
      <c r="AP38" s="819"/>
      <c r="AQ38" s="819"/>
      <c r="AR38" s="819"/>
      <c r="AS38" s="819"/>
      <c r="AT38" s="819"/>
      <c r="AU38" s="819"/>
      <c r="AV38" s="819"/>
      <c r="AW38" s="819"/>
      <c r="AX38" s="819"/>
      <c r="AY38" s="819"/>
      <c r="AZ38" s="819"/>
      <c r="BA38" s="819"/>
      <c r="BB38" s="819"/>
      <c r="BC38" s="819"/>
      <c r="BD38" s="819"/>
      <c r="BE38" s="819"/>
      <c r="BF38" s="819"/>
      <c r="BG38" s="819"/>
      <c r="BH38" s="819"/>
      <c r="BI38" s="819"/>
      <c r="BJ38" s="819"/>
      <c r="BK38" s="819"/>
      <c r="BL38" s="819"/>
      <c r="BM38" s="819"/>
      <c r="BN38" s="819"/>
      <c r="BO38" s="819"/>
      <c r="BP38" s="819"/>
      <c r="BQ38" s="819"/>
      <c r="BR38" s="819"/>
      <c r="BS38" s="819"/>
      <c r="BT38" s="819"/>
      <c r="BU38" s="819"/>
      <c r="BV38" s="819"/>
      <c r="BW38" s="819"/>
      <c r="BX38" s="819"/>
      <c r="BY38" s="819"/>
      <c r="BZ38" s="819"/>
      <c r="CA38" s="819"/>
      <c r="CB38" s="819"/>
      <c r="CC38" s="819"/>
      <c r="CD38" s="819"/>
      <c r="CE38" s="819"/>
      <c r="CF38" s="819"/>
      <c r="CG38" s="819"/>
      <c r="CH38" s="819"/>
      <c r="CI38" s="819"/>
      <c r="CJ38" s="819"/>
      <c r="CK38" s="819"/>
      <c r="CL38" s="819"/>
      <c r="CM38" s="819"/>
      <c r="CN38" s="819"/>
      <c r="CO38" s="819"/>
      <c r="CP38" s="819"/>
      <c r="CQ38" s="819"/>
      <c r="CR38" s="819"/>
      <c r="CS38" s="819"/>
      <c r="CT38" s="819"/>
      <c r="CU38" s="819"/>
      <c r="CV38" s="819"/>
      <c r="CW38" s="819"/>
      <c r="CX38" s="819"/>
      <c r="CY38" s="819"/>
      <c r="CZ38" s="819"/>
      <c r="DA38" s="819"/>
      <c r="DB38" s="819"/>
      <c r="DC38" s="819"/>
      <c r="DD38" s="819"/>
      <c r="DE38" s="819"/>
      <c r="DF38" s="819"/>
      <c r="DG38" s="819"/>
      <c r="DH38" s="819"/>
      <c r="DI38" s="819"/>
      <c r="DJ38" s="819"/>
      <c r="DK38" s="819"/>
      <c r="DL38" s="819"/>
      <c r="DM38" s="819"/>
      <c r="DN38" s="819"/>
      <c r="DO38" s="819"/>
      <c r="DP38" s="819"/>
      <c r="DQ38" s="819"/>
      <c r="DR38" s="819"/>
      <c r="DS38" s="819"/>
      <c r="DT38" s="819"/>
      <c r="DU38" s="819"/>
      <c r="DV38" s="819"/>
      <c r="DW38" s="819"/>
      <c r="DX38" s="819"/>
      <c r="DY38" s="819"/>
      <c r="DZ38" s="819"/>
      <c r="EA38" s="819"/>
      <c r="EB38" s="819"/>
      <c r="EC38" s="819"/>
      <c r="ED38" s="819"/>
      <c r="EE38" s="819"/>
      <c r="EF38" s="819"/>
      <c r="EG38" s="819"/>
      <c r="EH38" s="819"/>
      <c r="EI38" s="819"/>
      <c r="EJ38" s="819"/>
      <c r="EK38" s="819"/>
      <c r="EL38" s="819"/>
      <c r="EM38" s="819"/>
      <c r="EN38" s="819"/>
      <c r="EO38" s="819"/>
      <c r="EP38" s="819"/>
      <c r="EQ38" s="819"/>
      <c r="ER38" s="819"/>
    </row>
    <row r="39" spans="1:148">
      <c r="L39" s="819"/>
      <c r="M39" s="819"/>
      <c r="N39" s="819"/>
      <c r="O39" s="819"/>
      <c r="P39" s="819"/>
      <c r="Q39" s="819"/>
      <c r="R39" s="819"/>
      <c r="S39" s="819"/>
      <c r="T39" s="819"/>
      <c r="U39" s="819"/>
      <c r="V39" s="819"/>
      <c r="W39" s="819"/>
      <c r="X39" s="819"/>
      <c r="Y39" s="819"/>
      <c r="Z39" s="819"/>
      <c r="AA39" s="819"/>
      <c r="AB39" s="819"/>
      <c r="AC39" s="819"/>
      <c r="AD39" s="819"/>
      <c r="AE39" s="819"/>
      <c r="AF39" s="819"/>
      <c r="AG39" s="819"/>
      <c r="AH39" s="819"/>
      <c r="AI39" s="819"/>
      <c r="AJ39" s="819"/>
      <c r="AK39" s="819"/>
      <c r="AL39" s="819"/>
      <c r="AM39" s="819"/>
      <c r="AN39" s="819"/>
      <c r="AO39" s="819"/>
      <c r="AP39" s="819"/>
      <c r="AQ39" s="819"/>
      <c r="AR39" s="819"/>
      <c r="AS39" s="819"/>
      <c r="AT39" s="819"/>
      <c r="AU39" s="819"/>
      <c r="AV39" s="819"/>
      <c r="AW39" s="819"/>
      <c r="AX39" s="819"/>
      <c r="AY39" s="819"/>
      <c r="AZ39" s="819"/>
      <c r="BA39" s="819"/>
      <c r="BB39" s="819"/>
      <c r="BC39" s="819"/>
      <c r="BD39" s="819"/>
      <c r="BE39" s="819"/>
      <c r="BF39" s="819"/>
      <c r="BG39" s="819"/>
      <c r="BH39" s="819"/>
      <c r="BI39" s="819"/>
      <c r="BJ39" s="819"/>
      <c r="BK39" s="819"/>
      <c r="BL39" s="819"/>
      <c r="BM39" s="819"/>
      <c r="BN39" s="819"/>
      <c r="BO39" s="819"/>
      <c r="BP39" s="819"/>
      <c r="BQ39" s="819"/>
      <c r="BR39" s="819"/>
      <c r="BS39" s="819"/>
      <c r="BT39" s="819"/>
      <c r="BU39" s="819"/>
      <c r="BV39" s="819"/>
      <c r="BW39" s="819"/>
      <c r="BX39" s="819"/>
      <c r="BY39" s="819"/>
      <c r="BZ39" s="819"/>
      <c r="CA39" s="819"/>
      <c r="CB39" s="819"/>
      <c r="CC39" s="819"/>
      <c r="CD39" s="819"/>
      <c r="CE39" s="819"/>
      <c r="CF39" s="819"/>
      <c r="CG39" s="819"/>
      <c r="CH39" s="819"/>
      <c r="CI39" s="819"/>
      <c r="CJ39" s="819"/>
      <c r="CK39" s="819"/>
      <c r="CL39" s="819"/>
      <c r="CM39" s="819"/>
      <c r="CN39" s="819"/>
      <c r="CO39" s="819"/>
      <c r="CP39" s="819"/>
      <c r="CQ39" s="819"/>
      <c r="CR39" s="819"/>
      <c r="CS39" s="819"/>
      <c r="CT39" s="819"/>
      <c r="CU39" s="819"/>
      <c r="CV39" s="819"/>
      <c r="CW39" s="819"/>
      <c r="CX39" s="819"/>
      <c r="CY39" s="819"/>
      <c r="CZ39" s="819"/>
      <c r="DA39" s="819"/>
      <c r="DB39" s="819"/>
      <c r="DC39" s="819"/>
      <c r="DD39" s="819"/>
      <c r="DE39" s="819"/>
      <c r="DF39" s="819"/>
      <c r="DG39" s="819"/>
      <c r="DH39" s="819"/>
      <c r="DI39" s="819"/>
      <c r="DJ39" s="819"/>
      <c r="DK39" s="819"/>
      <c r="DL39" s="819"/>
      <c r="DM39" s="819"/>
      <c r="DN39" s="819"/>
      <c r="DO39" s="819"/>
      <c r="DP39" s="819"/>
      <c r="DQ39" s="819"/>
      <c r="DR39" s="819"/>
      <c r="DS39" s="819"/>
      <c r="DT39" s="819"/>
      <c r="DU39" s="819"/>
      <c r="DV39" s="819"/>
      <c r="DW39" s="819"/>
      <c r="DX39" s="819"/>
      <c r="DY39" s="819"/>
      <c r="DZ39" s="819"/>
      <c r="EA39" s="819"/>
      <c r="EB39" s="819"/>
      <c r="EC39" s="819"/>
      <c r="ED39" s="819"/>
      <c r="EE39" s="819"/>
      <c r="EF39" s="819"/>
      <c r="EG39" s="819"/>
      <c r="EH39" s="819"/>
      <c r="EI39" s="819"/>
      <c r="EJ39" s="819"/>
      <c r="EK39" s="819"/>
      <c r="EL39" s="819"/>
      <c r="EM39" s="819"/>
      <c r="EN39" s="819"/>
      <c r="EO39" s="819"/>
      <c r="EP39" s="819"/>
      <c r="EQ39" s="819"/>
      <c r="ER39" s="819"/>
    </row>
    <row r="40" spans="1:148">
      <c r="L40" s="819"/>
      <c r="M40" s="819"/>
      <c r="N40" s="819"/>
      <c r="O40" s="819"/>
      <c r="P40" s="819"/>
      <c r="Q40" s="819"/>
      <c r="R40" s="819"/>
      <c r="S40" s="819"/>
      <c r="T40" s="819"/>
      <c r="U40" s="819"/>
      <c r="V40" s="819"/>
      <c r="W40" s="819"/>
      <c r="X40" s="819"/>
      <c r="Y40" s="819"/>
      <c r="Z40" s="819"/>
      <c r="AA40" s="819"/>
      <c r="AB40" s="819"/>
      <c r="AC40" s="819"/>
      <c r="AD40" s="819"/>
      <c r="AE40" s="819"/>
      <c r="AF40" s="819"/>
      <c r="AG40" s="819"/>
      <c r="AH40" s="819"/>
      <c r="AI40" s="819"/>
      <c r="AJ40" s="819"/>
      <c r="AK40" s="819"/>
      <c r="AL40" s="819"/>
      <c r="AM40" s="819"/>
      <c r="AN40" s="819"/>
      <c r="AO40" s="819"/>
      <c r="AP40" s="819"/>
      <c r="AQ40" s="819"/>
      <c r="AR40" s="819"/>
      <c r="AS40" s="819"/>
      <c r="AT40" s="819"/>
      <c r="AU40" s="819"/>
      <c r="AV40" s="819"/>
      <c r="AW40" s="819"/>
      <c r="AX40" s="819"/>
      <c r="AY40" s="819"/>
      <c r="AZ40" s="819"/>
      <c r="BA40" s="819"/>
      <c r="BB40" s="819"/>
      <c r="BC40" s="819"/>
      <c r="BD40" s="819"/>
      <c r="BE40" s="819"/>
      <c r="BF40" s="819"/>
      <c r="BG40" s="819"/>
      <c r="BH40" s="819"/>
      <c r="BI40" s="819"/>
      <c r="BJ40" s="819"/>
      <c r="BK40" s="819"/>
      <c r="BL40" s="819"/>
      <c r="BM40" s="819"/>
      <c r="BN40" s="819"/>
      <c r="BO40" s="819"/>
      <c r="BP40" s="819"/>
      <c r="BQ40" s="819"/>
      <c r="BR40" s="819"/>
      <c r="BS40" s="819"/>
      <c r="BT40" s="819"/>
      <c r="BU40" s="819"/>
      <c r="BV40" s="819"/>
      <c r="BW40" s="819"/>
      <c r="BX40" s="819"/>
      <c r="BY40" s="819"/>
      <c r="BZ40" s="819"/>
      <c r="CA40" s="819"/>
      <c r="CB40" s="819"/>
      <c r="CC40" s="819"/>
      <c r="CD40" s="819"/>
      <c r="CE40" s="819"/>
      <c r="CF40" s="819"/>
      <c r="CG40" s="819"/>
      <c r="CH40" s="819"/>
      <c r="CI40" s="819"/>
      <c r="CJ40" s="819"/>
      <c r="CK40" s="819"/>
      <c r="CL40" s="819"/>
      <c r="CM40" s="819"/>
      <c r="CN40" s="819"/>
      <c r="CO40" s="819"/>
      <c r="CP40" s="819"/>
      <c r="CQ40" s="819"/>
      <c r="CR40" s="819"/>
      <c r="CS40" s="819"/>
      <c r="CT40" s="819"/>
      <c r="CU40" s="819"/>
      <c r="CV40" s="819"/>
      <c r="CW40" s="819"/>
      <c r="CX40" s="819"/>
      <c r="CY40" s="819"/>
      <c r="CZ40" s="819"/>
      <c r="DA40" s="819"/>
      <c r="DB40" s="819"/>
      <c r="DC40" s="819"/>
      <c r="DD40" s="819"/>
      <c r="DE40" s="819"/>
      <c r="DF40" s="819"/>
      <c r="DG40" s="819"/>
      <c r="DH40" s="819"/>
      <c r="DI40" s="819"/>
      <c r="DJ40" s="819"/>
      <c r="DK40" s="819"/>
      <c r="DL40" s="819"/>
      <c r="DM40" s="819"/>
      <c r="DN40" s="819"/>
      <c r="DO40" s="819"/>
      <c r="DP40" s="819"/>
      <c r="DQ40" s="819"/>
      <c r="DR40" s="819"/>
      <c r="DS40" s="819"/>
      <c r="DT40" s="819"/>
      <c r="DU40" s="819"/>
      <c r="DV40" s="819"/>
      <c r="DW40" s="819"/>
      <c r="DX40" s="819"/>
      <c r="DY40" s="819"/>
      <c r="DZ40" s="819"/>
      <c r="EA40" s="819"/>
      <c r="EB40" s="819"/>
      <c r="EC40" s="819"/>
      <c r="ED40" s="819"/>
      <c r="EE40" s="819"/>
      <c r="EF40" s="819"/>
      <c r="EG40" s="819"/>
      <c r="EH40" s="819"/>
      <c r="EI40" s="819"/>
      <c r="EJ40" s="819"/>
      <c r="EK40" s="819"/>
      <c r="EL40" s="819"/>
      <c r="EM40" s="819"/>
      <c r="EN40" s="819"/>
      <c r="EO40" s="819"/>
      <c r="EP40" s="819"/>
      <c r="EQ40" s="819"/>
      <c r="ER40" s="819"/>
    </row>
    <row r="41" spans="1:148">
      <c r="L41" s="819"/>
      <c r="M41" s="819"/>
      <c r="N41" s="819"/>
      <c r="O41" s="819"/>
      <c r="P41" s="819"/>
      <c r="Q41" s="819"/>
      <c r="R41" s="819"/>
      <c r="S41" s="819"/>
      <c r="T41" s="819"/>
      <c r="U41" s="819"/>
      <c r="V41" s="819"/>
      <c r="W41" s="819"/>
      <c r="X41" s="819"/>
      <c r="Y41" s="819"/>
      <c r="Z41" s="819"/>
      <c r="AA41" s="819"/>
      <c r="AB41" s="819"/>
      <c r="AC41" s="819"/>
      <c r="AD41" s="819"/>
      <c r="AE41" s="819"/>
      <c r="AF41" s="819"/>
      <c r="AG41" s="819"/>
      <c r="AH41" s="819"/>
      <c r="AI41" s="819"/>
      <c r="AJ41" s="819"/>
      <c r="AK41" s="819"/>
      <c r="AL41" s="819"/>
      <c r="AM41" s="819"/>
      <c r="AN41" s="819"/>
      <c r="AO41" s="819"/>
      <c r="AP41" s="819"/>
      <c r="AQ41" s="819"/>
      <c r="AR41" s="819"/>
      <c r="AS41" s="819"/>
      <c r="AT41" s="819"/>
      <c r="AU41" s="819"/>
      <c r="AV41" s="819"/>
      <c r="AW41" s="819"/>
      <c r="AX41" s="819"/>
      <c r="AY41" s="819"/>
      <c r="AZ41" s="819"/>
      <c r="BA41" s="819"/>
      <c r="BB41" s="819"/>
      <c r="BC41" s="819"/>
      <c r="BD41" s="819"/>
      <c r="BE41" s="819"/>
      <c r="BF41" s="819"/>
      <c r="BG41" s="819"/>
      <c r="BH41" s="819"/>
      <c r="BI41" s="819"/>
      <c r="BJ41" s="819"/>
      <c r="BK41" s="819"/>
      <c r="BL41" s="819"/>
      <c r="BM41" s="819"/>
      <c r="BN41" s="819"/>
      <c r="BO41" s="819"/>
      <c r="BP41" s="819"/>
      <c r="BQ41" s="819"/>
      <c r="BR41" s="819"/>
      <c r="BS41" s="819"/>
      <c r="BT41" s="819"/>
      <c r="BU41" s="819"/>
      <c r="BV41" s="819"/>
      <c r="BW41" s="819"/>
      <c r="BX41" s="819"/>
      <c r="BY41" s="819"/>
      <c r="BZ41" s="819"/>
      <c r="CA41" s="819"/>
      <c r="CB41" s="819"/>
      <c r="CC41" s="819"/>
      <c r="CD41" s="819"/>
      <c r="CE41" s="819"/>
      <c r="CF41" s="819"/>
      <c r="CG41" s="819"/>
      <c r="CH41" s="819"/>
      <c r="CI41" s="819"/>
      <c r="CJ41" s="819"/>
      <c r="CK41" s="819"/>
      <c r="CL41" s="819"/>
      <c r="CM41" s="819"/>
      <c r="CN41" s="819"/>
      <c r="CO41" s="819"/>
      <c r="CP41" s="819"/>
      <c r="CQ41" s="819"/>
      <c r="CR41" s="819"/>
      <c r="CS41" s="819"/>
      <c r="CT41" s="819"/>
      <c r="CU41" s="819"/>
      <c r="CV41" s="819"/>
      <c r="CW41" s="819"/>
      <c r="CX41" s="819"/>
      <c r="CY41" s="819"/>
      <c r="CZ41" s="819"/>
      <c r="DA41" s="819"/>
      <c r="DB41" s="819"/>
      <c r="DC41" s="819"/>
      <c r="DD41" s="819"/>
      <c r="DE41" s="819"/>
      <c r="DF41" s="819"/>
      <c r="DG41" s="819"/>
      <c r="DH41" s="819"/>
      <c r="DI41" s="819"/>
      <c r="DJ41" s="819"/>
      <c r="DK41" s="819"/>
      <c r="DL41" s="819"/>
      <c r="DM41" s="819"/>
      <c r="DN41" s="819"/>
      <c r="DO41" s="819"/>
      <c r="DP41" s="819"/>
      <c r="DQ41" s="819"/>
      <c r="DR41" s="819"/>
      <c r="DS41" s="819"/>
      <c r="DT41" s="819"/>
      <c r="DU41" s="819"/>
      <c r="DV41" s="819"/>
      <c r="DW41" s="819"/>
      <c r="DX41" s="819"/>
      <c r="DY41" s="819"/>
      <c r="DZ41" s="819"/>
      <c r="EA41" s="819"/>
      <c r="EB41" s="819"/>
      <c r="EC41" s="819"/>
      <c r="ED41" s="819"/>
      <c r="EE41" s="819"/>
      <c r="EF41" s="819"/>
      <c r="EG41" s="819"/>
      <c r="EH41" s="819"/>
      <c r="EI41" s="819"/>
      <c r="EJ41" s="819"/>
      <c r="EK41" s="819"/>
      <c r="EL41" s="819"/>
      <c r="EM41" s="819"/>
      <c r="EN41" s="819"/>
      <c r="EO41" s="819"/>
      <c r="EP41" s="819"/>
      <c r="EQ41" s="819"/>
      <c r="ER41" s="819"/>
    </row>
    <row r="42" spans="1:148">
      <c r="L42" s="819"/>
      <c r="M42" s="819"/>
      <c r="N42" s="819"/>
      <c r="O42" s="819"/>
      <c r="P42" s="819"/>
      <c r="Q42" s="819"/>
      <c r="R42" s="819"/>
      <c r="S42" s="819"/>
      <c r="T42" s="819"/>
      <c r="U42" s="819"/>
      <c r="V42" s="819"/>
      <c r="W42" s="819"/>
      <c r="X42" s="819"/>
      <c r="Y42" s="819"/>
      <c r="Z42" s="819"/>
      <c r="AA42" s="819"/>
      <c r="AB42" s="819"/>
      <c r="AC42" s="819"/>
      <c r="AD42" s="819"/>
      <c r="AE42" s="819"/>
      <c r="AF42" s="819"/>
      <c r="AG42" s="819"/>
      <c r="AH42" s="819"/>
      <c r="AI42" s="819"/>
      <c r="AJ42" s="819"/>
      <c r="AK42" s="819"/>
      <c r="AL42" s="819"/>
      <c r="AM42" s="819"/>
      <c r="AN42" s="819"/>
      <c r="AO42" s="819"/>
      <c r="AP42" s="819"/>
      <c r="AQ42" s="819"/>
      <c r="AR42" s="819"/>
      <c r="AS42" s="819"/>
      <c r="AT42" s="819"/>
      <c r="AU42" s="819"/>
      <c r="AV42" s="819"/>
      <c r="AW42" s="819"/>
      <c r="AX42" s="819"/>
      <c r="AY42" s="819"/>
      <c r="AZ42" s="819"/>
      <c r="BA42" s="819"/>
      <c r="BB42" s="819"/>
      <c r="BC42" s="819"/>
      <c r="BD42" s="819"/>
      <c r="BE42" s="819"/>
      <c r="BF42" s="819"/>
      <c r="BG42" s="819"/>
      <c r="BH42" s="819"/>
      <c r="BI42" s="819"/>
      <c r="BJ42" s="819"/>
      <c r="BK42" s="819"/>
      <c r="BL42" s="819"/>
      <c r="BM42" s="819"/>
      <c r="BN42" s="819"/>
      <c r="BO42" s="819"/>
      <c r="BP42" s="819"/>
      <c r="BQ42" s="819"/>
      <c r="BR42" s="819"/>
      <c r="BS42" s="819"/>
      <c r="BT42" s="819"/>
      <c r="BU42" s="819"/>
      <c r="BV42" s="819"/>
      <c r="BW42" s="819"/>
      <c r="BX42" s="819"/>
      <c r="BY42" s="819"/>
      <c r="BZ42" s="819"/>
      <c r="CA42" s="819"/>
      <c r="CB42" s="819"/>
      <c r="CC42" s="819"/>
      <c r="CD42" s="819"/>
      <c r="CE42" s="819"/>
      <c r="CF42" s="819"/>
      <c r="CG42" s="819"/>
      <c r="CH42" s="819"/>
      <c r="CI42" s="819"/>
      <c r="CJ42" s="819"/>
      <c r="CK42" s="819"/>
      <c r="CL42" s="819"/>
      <c r="CM42" s="819"/>
      <c r="CN42" s="819"/>
      <c r="CO42" s="819"/>
      <c r="CP42" s="819"/>
      <c r="CQ42" s="819"/>
      <c r="CR42" s="819"/>
      <c r="CS42" s="819"/>
      <c r="CT42" s="819"/>
      <c r="CU42" s="819"/>
      <c r="CV42" s="819"/>
      <c r="CW42" s="819"/>
      <c r="CX42" s="819"/>
      <c r="CY42" s="819"/>
      <c r="CZ42" s="819"/>
      <c r="DA42" s="819"/>
      <c r="DB42" s="819"/>
      <c r="DC42" s="819"/>
      <c r="DD42" s="819"/>
      <c r="DE42" s="819"/>
      <c r="DF42" s="819"/>
      <c r="DG42" s="819"/>
      <c r="DH42" s="819"/>
      <c r="DI42" s="819"/>
      <c r="DJ42" s="819"/>
      <c r="DK42" s="819"/>
      <c r="DL42" s="819"/>
      <c r="DM42" s="819"/>
      <c r="DN42" s="819"/>
      <c r="DO42" s="819"/>
      <c r="DP42" s="819"/>
      <c r="DQ42" s="819"/>
      <c r="DR42" s="819"/>
      <c r="DS42" s="819"/>
      <c r="DT42" s="819"/>
      <c r="DU42" s="819"/>
      <c r="DV42" s="819"/>
      <c r="DW42" s="819"/>
      <c r="DX42" s="819"/>
      <c r="DY42" s="819"/>
      <c r="DZ42" s="819"/>
      <c r="EA42" s="819"/>
      <c r="EB42" s="819"/>
      <c r="EC42" s="819"/>
      <c r="ED42" s="819"/>
      <c r="EE42" s="819"/>
      <c r="EF42" s="819"/>
      <c r="EG42" s="819"/>
      <c r="EH42" s="819"/>
      <c r="EI42" s="819"/>
      <c r="EJ42" s="819"/>
      <c r="EK42" s="819"/>
      <c r="EL42" s="819"/>
      <c r="EM42" s="819"/>
      <c r="EN42" s="819"/>
      <c r="EO42" s="819"/>
      <c r="EP42" s="819"/>
      <c r="EQ42" s="819"/>
      <c r="ER42" s="819"/>
    </row>
    <row r="43" spans="1:148">
      <c r="L43" s="819"/>
      <c r="M43" s="819"/>
      <c r="N43" s="819"/>
      <c r="O43" s="819"/>
      <c r="P43" s="819"/>
      <c r="Q43" s="819"/>
      <c r="R43" s="819"/>
      <c r="S43" s="819"/>
      <c r="T43" s="819"/>
      <c r="U43" s="819"/>
      <c r="V43" s="819"/>
      <c r="W43" s="819"/>
      <c r="X43" s="819"/>
      <c r="Y43" s="819"/>
      <c r="Z43" s="819"/>
      <c r="AA43" s="819"/>
      <c r="AB43" s="819"/>
      <c r="AC43" s="819"/>
      <c r="AD43" s="819"/>
      <c r="AE43" s="819"/>
      <c r="AF43" s="819"/>
      <c r="AG43" s="819"/>
      <c r="AH43" s="819"/>
      <c r="AI43" s="819"/>
      <c r="AJ43" s="819"/>
      <c r="AK43" s="819"/>
      <c r="AL43" s="819"/>
      <c r="AM43" s="819"/>
      <c r="AN43" s="819"/>
      <c r="AO43" s="819"/>
      <c r="AP43" s="819"/>
      <c r="AQ43" s="819"/>
      <c r="AR43" s="819"/>
      <c r="AS43" s="819"/>
      <c r="AT43" s="819"/>
      <c r="AU43" s="819"/>
      <c r="AV43" s="819"/>
      <c r="AW43" s="819"/>
      <c r="AX43" s="819"/>
      <c r="AY43" s="819"/>
      <c r="AZ43" s="819"/>
      <c r="BA43" s="819"/>
      <c r="BB43" s="819"/>
      <c r="BC43" s="819"/>
      <c r="BD43" s="819"/>
      <c r="BE43" s="819"/>
      <c r="BF43" s="819"/>
      <c r="BG43" s="819"/>
      <c r="BH43" s="819"/>
      <c r="BI43" s="819"/>
      <c r="BJ43" s="819"/>
      <c r="BK43" s="819"/>
      <c r="BL43" s="819"/>
      <c r="BM43" s="819"/>
      <c r="BN43" s="819"/>
      <c r="BO43" s="819"/>
      <c r="BP43" s="819"/>
      <c r="BQ43" s="819"/>
      <c r="BR43" s="819"/>
      <c r="BS43" s="819"/>
      <c r="BT43" s="819"/>
      <c r="BU43" s="819"/>
      <c r="BV43" s="819"/>
      <c r="BW43" s="819"/>
      <c r="BX43" s="819"/>
      <c r="BY43" s="819"/>
      <c r="BZ43" s="819"/>
      <c r="CA43" s="819"/>
      <c r="CB43" s="819"/>
      <c r="CC43" s="819"/>
      <c r="CD43" s="819"/>
      <c r="CE43" s="819"/>
      <c r="CF43" s="819"/>
      <c r="CG43" s="819"/>
      <c r="CH43" s="819"/>
      <c r="CI43" s="819"/>
      <c r="CJ43" s="819"/>
      <c r="CK43" s="819"/>
      <c r="CL43" s="819"/>
      <c r="CM43" s="819"/>
      <c r="CN43" s="819"/>
      <c r="CO43" s="819"/>
      <c r="CP43" s="819"/>
      <c r="CQ43" s="819"/>
      <c r="CR43" s="819"/>
      <c r="CS43" s="819"/>
      <c r="CT43" s="819"/>
      <c r="CU43" s="819"/>
      <c r="CV43" s="819"/>
      <c r="CW43" s="819"/>
      <c r="CX43" s="819"/>
      <c r="CY43" s="819"/>
      <c r="CZ43" s="819"/>
      <c r="DA43" s="819"/>
      <c r="DB43" s="819"/>
      <c r="DC43" s="819"/>
      <c r="DD43" s="819"/>
      <c r="DE43" s="819"/>
      <c r="DF43" s="819"/>
      <c r="DG43" s="819"/>
      <c r="DH43" s="819"/>
      <c r="DI43" s="819"/>
      <c r="DJ43" s="819"/>
      <c r="DK43" s="819"/>
      <c r="DL43" s="819"/>
      <c r="DM43" s="819"/>
      <c r="DN43" s="819"/>
      <c r="DO43" s="819"/>
      <c r="DP43" s="819"/>
      <c r="DQ43" s="819"/>
      <c r="DR43" s="819"/>
      <c r="DS43" s="819"/>
      <c r="DT43" s="819"/>
      <c r="DU43" s="819"/>
      <c r="DV43" s="819"/>
      <c r="DW43" s="819"/>
      <c r="DX43" s="819"/>
      <c r="DY43" s="819"/>
      <c r="DZ43" s="819"/>
      <c r="EA43" s="819"/>
      <c r="EB43" s="819"/>
      <c r="EC43" s="819"/>
      <c r="ED43" s="819"/>
      <c r="EE43" s="819"/>
      <c r="EF43" s="819"/>
      <c r="EG43" s="819"/>
      <c r="EH43" s="819"/>
      <c r="EI43" s="819"/>
      <c r="EJ43" s="819"/>
      <c r="EK43" s="819"/>
      <c r="EL43" s="819"/>
      <c r="EM43" s="819"/>
      <c r="EN43" s="819"/>
      <c r="EO43" s="819"/>
      <c r="EP43" s="819"/>
      <c r="EQ43" s="819"/>
      <c r="ER43" s="819"/>
    </row>
    <row r="44" spans="1:148">
      <c r="L44" s="819"/>
      <c r="M44" s="819"/>
      <c r="N44" s="819"/>
      <c r="O44" s="819"/>
      <c r="P44" s="819"/>
      <c r="Q44" s="819"/>
      <c r="R44" s="819"/>
      <c r="S44" s="819"/>
      <c r="T44" s="819"/>
      <c r="U44" s="819"/>
      <c r="V44" s="819"/>
      <c r="W44" s="819"/>
      <c r="X44" s="819"/>
      <c r="Y44" s="819"/>
      <c r="Z44" s="819"/>
      <c r="AA44" s="819"/>
      <c r="AB44" s="819"/>
      <c r="AC44" s="819"/>
      <c r="AD44" s="819"/>
      <c r="AE44" s="819"/>
      <c r="AF44" s="819"/>
      <c r="AG44" s="819"/>
      <c r="AH44" s="819"/>
      <c r="AI44" s="819"/>
      <c r="AJ44" s="819"/>
      <c r="AK44" s="819"/>
      <c r="AL44" s="819"/>
      <c r="AM44" s="819"/>
      <c r="AN44" s="819"/>
      <c r="AO44" s="819"/>
      <c r="AP44" s="819"/>
      <c r="AQ44" s="819"/>
      <c r="AR44" s="819"/>
      <c r="AS44" s="819"/>
      <c r="AT44" s="819"/>
      <c r="AU44" s="819"/>
      <c r="AV44" s="819"/>
      <c r="AW44" s="819"/>
      <c r="AX44" s="819"/>
      <c r="AY44" s="819"/>
      <c r="AZ44" s="819"/>
      <c r="BA44" s="819"/>
      <c r="BB44" s="819"/>
      <c r="BC44" s="819"/>
      <c r="BD44" s="819"/>
      <c r="BE44" s="819"/>
      <c r="BF44" s="819"/>
      <c r="BG44" s="819"/>
      <c r="BH44" s="819"/>
      <c r="BI44" s="819"/>
      <c r="BJ44" s="819"/>
      <c r="BK44" s="819"/>
      <c r="BL44" s="819"/>
      <c r="BM44" s="819"/>
      <c r="BN44" s="819"/>
      <c r="BO44" s="819"/>
      <c r="BP44" s="819"/>
      <c r="BQ44" s="819"/>
      <c r="BR44" s="819"/>
      <c r="BS44" s="819"/>
      <c r="BT44" s="819"/>
      <c r="BU44" s="819"/>
      <c r="BV44" s="819"/>
      <c r="BW44" s="819"/>
      <c r="BX44" s="819"/>
      <c r="BY44" s="819"/>
      <c r="BZ44" s="819"/>
      <c r="CA44" s="819"/>
      <c r="CB44" s="819"/>
      <c r="CC44" s="819"/>
      <c r="CD44" s="819"/>
      <c r="CE44" s="819"/>
      <c r="CF44" s="819"/>
      <c r="CG44" s="819"/>
      <c r="CH44" s="819"/>
      <c r="CI44" s="819"/>
      <c r="CJ44" s="819"/>
      <c r="CK44" s="819"/>
      <c r="CL44" s="819"/>
      <c r="CM44" s="819"/>
      <c r="CN44" s="819"/>
      <c r="CO44" s="819"/>
      <c r="CP44" s="819"/>
      <c r="CQ44" s="819"/>
      <c r="CR44" s="819"/>
      <c r="CS44" s="819"/>
      <c r="CT44" s="819"/>
      <c r="CU44" s="819"/>
      <c r="CV44" s="819"/>
      <c r="CW44" s="819"/>
      <c r="CX44" s="819"/>
      <c r="CY44" s="819"/>
      <c r="CZ44" s="819"/>
      <c r="DA44" s="819"/>
      <c r="DB44" s="819"/>
      <c r="DC44" s="819"/>
      <c r="DD44" s="819"/>
      <c r="DE44" s="819"/>
      <c r="DF44" s="819"/>
      <c r="DG44" s="819"/>
      <c r="DH44" s="819"/>
      <c r="DI44" s="819"/>
      <c r="DJ44" s="819"/>
      <c r="DK44" s="819"/>
      <c r="DL44" s="819"/>
      <c r="DM44" s="819"/>
      <c r="DN44" s="819"/>
      <c r="DO44" s="819"/>
      <c r="DP44" s="819"/>
      <c r="DQ44" s="819"/>
      <c r="DR44" s="819"/>
      <c r="DS44" s="819"/>
      <c r="DT44" s="819"/>
      <c r="DU44" s="819"/>
      <c r="DV44" s="819"/>
      <c r="DW44" s="819"/>
      <c r="DX44" s="819"/>
      <c r="DY44" s="819"/>
      <c r="DZ44" s="819"/>
      <c r="EA44" s="819"/>
      <c r="EB44" s="819"/>
      <c r="EC44" s="819"/>
      <c r="ED44" s="819"/>
      <c r="EE44" s="819"/>
      <c r="EF44" s="819"/>
      <c r="EG44" s="819"/>
      <c r="EH44" s="819"/>
      <c r="EI44" s="819"/>
      <c r="EJ44" s="819"/>
      <c r="EK44" s="819"/>
      <c r="EL44" s="819"/>
      <c r="EM44" s="819"/>
      <c r="EN44" s="819"/>
      <c r="EO44" s="819"/>
      <c r="EP44" s="819"/>
      <c r="EQ44" s="819"/>
      <c r="ER44" s="819"/>
    </row>
    <row r="45" spans="1:148">
      <c r="L45" s="819"/>
      <c r="M45" s="819"/>
      <c r="N45" s="819"/>
      <c r="O45" s="819"/>
      <c r="P45" s="819"/>
      <c r="Q45" s="819"/>
      <c r="R45" s="819"/>
      <c r="S45" s="819"/>
      <c r="T45" s="819"/>
      <c r="U45" s="819"/>
      <c r="V45" s="819"/>
      <c r="W45" s="819"/>
      <c r="X45" s="819"/>
      <c r="Y45" s="819"/>
      <c r="Z45" s="819"/>
      <c r="AA45" s="819"/>
      <c r="AB45" s="819"/>
      <c r="AC45" s="819"/>
      <c r="AD45" s="819"/>
      <c r="AE45" s="819"/>
      <c r="AF45" s="819"/>
      <c r="AG45" s="819"/>
      <c r="AH45" s="819"/>
      <c r="AI45" s="819"/>
      <c r="AJ45" s="819"/>
      <c r="AK45" s="819"/>
      <c r="AL45" s="819"/>
      <c r="AM45" s="819"/>
      <c r="AN45" s="819"/>
      <c r="AO45" s="819"/>
      <c r="AP45" s="819"/>
      <c r="AQ45" s="819"/>
      <c r="AR45" s="819"/>
      <c r="AS45" s="819"/>
      <c r="AT45" s="819"/>
      <c r="AU45" s="819"/>
      <c r="AV45" s="819"/>
      <c r="AW45" s="819"/>
      <c r="AX45" s="819"/>
      <c r="AY45" s="819"/>
      <c r="AZ45" s="819"/>
      <c r="BA45" s="819"/>
      <c r="BB45" s="819"/>
      <c r="BC45" s="819"/>
      <c r="BD45" s="819"/>
      <c r="BE45" s="819"/>
      <c r="BF45" s="819"/>
      <c r="BG45" s="819"/>
      <c r="BH45" s="819"/>
      <c r="BI45" s="819"/>
      <c r="BJ45" s="819"/>
      <c r="BK45" s="819"/>
      <c r="BL45" s="819"/>
      <c r="BM45" s="819"/>
      <c r="BN45" s="819"/>
      <c r="BO45" s="819"/>
      <c r="BP45" s="819"/>
      <c r="BQ45" s="819"/>
      <c r="BR45" s="819"/>
      <c r="BS45" s="819"/>
      <c r="BT45" s="819"/>
      <c r="BU45" s="819"/>
      <c r="BV45" s="819"/>
      <c r="BW45" s="819"/>
      <c r="BX45" s="819"/>
      <c r="BY45" s="819"/>
      <c r="BZ45" s="819"/>
      <c r="CA45" s="819"/>
      <c r="CB45" s="819"/>
      <c r="CC45" s="819"/>
      <c r="CD45" s="819"/>
      <c r="CE45" s="819"/>
      <c r="CF45" s="819"/>
      <c r="CG45" s="819"/>
      <c r="CH45" s="819"/>
      <c r="CI45" s="819"/>
      <c r="CJ45" s="819"/>
      <c r="CK45" s="819"/>
      <c r="CL45" s="819"/>
      <c r="CM45" s="819"/>
      <c r="CN45" s="819"/>
      <c r="CO45" s="819"/>
      <c r="CP45" s="819"/>
      <c r="CQ45" s="819"/>
      <c r="CR45" s="819"/>
      <c r="CS45" s="819"/>
      <c r="CT45" s="819"/>
      <c r="CU45" s="819"/>
      <c r="CV45" s="819"/>
      <c r="CW45" s="819"/>
      <c r="CX45" s="819"/>
      <c r="CY45" s="819"/>
      <c r="CZ45" s="819"/>
      <c r="DA45" s="819"/>
      <c r="DB45" s="819"/>
      <c r="DC45" s="819"/>
      <c r="DD45" s="819"/>
      <c r="DE45" s="819"/>
      <c r="DF45" s="819"/>
      <c r="DG45" s="819"/>
      <c r="DH45" s="819"/>
      <c r="DI45" s="819"/>
      <c r="DJ45" s="819"/>
      <c r="DK45" s="819"/>
      <c r="DL45" s="819"/>
      <c r="DM45" s="819"/>
      <c r="DN45" s="819"/>
      <c r="DO45" s="819"/>
      <c r="DP45" s="819"/>
      <c r="DQ45" s="819"/>
      <c r="DR45" s="819"/>
      <c r="DS45" s="819"/>
      <c r="DT45" s="819"/>
      <c r="DU45" s="819"/>
      <c r="DV45" s="819"/>
      <c r="DW45" s="819"/>
      <c r="DX45" s="819"/>
      <c r="DY45" s="819"/>
      <c r="DZ45" s="819"/>
      <c r="EA45" s="819"/>
      <c r="EB45" s="819"/>
      <c r="EC45" s="819"/>
      <c r="ED45" s="819"/>
      <c r="EE45" s="819"/>
      <c r="EF45" s="819"/>
      <c r="EG45" s="819"/>
      <c r="EH45" s="819"/>
      <c r="EI45" s="819"/>
      <c r="EJ45" s="819"/>
      <c r="EK45" s="819"/>
      <c r="EL45" s="819"/>
      <c r="EM45" s="819"/>
      <c r="EN45" s="819"/>
      <c r="EO45" s="819"/>
      <c r="EP45" s="819"/>
      <c r="EQ45" s="819"/>
      <c r="ER45" s="819"/>
    </row>
    <row r="46" spans="1:148">
      <c r="L46" s="819"/>
      <c r="M46" s="819"/>
      <c r="N46" s="819"/>
      <c r="O46" s="819"/>
      <c r="P46" s="819"/>
      <c r="Q46" s="819"/>
      <c r="R46" s="819"/>
      <c r="S46" s="819"/>
      <c r="T46" s="819"/>
      <c r="U46" s="819"/>
      <c r="V46" s="819"/>
      <c r="W46" s="819"/>
      <c r="X46" s="819"/>
      <c r="Y46" s="819"/>
      <c r="Z46" s="819"/>
      <c r="AA46" s="819"/>
      <c r="AB46" s="819"/>
      <c r="AC46" s="819"/>
      <c r="AD46" s="819"/>
      <c r="AE46" s="819"/>
      <c r="AF46" s="819"/>
      <c r="AG46" s="819"/>
      <c r="AH46" s="819"/>
      <c r="AI46" s="819"/>
      <c r="AJ46" s="819"/>
      <c r="AK46" s="819"/>
      <c r="AL46" s="819"/>
      <c r="AM46" s="819"/>
      <c r="AN46" s="819"/>
      <c r="AO46" s="819"/>
      <c r="AP46" s="819"/>
      <c r="AQ46" s="819"/>
      <c r="AR46" s="819"/>
      <c r="AS46" s="819"/>
      <c r="AT46" s="819"/>
      <c r="AU46" s="819"/>
      <c r="AV46" s="819"/>
      <c r="AW46" s="819"/>
      <c r="AX46" s="819"/>
      <c r="AY46" s="819"/>
      <c r="AZ46" s="819"/>
      <c r="BA46" s="819"/>
      <c r="BB46" s="819"/>
      <c r="BC46" s="819"/>
      <c r="BD46" s="819"/>
      <c r="BE46" s="819"/>
      <c r="BF46" s="819"/>
      <c r="BG46" s="819"/>
      <c r="BH46" s="819"/>
      <c r="BI46" s="819"/>
      <c r="BJ46" s="819"/>
      <c r="BK46" s="819"/>
      <c r="BL46" s="819"/>
      <c r="BM46" s="819"/>
      <c r="BN46" s="819"/>
      <c r="BO46" s="819"/>
      <c r="BP46" s="819"/>
      <c r="BQ46" s="819"/>
      <c r="BR46" s="819"/>
      <c r="BS46" s="819"/>
      <c r="BT46" s="819"/>
      <c r="BU46" s="819"/>
      <c r="BV46" s="819"/>
      <c r="BW46" s="819"/>
      <c r="BX46" s="819"/>
      <c r="BY46" s="819"/>
      <c r="BZ46" s="819"/>
      <c r="CA46" s="819"/>
      <c r="CB46" s="819"/>
      <c r="CC46" s="819"/>
      <c r="CD46" s="819"/>
      <c r="CE46" s="819"/>
      <c r="CF46" s="819"/>
      <c r="CG46" s="819"/>
      <c r="CH46" s="819"/>
      <c r="CI46" s="819"/>
      <c r="CJ46" s="819"/>
      <c r="CK46" s="819"/>
      <c r="CL46" s="819"/>
      <c r="CM46" s="819"/>
      <c r="CN46" s="819"/>
      <c r="CO46" s="819"/>
      <c r="CP46" s="819"/>
      <c r="CQ46" s="819"/>
      <c r="CR46" s="819"/>
      <c r="CS46" s="819"/>
      <c r="CT46" s="819"/>
      <c r="CU46" s="819"/>
      <c r="CV46" s="819"/>
      <c r="CW46" s="819"/>
      <c r="CX46" s="819"/>
      <c r="CY46" s="819"/>
      <c r="CZ46" s="819"/>
      <c r="DA46" s="819"/>
      <c r="DB46" s="819"/>
      <c r="DC46" s="819"/>
      <c r="DD46" s="819"/>
      <c r="DE46" s="819"/>
      <c r="DF46" s="819"/>
      <c r="DG46" s="819"/>
      <c r="DH46" s="819"/>
      <c r="DI46" s="819"/>
      <c r="DJ46" s="819"/>
      <c r="DK46" s="819"/>
      <c r="DL46" s="819"/>
      <c r="DM46" s="819"/>
      <c r="DN46" s="819"/>
      <c r="DO46" s="819"/>
      <c r="DP46" s="819"/>
      <c r="DQ46" s="819"/>
      <c r="DR46" s="819"/>
      <c r="DS46" s="819"/>
      <c r="DT46" s="819"/>
      <c r="DU46" s="819"/>
      <c r="DV46" s="819"/>
      <c r="DW46" s="819"/>
      <c r="DX46" s="819"/>
      <c r="DY46" s="819"/>
      <c r="DZ46" s="819"/>
      <c r="EA46" s="819"/>
      <c r="EB46" s="819"/>
      <c r="EC46" s="819"/>
      <c r="ED46" s="819"/>
      <c r="EE46" s="819"/>
      <c r="EF46" s="819"/>
      <c r="EG46" s="819"/>
      <c r="EH46" s="819"/>
      <c r="EI46" s="819"/>
      <c r="EJ46" s="819"/>
      <c r="EK46" s="819"/>
      <c r="EL46" s="819"/>
      <c r="EM46" s="819"/>
      <c r="EN46" s="819"/>
      <c r="EO46" s="819"/>
      <c r="EP46" s="819"/>
      <c r="EQ46" s="819"/>
      <c r="ER46" s="819"/>
    </row>
    <row r="47" spans="1:148">
      <c r="L47" s="819"/>
      <c r="M47" s="819"/>
      <c r="N47" s="819"/>
      <c r="O47" s="819"/>
      <c r="P47" s="819"/>
      <c r="Q47" s="819"/>
      <c r="R47" s="819"/>
      <c r="S47" s="819"/>
      <c r="T47" s="819"/>
      <c r="U47" s="819"/>
      <c r="V47" s="819"/>
      <c r="W47" s="819"/>
      <c r="X47" s="819"/>
      <c r="Y47" s="819"/>
      <c r="Z47" s="819"/>
      <c r="AA47" s="819"/>
      <c r="AB47" s="819"/>
      <c r="AC47" s="819"/>
      <c r="AD47" s="819"/>
      <c r="AE47" s="819"/>
      <c r="AF47" s="819"/>
      <c r="AG47" s="819"/>
      <c r="AH47" s="819"/>
      <c r="AI47" s="819"/>
      <c r="AJ47" s="819"/>
      <c r="AK47" s="819"/>
      <c r="AL47" s="819"/>
      <c r="AM47" s="819"/>
      <c r="AN47" s="819"/>
      <c r="AO47" s="819"/>
      <c r="AP47" s="819"/>
      <c r="AQ47" s="819"/>
      <c r="AR47" s="819"/>
      <c r="AS47" s="819"/>
      <c r="AT47" s="819"/>
      <c r="AU47" s="819"/>
      <c r="AV47" s="819"/>
      <c r="AW47" s="819"/>
      <c r="AX47" s="819"/>
      <c r="AY47" s="819"/>
      <c r="AZ47" s="819"/>
      <c r="BA47" s="819"/>
      <c r="BB47" s="819"/>
      <c r="BC47" s="819"/>
      <c r="BD47" s="819"/>
      <c r="BE47" s="819"/>
      <c r="BF47" s="819"/>
      <c r="BG47" s="819"/>
      <c r="BH47" s="819"/>
      <c r="BI47" s="819"/>
      <c r="BJ47" s="819"/>
      <c r="BK47" s="819"/>
      <c r="BL47" s="819"/>
      <c r="BM47" s="819"/>
      <c r="BN47" s="819"/>
      <c r="BO47" s="819"/>
      <c r="BP47" s="819"/>
      <c r="BQ47" s="819"/>
      <c r="BR47" s="819"/>
      <c r="BS47" s="819"/>
      <c r="BT47" s="819"/>
      <c r="BU47" s="819"/>
      <c r="BV47" s="819"/>
      <c r="BW47" s="819"/>
      <c r="BX47" s="819"/>
      <c r="BY47" s="819"/>
      <c r="BZ47" s="819"/>
      <c r="CA47" s="819"/>
      <c r="CB47" s="819"/>
      <c r="CC47" s="819"/>
      <c r="CD47" s="819"/>
      <c r="CE47" s="819"/>
      <c r="CF47" s="819"/>
      <c r="CG47" s="819"/>
      <c r="CH47" s="819"/>
      <c r="CI47" s="819"/>
      <c r="CJ47" s="819"/>
      <c r="CK47" s="819"/>
      <c r="CL47" s="819"/>
      <c r="CM47" s="819"/>
      <c r="CN47" s="819"/>
      <c r="CO47" s="819"/>
      <c r="CP47" s="819"/>
      <c r="CQ47" s="819"/>
      <c r="CR47" s="819"/>
      <c r="CS47" s="819"/>
      <c r="CT47" s="819"/>
      <c r="CU47" s="819"/>
      <c r="CV47" s="819"/>
      <c r="CW47" s="819"/>
      <c r="CX47" s="819"/>
      <c r="CY47" s="819"/>
      <c r="CZ47" s="819"/>
      <c r="DA47" s="819"/>
      <c r="DB47" s="819"/>
      <c r="DC47" s="819"/>
      <c r="DD47" s="819"/>
      <c r="DE47" s="819"/>
      <c r="DF47" s="819"/>
      <c r="DG47" s="819"/>
      <c r="DH47" s="819"/>
      <c r="DI47" s="819"/>
      <c r="DJ47" s="819"/>
      <c r="DK47" s="819"/>
      <c r="DL47" s="819"/>
      <c r="DM47" s="819"/>
      <c r="DN47" s="819"/>
      <c r="DO47" s="819"/>
      <c r="DP47" s="819"/>
      <c r="DQ47" s="819"/>
      <c r="DR47" s="819"/>
      <c r="DS47" s="819"/>
      <c r="DT47" s="819"/>
      <c r="DU47" s="819"/>
      <c r="DV47" s="819"/>
      <c r="DW47" s="819"/>
      <c r="DX47" s="819"/>
      <c r="DY47" s="819"/>
      <c r="DZ47" s="819"/>
      <c r="EA47" s="819"/>
      <c r="EB47" s="819"/>
      <c r="EC47" s="819"/>
      <c r="ED47" s="819"/>
      <c r="EE47" s="819"/>
      <c r="EF47" s="819"/>
      <c r="EG47" s="819"/>
      <c r="EH47" s="819"/>
      <c r="EI47" s="819"/>
      <c r="EJ47" s="819"/>
      <c r="EK47" s="819"/>
      <c r="EL47" s="819"/>
      <c r="EM47" s="819"/>
      <c r="EN47" s="819"/>
      <c r="EO47" s="819"/>
      <c r="EP47" s="819"/>
      <c r="EQ47" s="819"/>
      <c r="ER47" s="819"/>
    </row>
    <row r="48" spans="1:148">
      <c r="L48" s="819"/>
      <c r="M48" s="819"/>
      <c r="N48" s="819"/>
      <c r="O48" s="819"/>
      <c r="P48" s="819"/>
      <c r="Q48" s="819"/>
      <c r="R48" s="819"/>
      <c r="S48" s="819"/>
      <c r="T48" s="819"/>
      <c r="U48" s="819"/>
      <c r="V48" s="819"/>
      <c r="W48" s="819"/>
      <c r="X48" s="819"/>
      <c r="Y48" s="819"/>
      <c r="Z48" s="819"/>
      <c r="AA48" s="819"/>
      <c r="AB48" s="819"/>
      <c r="AC48" s="819"/>
      <c r="AD48" s="819"/>
      <c r="AE48" s="819"/>
      <c r="AF48" s="819"/>
      <c r="AG48" s="819"/>
      <c r="AH48" s="819"/>
      <c r="AI48" s="819"/>
      <c r="AJ48" s="819"/>
      <c r="AK48" s="819"/>
      <c r="AL48" s="819"/>
      <c r="AM48" s="819"/>
      <c r="AN48" s="819"/>
      <c r="AO48" s="819"/>
      <c r="AP48" s="819"/>
      <c r="AQ48" s="819"/>
      <c r="AR48" s="819"/>
      <c r="AS48" s="819"/>
      <c r="AT48" s="819"/>
      <c r="AU48" s="819"/>
      <c r="AV48" s="819"/>
      <c r="AW48" s="819"/>
      <c r="AX48" s="819"/>
      <c r="AY48" s="819"/>
      <c r="AZ48" s="819"/>
      <c r="BA48" s="819"/>
      <c r="BB48" s="819"/>
      <c r="BC48" s="819"/>
      <c r="BD48" s="819"/>
      <c r="BE48" s="819"/>
      <c r="BF48" s="819"/>
      <c r="BG48" s="819"/>
      <c r="BH48" s="819"/>
      <c r="BI48" s="819"/>
      <c r="BJ48" s="819"/>
      <c r="BK48" s="819"/>
      <c r="BL48" s="819"/>
      <c r="BM48" s="819"/>
      <c r="BN48" s="819"/>
      <c r="BO48" s="819"/>
      <c r="BP48" s="819"/>
      <c r="BQ48" s="819"/>
      <c r="BR48" s="819"/>
      <c r="BS48" s="819"/>
      <c r="BT48" s="819"/>
      <c r="BU48" s="819"/>
      <c r="BV48" s="819"/>
      <c r="BW48" s="819"/>
      <c r="BX48" s="819"/>
      <c r="BY48" s="819"/>
      <c r="BZ48" s="819"/>
      <c r="CA48" s="819"/>
      <c r="CB48" s="819"/>
      <c r="CC48" s="819"/>
      <c r="CD48" s="819"/>
      <c r="CE48" s="819"/>
      <c r="CF48" s="819"/>
      <c r="CG48" s="819"/>
      <c r="CH48" s="819"/>
      <c r="CI48" s="819"/>
      <c r="CJ48" s="819"/>
      <c r="CK48" s="819"/>
      <c r="CL48" s="819"/>
      <c r="CM48" s="819"/>
      <c r="CN48" s="819"/>
      <c r="CO48" s="819"/>
      <c r="CP48" s="819"/>
      <c r="CQ48" s="819"/>
      <c r="CR48" s="819"/>
      <c r="CS48" s="819"/>
      <c r="CT48" s="819"/>
      <c r="CU48" s="819"/>
      <c r="CV48" s="819"/>
      <c r="CW48" s="819"/>
      <c r="CX48" s="819"/>
      <c r="CY48" s="819"/>
      <c r="CZ48" s="819"/>
      <c r="DA48" s="819"/>
      <c r="DB48" s="819"/>
      <c r="DC48" s="819"/>
      <c r="DD48" s="819"/>
      <c r="DE48" s="819"/>
      <c r="DF48" s="819"/>
      <c r="DG48" s="819"/>
      <c r="DH48" s="819"/>
      <c r="DI48" s="819"/>
      <c r="DJ48" s="819"/>
      <c r="DK48" s="819"/>
      <c r="DL48" s="819"/>
      <c r="DM48" s="819"/>
      <c r="DN48" s="819"/>
      <c r="DO48" s="819"/>
      <c r="DP48" s="819"/>
      <c r="DQ48" s="819"/>
      <c r="DR48" s="819"/>
      <c r="DS48" s="819"/>
      <c r="DT48" s="819"/>
      <c r="DU48" s="819"/>
      <c r="DV48" s="819"/>
      <c r="DW48" s="819"/>
      <c r="DX48" s="819"/>
      <c r="DY48" s="819"/>
      <c r="DZ48" s="819"/>
      <c r="EA48" s="819"/>
      <c r="EB48" s="819"/>
      <c r="EC48" s="819"/>
      <c r="ED48" s="819"/>
      <c r="EE48" s="819"/>
      <c r="EF48" s="819"/>
      <c r="EG48" s="819"/>
      <c r="EH48" s="819"/>
      <c r="EI48" s="819"/>
      <c r="EJ48" s="819"/>
      <c r="EK48" s="819"/>
      <c r="EL48" s="819"/>
      <c r="EM48" s="819"/>
      <c r="EN48" s="819"/>
      <c r="EO48" s="819"/>
      <c r="EP48" s="819"/>
      <c r="EQ48" s="819"/>
      <c r="ER48" s="819"/>
    </row>
    <row r="49" spans="12:148">
      <c r="L49" s="819"/>
      <c r="M49" s="819"/>
      <c r="N49" s="819"/>
      <c r="O49" s="819"/>
      <c r="P49" s="819"/>
      <c r="Q49" s="819"/>
      <c r="R49" s="819"/>
      <c r="S49" s="819"/>
      <c r="T49" s="819"/>
      <c r="U49" s="819"/>
      <c r="V49" s="819"/>
      <c r="W49" s="819"/>
      <c r="X49" s="819"/>
      <c r="Y49" s="819"/>
      <c r="Z49" s="819"/>
      <c r="AA49" s="819"/>
      <c r="AB49" s="819"/>
      <c r="AC49" s="819"/>
      <c r="AD49" s="819"/>
      <c r="AE49" s="819"/>
      <c r="AF49" s="819"/>
      <c r="AG49" s="819"/>
      <c r="AH49" s="819"/>
      <c r="AI49" s="819"/>
      <c r="AJ49" s="819"/>
      <c r="AK49" s="819"/>
      <c r="AL49" s="819"/>
      <c r="AM49" s="819"/>
      <c r="AN49" s="819"/>
      <c r="AO49" s="819"/>
      <c r="AP49" s="819"/>
      <c r="AQ49" s="819"/>
      <c r="AR49" s="819"/>
      <c r="AS49" s="819"/>
      <c r="AT49" s="819"/>
      <c r="AU49" s="819"/>
      <c r="AV49" s="819"/>
      <c r="AW49" s="819"/>
      <c r="AX49" s="819"/>
      <c r="AY49" s="819"/>
      <c r="AZ49" s="819"/>
      <c r="BA49" s="819"/>
      <c r="BB49" s="819"/>
      <c r="BC49" s="819"/>
      <c r="BD49" s="819"/>
      <c r="BE49" s="819"/>
      <c r="BF49" s="819"/>
      <c r="BG49" s="819"/>
      <c r="BH49" s="819"/>
      <c r="BI49" s="819"/>
      <c r="BJ49" s="819"/>
      <c r="BK49" s="819"/>
      <c r="BL49" s="819"/>
      <c r="BM49" s="819"/>
      <c r="BN49" s="819"/>
      <c r="BO49" s="819"/>
      <c r="BP49" s="819"/>
      <c r="BQ49" s="819"/>
      <c r="BR49" s="819"/>
      <c r="BS49" s="819"/>
      <c r="BT49" s="819"/>
      <c r="BU49" s="819"/>
      <c r="BV49" s="819"/>
      <c r="BW49" s="819"/>
      <c r="BX49" s="819"/>
      <c r="BY49" s="819"/>
      <c r="BZ49" s="819"/>
      <c r="CA49" s="819"/>
      <c r="CB49" s="819"/>
      <c r="CC49" s="819"/>
      <c r="CD49" s="819"/>
      <c r="CE49" s="819"/>
      <c r="CF49" s="819"/>
      <c r="CG49" s="819"/>
      <c r="CH49" s="819"/>
      <c r="CI49" s="819"/>
      <c r="CJ49" s="819"/>
      <c r="CK49" s="819"/>
      <c r="CL49" s="819"/>
      <c r="CM49" s="819"/>
      <c r="CN49" s="819"/>
      <c r="CO49" s="819"/>
      <c r="CP49" s="819"/>
      <c r="CQ49" s="819"/>
      <c r="CR49" s="819"/>
      <c r="CS49" s="819"/>
      <c r="CT49" s="819"/>
      <c r="CU49" s="819"/>
      <c r="CV49" s="819"/>
      <c r="CW49" s="819"/>
      <c r="CX49" s="819"/>
      <c r="CY49" s="819"/>
      <c r="CZ49" s="819"/>
      <c r="DA49" s="819"/>
      <c r="DB49" s="819"/>
      <c r="DC49" s="819"/>
      <c r="DD49" s="819"/>
      <c r="DE49" s="819"/>
      <c r="DF49" s="819"/>
      <c r="DG49" s="819"/>
      <c r="DH49" s="819"/>
      <c r="DI49" s="819"/>
      <c r="DJ49" s="819"/>
      <c r="DK49" s="819"/>
      <c r="DL49" s="819"/>
      <c r="DM49" s="819"/>
      <c r="DN49" s="819"/>
      <c r="DO49" s="819"/>
      <c r="DP49" s="819"/>
      <c r="DQ49" s="819"/>
      <c r="DR49" s="819"/>
      <c r="DS49" s="819"/>
      <c r="DT49" s="819"/>
      <c r="DU49" s="819"/>
      <c r="DV49" s="819"/>
      <c r="DW49" s="819"/>
      <c r="DX49" s="819"/>
      <c r="DY49" s="819"/>
      <c r="DZ49" s="819"/>
      <c r="EA49" s="819"/>
      <c r="EB49" s="819"/>
      <c r="EC49" s="819"/>
      <c r="ED49" s="819"/>
      <c r="EE49" s="819"/>
      <c r="EF49" s="819"/>
      <c r="EG49" s="819"/>
      <c r="EH49" s="819"/>
      <c r="EI49" s="819"/>
      <c r="EJ49" s="819"/>
      <c r="EK49" s="819"/>
      <c r="EL49" s="819"/>
      <c r="EM49" s="819"/>
      <c r="EN49" s="819"/>
      <c r="EO49" s="819"/>
      <c r="EP49" s="819"/>
      <c r="EQ49" s="819"/>
      <c r="ER49" s="819"/>
    </row>
    <row r="50" spans="12:148">
      <c r="L50" s="819"/>
      <c r="M50" s="819"/>
      <c r="N50" s="819"/>
      <c r="O50" s="819"/>
      <c r="P50" s="819"/>
      <c r="Q50" s="819"/>
      <c r="R50" s="819"/>
      <c r="S50" s="819"/>
      <c r="T50" s="819"/>
      <c r="U50" s="819"/>
      <c r="V50" s="819"/>
      <c r="W50" s="819"/>
      <c r="X50" s="819"/>
      <c r="Y50" s="819"/>
      <c r="Z50" s="819"/>
      <c r="AA50" s="819"/>
      <c r="AB50" s="819"/>
      <c r="AC50" s="819"/>
      <c r="AD50" s="819"/>
      <c r="AE50" s="819"/>
      <c r="AF50" s="819"/>
      <c r="AG50" s="819"/>
      <c r="AH50" s="819"/>
      <c r="AI50" s="819"/>
      <c r="AJ50" s="819"/>
      <c r="AK50" s="819"/>
      <c r="AL50" s="819"/>
      <c r="AM50" s="819"/>
      <c r="AN50" s="819"/>
      <c r="AO50" s="819"/>
      <c r="AP50" s="819"/>
      <c r="AQ50" s="819"/>
      <c r="AR50" s="819"/>
      <c r="AS50" s="819"/>
      <c r="AT50" s="819"/>
      <c r="AU50" s="819"/>
      <c r="AV50" s="819"/>
      <c r="AW50" s="819"/>
      <c r="AX50" s="819"/>
      <c r="AY50" s="819"/>
      <c r="AZ50" s="819"/>
      <c r="BA50" s="819"/>
      <c r="BB50" s="819"/>
      <c r="BC50" s="819"/>
      <c r="BD50" s="819"/>
      <c r="BE50" s="819"/>
      <c r="BF50" s="819"/>
      <c r="BG50" s="819"/>
      <c r="BH50" s="819"/>
      <c r="BI50" s="819"/>
      <c r="BJ50" s="819"/>
      <c r="BK50" s="819"/>
      <c r="BL50" s="819"/>
      <c r="BM50" s="819"/>
      <c r="BN50" s="819"/>
      <c r="BO50" s="819"/>
      <c r="BP50" s="819"/>
      <c r="BQ50" s="819"/>
      <c r="BR50" s="819"/>
      <c r="BS50" s="819"/>
      <c r="BT50" s="819"/>
      <c r="BU50" s="819"/>
      <c r="BV50" s="819"/>
      <c r="BW50" s="819"/>
      <c r="BX50" s="819"/>
      <c r="BY50" s="819"/>
      <c r="BZ50" s="819"/>
      <c r="CA50" s="819"/>
      <c r="CB50" s="819"/>
      <c r="CC50" s="819"/>
      <c r="CD50" s="819"/>
      <c r="CE50" s="819"/>
      <c r="CF50" s="819"/>
      <c r="CG50" s="819"/>
      <c r="CH50" s="819"/>
      <c r="CI50" s="819"/>
      <c r="CJ50" s="819"/>
      <c r="CK50" s="819"/>
      <c r="CL50" s="819"/>
      <c r="CM50" s="819"/>
      <c r="CN50" s="819"/>
      <c r="CO50" s="819"/>
      <c r="CP50" s="819"/>
      <c r="CQ50" s="819"/>
      <c r="CR50" s="819"/>
      <c r="CS50" s="819"/>
      <c r="CT50" s="819"/>
      <c r="CU50" s="819"/>
      <c r="CV50" s="819"/>
      <c r="CW50" s="819"/>
      <c r="CX50" s="819"/>
      <c r="CY50" s="819"/>
      <c r="CZ50" s="819"/>
      <c r="DA50" s="819"/>
      <c r="DB50" s="819"/>
      <c r="DC50" s="819"/>
      <c r="DD50" s="819"/>
      <c r="DE50" s="819"/>
      <c r="DF50" s="819"/>
      <c r="DG50" s="819"/>
      <c r="DH50" s="819"/>
      <c r="DI50" s="819"/>
      <c r="DJ50" s="819"/>
      <c r="DK50" s="819"/>
      <c r="DL50" s="819"/>
      <c r="DM50" s="819"/>
      <c r="DN50" s="819"/>
      <c r="DO50" s="819"/>
      <c r="DP50" s="819"/>
      <c r="DQ50" s="819"/>
      <c r="DR50" s="819"/>
      <c r="DS50" s="819"/>
      <c r="DT50" s="819"/>
      <c r="DU50" s="819"/>
      <c r="DV50" s="819"/>
      <c r="DW50" s="819"/>
      <c r="DX50" s="819"/>
      <c r="DY50" s="819"/>
      <c r="DZ50" s="819"/>
      <c r="EA50" s="819"/>
      <c r="EB50" s="819"/>
      <c r="EC50" s="819"/>
      <c r="ED50" s="819"/>
      <c r="EE50" s="819"/>
      <c r="EF50" s="819"/>
      <c r="EG50" s="819"/>
      <c r="EH50" s="819"/>
      <c r="EI50" s="819"/>
      <c r="EJ50" s="819"/>
      <c r="EK50" s="819"/>
      <c r="EL50" s="819"/>
      <c r="EM50" s="819"/>
      <c r="EN50" s="819"/>
      <c r="EO50" s="819"/>
      <c r="EP50" s="819"/>
      <c r="EQ50" s="819"/>
      <c r="ER50" s="819"/>
    </row>
    <row r="51" spans="12:148">
      <c r="L51" s="819"/>
      <c r="M51" s="819"/>
      <c r="N51" s="819"/>
      <c r="O51" s="819"/>
      <c r="P51" s="819"/>
      <c r="Q51" s="819"/>
      <c r="R51" s="819"/>
      <c r="S51" s="819"/>
      <c r="T51" s="819"/>
      <c r="U51" s="819"/>
      <c r="V51" s="819"/>
      <c r="W51" s="819"/>
      <c r="X51" s="819"/>
      <c r="Y51" s="819"/>
      <c r="Z51" s="819"/>
      <c r="AA51" s="819"/>
      <c r="AB51" s="819"/>
      <c r="AC51" s="819"/>
      <c r="AD51" s="819"/>
      <c r="AE51" s="819"/>
      <c r="AF51" s="819"/>
      <c r="AG51" s="819"/>
      <c r="AH51" s="819"/>
      <c r="AI51" s="819"/>
      <c r="AJ51" s="819"/>
      <c r="AK51" s="819"/>
      <c r="AL51" s="819"/>
      <c r="AM51" s="819"/>
      <c r="AN51" s="819"/>
      <c r="AO51" s="819"/>
      <c r="AP51" s="819"/>
      <c r="AQ51" s="819"/>
      <c r="AR51" s="819"/>
      <c r="AS51" s="819"/>
      <c r="AT51" s="819"/>
      <c r="AU51" s="819"/>
      <c r="AV51" s="819"/>
      <c r="AW51" s="819"/>
      <c r="AX51" s="819"/>
      <c r="AY51" s="819"/>
      <c r="AZ51" s="819"/>
      <c r="BA51" s="819"/>
      <c r="BB51" s="819"/>
      <c r="BC51" s="819"/>
      <c r="BD51" s="819"/>
      <c r="BE51" s="819"/>
      <c r="BF51" s="819"/>
      <c r="BG51" s="819"/>
      <c r="BH51" s="819"/>
      <c r="BI51" s="819"/>
      <c r="BJ51" s="819"/>
      <c r="BK51" s="819"/>
      <c r="BL51" s="819"/>
      <c r="BM51" s="819"/>
      <c r="BN51" s="819"/>
      <c r="BO51" s="819"/>
      <c r="BP51" s="819"/>
      <c r="BQ51" s="819"/>
      <c r="BR51" s="819"/>
      <c r="BS51" s="819"/>
      <c r="BT51" s="819"/>
      <c r="BU51" s="819"/>
      <c r="BV51" s="819"/>
      <c r="BW51" s="819"/>
      <c r="BX51" s="819"/>
      <c r="BY51" s="819"/>
      <c r="BZ51" s="819"/>
      <c r="CA51" s="819"/>
      <c r="CB51" s="819"/>
      <c r="CC51" s="819"/>
      <c r="CD51" s="819"/>
      <c r="CE51" s="819"/>
      <c r="CF51" s="819"/>
      <c r="CG51" s="819"/>
      <c r="CH51" s="819"/>
      <c r="CI51" s="819"/>
      <c r="CJ51" s="819"/>
      <c r="CK51" s="819"/>
      <c r="CL51" s="819"/>
      <c r="CM51" s="819"/>
      <c r="CN51" s="819"/>
      <c r="CO51" s="819"/>
      <c r="CP51" s="819"/>
      <c r="CQ51" s="819"/>
      <c r="CR51" s="819"/>
      <c r="CS51" s="819"/>
      <c r="CT51" s="819"/>
      <c r="CU51" s="819"/>
      <c r="CV51" s="819"/>
      <c r="CW51" s="819"/>
      <c r="CX51" s="819"/>
      <c r="CY51" s="819"/>
      <c r="CZ51" s="819"/>
      <c r="DA51" s="819"/>
      <c r="DB51" s="819"/>
      <c r="DC51" s="819"/>
      <c r="DD51" s="819"/>
      <c r="DE51" s="819"/>
      <c r="DF51" s="819"/>
      <c r="DG51" s="819"/>
      <c r="DH51" s="819"/>
      <c r="DI51" s="819"/>
      <c r="DJ51" s="819"/>
      <c r="DK51" s="819"/>
      <c r="DL51" s="819"/>
      <c r="DM51" s="819"/>
      <c r="DN51" s="819"/>
      <c r="DO51" s="819"/>
      <c r="DP51" s="819"/>
      <c r="DQ51" s="819"/>
      <c r="DR51" s="819"/>
      <c r="DS51" s="819"/>
      <c r="DT51" s="819"/>
      <c r="DU51" s="819"/>
      <c r="DV51" s="819"/>
      <c r="DW51" s="819"/>
      <c r="DX51" s="819"/>
      <c r="DY51" s="819"/>
      <c r="DZ51" s="819"/>
      <c r="EA51" s="819"/>
      <c r="EB51" s="819"/>
      <c r="EC51" s="819"/>
      <c r="ED51" s="819"/>
      <c r="EE51" s="819"/>
      <c r="EF51" s="819"/>
      <c r="EG51" s="819"/>
      <c r="EH51" s="819"/>
      <c r="EI51" s="819"/>
      <c r="EJ51" s="819"/>
      <c r="EK51" s="819"/>
      <c r="EL51" s="819"/>
      <c r="EM51" s="819"/>
      <c r="EN51" s="819"/>
      <c r="EO51" s="819"/>
      <c r="EP51" s="819"/>
      <c r="EQ51" s="819"/>
      <c r="ER51" s="819"/>
    </row>
    <row r="52" spans="12:148">
      <c r="L52" s="819"/>
      <c r="M52" s="819"/>
      <c r="N52" s="819"/>
      <c r="O52" s="819"/>
      <c r="P52" s="819"/>
      <c r="Q52" s="819"/>
      <c r="R52" s="819"/>
      <c r="S52" s="819"/>
      <c r="T52" s="819"/>
      <c r="U52" s="819"/>
      <c r="V52" s="819"/>
      <c r="W52" s="819"/>
      <c r="X52" s="819"/>
      <c r="Y52" s="819"/>
      <c r="Z52" s="819"/>
      <c r="AA52" s="819"/>
      <c r="AB52" s="819"/>
      <c r="AC52" s="819"/>
      <c r="AD52" s="819"/>
      <c r="AE52" s="819"/>
      <c r="AF52" s="819"/>
      <c r="AG52" s="819"/>
      <c r="AH52" s="819"/>
      <c r="AI52" s="819"/>
      <c r="AJ52" s="819"/>
      <c r="AK52" s="819"/>
      <c r="AL52" s="819"/>
      <c r="AM52" s="819"/>
      <c r="AN52" s="819"/>
      <c r="AO52" s="819"/>
      <c r="AP52" s="819"/>
      <c r="AQ52" s="819"/>
      <c r="AR52" s="819"/>
      <c r="AS52" s="819"/>
      <c r="AT52" s="819"/>
      <c r="AU52" s="819"/>
      <c r="AV52" s="819"/>
      <c r="AW52" s="819"/>
      <c r="AX52" s="819"/>
      <c r="AY52" s="819"/>
      <c r="AZ52" s="819"/>
      <c r="BA52" s="819"/>
      <c r="BB52" s="819"/>
      <c r="BC52" s="819"/>
      <c r="BD52" s="819"/>
      <c r="BE52" s="819"/>
      <c r="BF52" s="819"/>
      <c r="BG52" s="819"/>
      <c r="BH52" s="819"/>
      <c r="BI52" s="819"/>
      <c r="BJ52" s="819"/>
      <c r="BK52" s="819"/>
      <c r="BL52" s="819"/>
      <c r="BM52" s="819"/>
      <c r="BN52" s="819"/>
      <c r="BO52" s="819"/>
      <c r="BP52" s="819"/>
      <c r="BQ52" s="819"/>
      <c r="BR52" s="819"/>
      <c r="BS52" s="819"/>
      <c r="BT52" s="819"/>
      <c r="BU52" s="819"/>
      <c r="BV52" s="819"/>
      <c r="BW52" s="819"/>
      <c r="BX52" s="819"/>
      <c r="BY52" s="819"/>
      <c r="BZ52" s="819"/>
      <c r="CA52" s="819"/>
      <c r="CB52" s="819"/>
      <c r="CC52" s="819"/>
      <c r="CD52" s="819"/>
      <c r="CE52" s="819"/>
      <c r="CF52" s="819"/>
      <c r="CG52" s="819"/>
      <c r="CH52" s="819"/>
      <c r="CI52" s="819"/>
      <c r="CJ52" s="819"/>
      <c r="CK52" s="819"/>
      <c r="CL52" s="819"/>
      <c r="CM52" s="819"/>
      <c r="CN52" s="819"/>
      <c r="CO52" s="819"/>
      <c r="CP52" s="819"/>
      <c r="CQ52" s="819"/>
      <c r="CR52" s="819"/>
      <c r="CS52" s="819"/>
      <c r="CT52" s="819"/>
      <c r="CU52" s="819"/>
      <c r="CV52" s="819"/>
      <c r="CW52" s="819"/>
      <c r="CX52" s="819"/>
      <c r="CY52" s="819"/>
      <c r="CZ52" s="819"/>
      <c r="DA52" s="819"/>
      <c r="DB52" s="819"/>
      <c r="DC52" s="819"/>
      <c r="DD52" s="819"/>
      <c r="DE52" s="819"/>
      <c r="DF52" s="819"/>
      <c r="DG52" s="819"/>
      <c r="DH52" s="819"/>
      <c r="DI52" s="819"/>
      <c r="DJ52" s="819"/>
      <c r="DK52" s="819"/>
      <c r="DL52" s="819"/>
      <c r="DM52" s="819"/>
      <c r="DN52" s="819"/>
      <c r="DO52" s="819"/>
      <c r="DP52" s="819"/>
      <c r="DQ52" s="819"/>
      <c r="DR52" s="819"/>
      <c r="DS52" s="819"/>
      <c r="DT52" s="819"/>
      <c r="DU52" s="819"/>
      <c r="DV52" s="819"/>
      <c r="DW52" s="819"/>
      <c r="DX52" s="819"/>
      <c r="DY52" s="819"/>
      <c r="DZ52" s="819"/>
      <c r="EA52" s="819"/>
      <c r="EB52" s="819"/>
      <c r="EC52" s="819"/>
      <c r="ED52" s="819"/>
      <c r="EE52" s="819"/>
      <c r="EF52" s="819"/>
      <c r="EG52" s="819"/>
      <c r="EH52" s="819"/>
      <c r="EI52" s="819"/>
      <c r="EJ52" s="819"/>
      <c r="EK52" s="819"/>
      <c r="EL52" s="819"/>
      <c r="EM52" s="819"/>
      <c r="EN52" s="819"/>
      <c r="EO52" s="819"/>
      <c r="EP52" s="819"/>
      <c r="EQ52" s="819"/>
      <c r="ER52" s="819"/>
    </row>
    <row r="53" spans="12:148">
      <c r="L53" s="819"/>
      <c r="M53" s="819"/>
      <c r="N53" s="819"/>
      <c r="O53" s="819"/>
      <c r="P53" s="819"/>
      <c r="Q53" s="819"/>
      <c r="R53" s="819"/>
      <c r="S53" s="819"/>
      <c r="T53" s="819"/>
      <c r="U53" s="819"/>
      <c r="V53" s="819"/>
      <c r="W53" s="819"/>
      <c r="X53" s="819"/>
      <c r="Y53" s="819"/>
      <c r="Z53" s="819"/>
      <c r="AA53" s="819"/>
      <c r="AB53" s="819"/>
      <c r="AC53" s="819"/>
      <c r="AD53" s="819"/>
      <c r="AE53" s="819"/>
      <c r="AF53" s="819"/>
      <c r="AG53" s="819"/>
      <c r="AH53" s="819"/>
      <c r="AI53" s="819"/>
      <c r="AJ53" s="819"/>
      <c r="AK53" s="819"/>
      <c r="AL53" s="819"/>
      <c r="AM53" s="819"/>
      <c r="AN53" s="819"/>
      <c r="AO53" s="819"/>
      <c r="AP53" s="819"/>
      <c r="AQ53" s="819"/>
      <c r="AR53" s="819"/>
      <c r="AS53" s="819"/>
      <c r="AT53" s="819"/>
      <c r="AU53" s="819"/>
      <c r="AV53" s="819"/>
      <c r="AW53" s="819"/>
      <c r="AX53" s="819"/>
      <c r="AY53" s="819"/>
      <c r="AZ53" s="819"/>
      <c r="BA53" s="819"/>
      <c r="BB53" s="819"/>
      <c r="BC53" s="819"/>
      <c r="BD53" s="819"/>
      <c r="BE53" s="819"/>
      <c r="BF53" s="819"/>
      <c r="BG53" s="819"/>
      <c r="BH53" s="819"/>
      <c r="BI53" s="819"/>
      <c r="BJ53" s="819"/>
      <c r="BK53" s="819"/>
      <c r="BL53" s="819"/>
      <c r="BM53" s="819"/>
      <c r="BN53" s="819"/>
      <c r="BO53" s="819"/>
      <c r="BP53" s="819"/>
      <c r="BQ53" s="819"/>
      <c r="BR53" s="819"/>
      <c r="BS53" s="819"/>
      <c r="BT53" s="819"/>
      <c r="BU53" s="819"/>
      <c r="BV53" s="819"/>
      <c r="BW53" s="819"/>
      <c r="BX53" s="819"/>
      <c r="BY53" s="819"/>
      <c r="BZ53" s="819"/>
      <c r="CA53" s="819"/>
      <c r="CB53" s="819"/>
      <c r="CC53" s="819"/>
      <c r="CD53" s="819"/>
      <c r="CE53" s="819"/>
      <c r="CF53" s="819"/>
      <c r="CG53" s="819"/>
      <c r="CH53" s="819"/>
      <c r="CI53" s="819"/>
      <c r="CJ53" s="819"/>
      <c r="CK53" s="819"/>
      <c r="CL53" s="819"/>
      <c r="CM53" s="819"/>
      <c r="CN53" s="819"/>
      <c r="CO53" s="819"/>
      <c r="CP53" s="819"/>
      <c r="CQ53" s="819"/>
      <c r="CR53" s="819"/>
      <c r="CS53" s="819"/>
      <c r="CT53" s="819"/>
      <c r="CU53" s="819"/>
      <c r="CV53" s="819"/>
      <c r="CW53" s="819"/>
      <c r="CX53" s="819"/>
      <c r="CY53" s="819"/>
      <c r="CZ53" s="819"/>
      <c r="DA53" s="819"/>
      <c r="DB53" s="819"/>
      <c r="DC53" s="819"/>
      <c r="DD53" s="819"/>
      <c r="DE53" s="819"/>
      <c r="DF53" s="819"/>
      <c r="DG53" s="819"/>
      <c r="DH53" s="819"/>
      <c r="DI53" s="819"/>
      <c r="DJ53" s="819"/>
      <c r="DK53" s="819"/>
      <c r="DL53" s="819"/>
      <c r="DM53" s="819"/>
      <c r="DN53" s="819"/>
      <c r="DO53" s="819"/>
      <c r="DP53" s="819"/>
      <c r="DQ53" s="819"/>
      <c r="DR53" s="819"/>
      <c r="DS53" s="819"/>
      <c r="DT53" s="819"/>
      <c r="DU53" s="819"/>
      <c r="DV53" s="819"/>
      <c r="DW53" s="819"/>
      <c r="DX53" s="819"/>
      <c r="DY53" s="819"/>
      <c r="DZ53" s="819"/>
      <c r="EA53" s="819"/>
      <c r="EB53" s="819"/>
      <c r="EC53" s="819"/>
      <c r="ED53" s="819"/>
      <c r="EE53" s="819"/>
      <c r="EF53" s="819"/>
      <c r="EG53" s="819"/>
      <c r="EH53" s="819"/>
      <c r="EI53" s="819"/>
      <c r="EJ53" s="819"/>
      <c r="EK53" s="819"/>
      <c r="EL53" s="819"/>
      <c r="EM53" s="819"/>
      <c r="EN53" s="819"/>
      <c r="EO53" s="819"/>
      <c r="EP53" s="819"/>
      <c r="EQ53" s="819"/>
      <c r="ER53" s="819"/>
    </row>
    <row r="54" spans="12:148">
      <c r="L54" s="819"/>
      <c r="M54" s="819"/>
      <c r="N54" s="819"/>
      <c r="O54" s="819"/>
      <c r="P54" s="819"/>
      <c r="Q54" s="819"/>
      <c r="R54" s="819"/>
      <c r="S54" s="819"/>
      <c r="T54" s="819"/>
      <c r="U54" s="819"/>
      <c r="V54" s="819"/>
      <c r="W54" s="819"/>
      <c r="X54" s="819"/>
      <c r="Y54" s="819"/>
      <c r="Z54" s="819"/>
      <c r="AA54" s="819"/>
      <c r="AB54" s="819"/>
      <c r="AC54" s="819"/>
      <c r="AD54" s="819"/>
      <c r="AE54" s="819"/>
      <c r="AF54" s="819"/>
      <c r="AG54" s="819"/>
      <c r="AH54" s="819"/>
      <c r="AI54" s="819"/>
      <c r="AJ54" s="819"/>
      <c r="AK54" s="819"/>
      <c r="AL54" s="819"/>
      <c r="AM54" s="819"/>
      <c r="AN54" s="819"/>
      <c r="AO54" s="819"/>
      <c r="AP54" s="819"/>
      <c r="AQ54" s="819"/>
      <c r="AR54" s="819"/>
      <c r="AS54" s="819"/>
      <c r="AT54" s="819"/>
      <c r="AU54" s="819"/>
      <c r="AV54" s="819"/>
      <c r="AW54" s="819"/>
      <c r="AX54" s="819"/>
      <c r="AY54" s="819"/>
      <c r="AZ54" s="819"/>
      <c r="BA54" s="819"/>
      <c r="BB54" s="819"/>
      <c r="BC54" s="819"/>
      <c r="BD54" s="819"/>
      <c r="BE54" s="819"/>
      <c r="BF54" s="819"/>
      <c r="BG54" s="819"/>
      <c r="BH54" s="819"/>
      <c r="BI54" s="819"/>
      <c r="BJ54" s="819"/>
      <c r="BK54" s="819"/>
      <c r="BL54" s="819"/>
      <c r="BM54" s="819"/>
      <c r="BN54" s="819"/>
      <c r="BO54" s="819"/>
      <c r="BP54" s="819"/>
      <c r="BQ54" s="819"/>
      <c r="BR54" s="819"/>
      <c r="BS54" s="819"/>
      <c r="BT54" s="819"/>
      <c r="BU54" s="819"/>
      <c r="BV54" s="819"/>
      <c r="BW54" s="819"/>
      <c r="BX54" s="819"/>
      <c r="BY54" s="819"/>
      <c r="BZ54" s="819"/>
      <c r="CA54" s="819"/>
      <c r="CB54" s="819"/>
      <c r="CC54" s="819"/>
      <c r="CD54" s="819"/>
      <c r="CE54" s="819"/>
      <c r="CF54" s="819"/>
      <c r="CG54" s="819"/>
      <c r="CH54" s="819"/>
      <c r="CI54" s="819"/>
      <c r="CJ54" s="819"/>
      <c r="CK54" s="819"/>
      <c r="CL54" s="819"/>
      <c r="CM54" s="819"/>
      <c r="CN54" s="819"/>
      <c r="CO54" s="819"/>
      <c r="CP54" s="819"/>
      <c r="CQ54" s="819"/>
      <c r="CR54" s="819"/>
      <c r="CS54" s="819"/>
      <c r="CT54" s="819"/>
      <c r="CU54" s="819"/>
      <c r="CV54" s="819"/>
      <c r="CW54" s="819"/>
      <c r="CX54" s="819"/>
      <c r="CY54" s="819"/>
      <c r="CZ54" s="819"/>
      <c r="DA54" s="819"/>
      <c r="DB54" s="819"/>
      <c r="DC54" s="819"/>
      <c r="DD54" s="819"/>
      <c r="DE54" s="819"/>
      <c r="DF54" s="819"/>
      <c r="DG54" s="819"/>
      <c r="DH54" s="819"/>
      <c r="DI54" s="819"/>
      <c r="DJ54" s="819"/>
      <c r="DK54" s="819"/>
      <c r="DL54" s="819"/>
      <c r="DM54" s="819"/>
      <c r="DN54" s="819"/>
      <c r="DO54" s="819"/>
      <c r="DP54" s="819"/>
      <c r="DQ54" s="819"/>
      <c r="DR54" s="819"/>
      <c r="DS54" s="819"/>
      <c r="DT54" s="819"/>
      <c r="DU54" s="819"/>
      <c r="DV54" s="819"/>
      <c r="DW54" s="819"/>
      <c r="DX54" s="819"/>
      <c r="DY54" s="819"/>
      <c r="DZ54" s="819"/>
      <c r="EA54" s="819"/>
      <c r="EB54" s="819"/>
      <c r="EC54" s="819"/>
      <c r="ED54" s="819"/>
      <c r="EE54" s="819"/>
      <c r="EF54" s="819"/>
      <c r="EG54" s="819"/>
      <c r="EH54" s="819"/>
      <c r="EI54" s="819"/>
      <c r="EJ54" s="819"/>
      <c r="EK54" s="819"/>
      <c r="EL54" s="819"/>
      <c r="EM54" s="819"/>
      <c r="EN54" s="819"/>
      <c r="EO54" s="819"/>
      <c r="EP54" s="819"/>
      <c r="EQ54" s="819"/>
      <c r="ER54" s="819"/>
    </row>
    <row r="55" spans="12:148">
      <c r="L55" s="819"/>
      <c r="M55" s="819"/>
      <c r="N55" s="819"/>
      <c r="O55" s="819"/>
      <c r="P55" s="819"/>
      <c r="Q55" s="819"/>
      <c r="R55" s="819"/>
      <c r="S55" s="819"/>
      <c r="T55" s="819"/>
      <c r="U55" s="819"/>
      <c r="V55" s="819"/>
      <c r="W55" s="819"/>
      <c r="X55" s="819"/>
      <c r="Y55" s="819"/>
      <c r="Z55" s="819"/>
      <c r="AA55" s="819"/>
      <c r="AB55" s="819"/>
      <c r="AC55" s="819"/>
      <c r="AD55" s="819"/>
      <c r="AE55" s="819"/>
      <c r="AF55" s="819"/>
      <c r="AG55" s="819"/>
      <c r="AH55" s="819"/>
      <c r="AI55" s="819"/>
      <c r="AJ55" s="819"/>
      <c r="AK55" s="819"/>
      <c r="AL55" s="819"/>
      <c r="AM55" s="819"/>
      <c r="AN55" s="819"/>
      <c r="AO55" s="819"/>
      <c r="AP55" s="819"/>
      <c r="AQ55" s="819"/>
      <c r="AR55" s="819"/>
      <c r="AS55" s="819"/>
      <c r="AT55" s="819"/>
      <c r="AU55" s="819"/>
      <c r="AV55" s="819"/>
      <c r="AW55" s="819"/>
      <c r="AX55" s="819"/>
      <c r="AY55" s="819"/>
      <c r="AZ55" s="819"/>
      <c r="BA55" s="819"/>
      <c r="BB55" s="819"/>
      <c r="BC55" s="819"/>
      <c r="BD55" s="819"/>
      <c r="BE55" s="819"/>
      <c r="BF55" s="819"/>
      <c r="BG55" s="819"/>
      <c r="BH55" s="819"/>
      <c r="BI55" s="819"/>
      <c r="BJ55" s="819"/>
      <c r="BK55" s="819"/>
      <c r="BL55" s="819"/>
      <c r="BM55" s="819"/>
      <c r="BN55" s="819"/>
      <c r="BO55" s="819"/>
      <c r="BP55" s="819"/>
      <c r="BQ55" s="819"/>
      <c r="BR55" s="819"/>
      <c r="BS55" s="819"/>
      <c r="BT55" s="819"/>
      <c r="BU55" s="819"/>
      <c r="BV55" s="819"/>
      <c r="BW55" s="819"/>
      <c r="BX55" s="819"/>
      <c r="BY55" s="819"/>
      <c r="BZ55" s="819"/>
      <c r="CA55" s="819"/>
      <c r="CB55" s="819"/>
      <c r="CC55" s="819"/>
      <c r="CD55" s="819"/>
      <c r="CE55" s="819"/>
      <c r="CF55" s="819"/>
      <c r="CG55" s="819"/>
      <c r="CH55" s="819"/>
      <c r="CI55" s="819"/>
      <c r="CJ55" s="819"/>
      <c r="CK55" s="819"/>
      <c r="CL55" s="819"/>
      <c r="CM55" s="819"/>
      <c r="CN55" s="819"/>
      <c r="CO55" s="819"/>
      <c r="CP55" s="819"/>
      <c r="CQ55" s="819"/>
      <c r="CR55" s="819"/>
      <c r="CS55" s="819"/>
      <c r="CT55" s="819"/>
      <c r="CU55" s="819"/>
      <c r="CV55" s="819"/>
      <c r="CW55" s="819"/>
      <c r="CX55" s="819"/>
      <c r="CY55" s="819"/>
      <c r="CZ55" s="819"/>
      <c r="DA55" s="819"/>
      <c r="DB55" s="819"/>
      <c r="DC55" s="819"/>
      <c r="DD55" s="819"/>
      <c r="DE55" s="819"/>
      <c r="DF55" s="819"/>
      <c r="DG55" s="819"/>
      <c r="DH55" s="819"/>
      <c r="DI55" s="819"/>
      <c r="DJ55" s="819"/>
      <c r="DK55" s="819"/>
      <c r="DL55" s="819"/>
      <c r="DM55" s="819"/>
      <c r="DN55" s="819"/>
      <c r="DO55" s="819"/>
      <c r="DP55" s="819"/>
      <c r="DQ55" s="819"/>
      <c r="DR55" s="819"/>
      <c r="DS55" s="819"/>
      <c r="DT55" s="819"/>
      <c r="DU55" s="819"/>
      <c r="DV55" s="819"/>
      <c r="DW55" s="819"/>
      <c r="DX55" s="819"/>
      <c r="DY55" s="819"/>
      <c r="DZ55" s="819"/>
      <c r="EA55" s="819"/>
      <c r="EB55" s="819"/>
      <c r="EC55" s="819"/>
      <c r="ED55" s="819"/>
      <c r="EE55" s="819"/>
      <c r="EF55" s="819"/>
      <c r="EG55" s="819"/>
      <c r="EH55" s="819"/>
      <c r="EI55" s="819"/>
      <c r="EJ55" s="819"/>
      <c r="EK55" s="819"/>
      <c r="EL55" s="819"/>
      <c r="EM55" s="819"/>
      <c r="EN55" s="819"/>
      <c r="EO55" s="819"/>
      <c r="EP55" s="819"/>
      <c r="EQ55" s="819"/>
      <c r="ER55" s="819"/>
    </row>
    <row r="56" spans="12:148">
      <c r="L56" s="819"/>
      <c r="M56" s="819"/>
      <c r="N56" s="819"/>
      <c r="O56" s="819"/>
      <c r="P56" s="819"/>
      <c r="Q56" s="819"/>
      <c r="R56" s="819"/>
      <c r="S56" s="819"/>
      <c r="T56" s="819"/>
      <c r="U56" s="819"/>
      <c r="V56" s="819"/>
      <c r="W56" s="819"/>
      <c r="X56" s="819"/>
      <c r="Y56" s="819"/>
      <c r="Z56" s="819"/>
      <c r="AA56" s="819"/>
      <c r="AB56" s="819"/>
      <c r="AC56" s="819"/>
      <c r="AD56" s="819"/>
      <c r="AE56" s="819"/>
      <c r="AF56" s="819"/>
      <c r="AG56" s="819"/>
      <c r="AH56" s="819"/>
      <c r="AI56" s="819"/>
      <c r="AJ56" s="819"/>
      <c r="AK56" s="819"/>
      <c r="AL56" s="819"/>
      <c r="AM56" s="819"/>
      <c r="AN56" s="819"/>
      <c r="AO56" s="819"/>
      <c r="AP56" s="819"/>
      <c r="AQ56" s="819"/>
      <c r="AR56" s="819"/>
      <c r="AS56" s="819"/>
      <c r="AT56" s="819"/>
      <c r="AU56" s="819"/>
      <c r="AV56" s="819"/>
      <c r="AW56" s="819"/>
      <c r="AX56" s="819"/>
      <c r="AY56" s="819"/>
      <c r="AZ56" s="819"/>
      <c r="BA56" s="819"/>
      <c r="BB56" s="819"/>
      <c r="BC56" s="819"/>
      <c r="BD56" s="819"/>
      <c r="BE56" s="819"/>
      <c r="BF56" s="819"/>
      <c r="BG56" s="819"/>
      <c r="BH56" s="819"/>
      <c r="BI56" s="819"/>
      <c r="BJ56" s="819"/>
      <c r="BK56" s="819"/>
      <c r="BL56" s="819"/>
      <c r="BM56" s="819"/>
      <c r="BN56" s="819"/>
      <c r="BO56" s="819"/>
      <c r="BP56" s="819"/>
      <c r="BQ56" s="819"/>
      <c r="BR56" s="819"/>
      <c r="BS56" s="819"/>
      <c r="BT56" s="819"/>
      <c r="BU56" s="819"/>
      <c r="BV56" s="819"/>
      <c r="BW56" s="819"/>
      <c r="BX56" s="819"/>
      <c r="BY56" s="819"/>
      <c r="BZ56" s="819"/>
      <c r="CA56" s="819"/>
      <c r="CB56" s="819"/>
      <c r="CC56" s="819"/>
      <c r="CD56" s="819"/>
      <c r="CE56" s="819"/>
      <c r="CF56" s="819"/>
      <c r="CG56" s="819"/>
      <c r="CH56" s="819"/>
      <c r="CI56" s="819"/>
      <c r="CJ56" s="819"/>
      <c r="CK56" s="819"/>
      <c r="CL56" s="819"/>
      <c r="CM56" s="819"/>
      <c r="CN56" s="819"/>
      <c r="CO56" s="819"/>
      <c r="CP56" s="819"/>
      <c r="CQ56" s="819"/>
      <c r="CR56" s="819"/>
      <c r="CS56" s="819"/>
      <c r="CT56" s="819"/>
      <c r="CU56" s="819"/>
      <c r="CV56" s="819"/>
      <c r="CW56" s="819"/>
      <c r="CX56" s="819"/>
      <c r="CY56" s="819"/>
      <c r="CZ56" s="819"/>
      <c r="DA56" s="819"/>
      <c r="DB56" s="819"/>
      <c r="DC56" s="819"/>
      <c r="DD56" s="819"/>
      <c r="DE56" s="819"/>
      <c r="DF56" s="819"/>
      <c r="DG56" s="819"/>
      <c r="DH56" s="819"/>
      <c r="DI56" s="819"/>
      <c r="DJ56" s="819"/>
      <c r="DK56" s="819"/>
      <c r="DL56" s="819"/>
      <c r="DM56" s="819"/>
      <c r="DN56" s="819"/>
      <c r="DO56" s="819"/>
      <c r="DP56" s="819"/>
      <c r="DQ56" s="819"/>
      <c r="DR56" s="819"/>
      <c r="DS56" s="819"/>
      <c r="DT56" s="819"/>
      <c r="DU56" s="819"/>
      <c r="DV56" s="819"/>
      <c r="DW56" s="819"/>
      <c r="DX56" s="819"/>
      <c r="DY56" s="819"/>
      <c r="DZ56" s="819"/>
      <c r="EA56" s="819"/>
      <c r="EB56" s="819"/>
      <c r="EC56" s="819"/>
      <c r="ED56" s="819"/>
      <c r="EE56" s="819"/>
      <c r="EF56" s="819"/>
      <c r="EG56" s="819"/>
      <c r="EH56" s="819"/>
      <c r="EI56" s="819"/>
      <c r="EJ56" s="819"/>
      <c r="EK56" s="819"/>
      <c r="EL56" s="819"/>
      <c r="EM56" s="819"/>
      <c r="EN56" s="819"/>
      <c r="EO56" s="819"/>
      <c r="EP56" s="819"/>
      <c r="EQ56" s="819"/>
      <c r="ER56" s="819"/>
    </row>
    <row r="57" spans="12:148">
      <c r="L57" s="819"/>
      <c r="M57" s="819"/>
      <c r="N57" s="819"/>
      <c r="O57" s="819"/>
      <c r="P57" s="819"/>
      <c r="Q57" s="819"/>
      <c r="R57" s="819"/>
      <c r="S57" s="819"/>
      <c r="T57" s="819"/>
      <c r="U57" s="819"/>
      <c r="V57" s="819"/>
      <c r="W57" s="819"/>
      <c r="X57" s="819"/>
      <c r="Y57" s="819"/>
      <c r="Z57" s="819"/>
      <c r="AA57" s="819"/>
      <c r="AB57" s="819"/>
      <c r="AC57" s="819"/>
      <c r="AD57" s="819"/>
      <c r="AE57" s="819"/>
      <c r="AF57" s="819"/>
      <c r="AG57" s="819"/>
      <c r="AH57" s="819"/>
      <c r="AI57" s="819"/>
      <c r="AJ57" s="819"/>
      <c r="AK57" s="819"/>
      <c r="AL57" s="819"/>
      <c r="AM57" s="819"/>
      <c r="AN57" s="819"/>
      <c r="AO57" s="819"/>
      <c r="AP57" s="819"/>
      <c r="AQ57" s="819"/>
      <c r="AR57" s="819"/>
      <c r="AS57" s="819"/>
      <c r="AT57" s="819"/>
      <c r="AU57" s="819"/>
      <c r="AV57" s="819"/>
      <c r="AW57" s="819"/>
      <c r="AX57" s="819"/>
      <c r="AY57" s="819"/>
      <c r="AZ57" s="819"/>
      <c r="BA57" s="819"/>
      <c r="BB57" s="819"/>
      <c r="BC57" s="819"/>
      <c r="BD57" s="819"/>
      <c r="BE57" s="819"/>
      <c r="BF57" s="819"/>
      <c r="BG57" s="819"/>
      <c r="BH57" s="819"/>
      <c r="BI57" s="819"/>
      <c r="BJ57" s="819"/>
      <c r="BK57" s="819"/>
      <c r="BL57" s="819"/>
      <c r="BM57" s="819"/>
      <c r="BN57" s="819"/>
      <c r="BO57" s="819"/>
      <c r="BP57" s="819"/>
      <c r="BQ57" s="819"/>
      <c r="BR57" s="819"/>
      <c r="BS57" s="819"/>
      <c r="BT57" s="819"/>
      <c r="BU57" s="819"/>
      <c r="BV57" s="819"/>
      <c r="BW57" s="819"/>
      <c r="BX57" s="819"/>
      <c r="BY57" s="819"/>
      <c r="BZ57" s="819"/>
      <c r="CA57" s="819"/>
      <c r="CB57" s="819"/>
      <c r="CC57" s="819"/>
      <c r="CD57" s="819"/>
      <c r="CE57" s="819"/>
      <c r="CF57" s="819"/>
      <c r="CG57" s="819"/>
      <c r="CH57" s="819"/>
      <c r="CI57" s="819"/>
      <c r="CJ57" s="819"/>
      <c r="CK57" s="819"/>
      <c r="CL57" s="819"/>
      <c r="CM57" s="819"/>
      <c r="CN57" s="819"/>
      <c r="CO57" s="819"/>
      <c r="CP57" s="819"/>
      <c r="CQ57" s="819"/>
      <c r="CR57" s="819"/>
      <c r="CS57" s="819"/>
      <c r="CT57" s="819"/>
      <c r="CU57" s="819"/>
      <c r="CV57" s="819"/>
      <c r="CW57" s="819"/>
      <c r="CX57" s="819"/>
      <c r="CY57" s="819"/>
      <c r="CZ57" s="819"/>
      <c r="DA57" s="819"/>
      <c r="DB57" s="819"/>
      <c r="DC57" s="819"/>
      <c r="DD57" s="819"/>
      <c r="DE57" s="819"/>
      <c r="DF57" s="819"/>
      <c r="DG57" s="819"/>
      <c r="DH57" s="819"/>
      <c r="DI57" s="819"/>
      <c r="DJ57" s="819"/>
      <c r="DK57" s="819"/>
      <c r="DL57" s="819"/>
      <c r="DM57" s="819"/>
      <c r="DN57" s="819"/>
      <c r="DO57" s="819"/>
      <c r="DP57" s="819"/>
      <c r="DQ57" s="819"/>
      <c r="DR57" s="819"/>
      <c r="DS57" s="819"/>
      <c r="DT57" s="819"/>
      <c r="DU57" s="819"/>
      <c r="DV57" s="819"/>
      <c r="DW57" s="819"/>
      <c r="DX57" s="819"/>
      <c r="DY57" s="819"/>
      <c r="DZ57" s="819"/>
      <c r="EA57" s="819"/>
      <c r="EB57" s="819"/>
      <c r="EC57" s="819"/>
      <c r="ED57" s="819"/>
      <c r="EE57" s="819"/>
      <c r="EF57" s="819"/>
      <c r="EG57" s="819"/>
      <c r="EH57" s="819"/>
      <c r="EI57" s="819"/>
      <c r="EJ57" s="819"/>
      <c r="EK57" s="819"/>
      <c r="EL57" s="819"/>
      <c r="EM57" s="819"/>
      <c r="EN57" s="819"/>
      <c r="EO57" s="819"/>
      <c r="EP57" s="819"/>
      <c r="EQ57" s="819"/>
      <c r="ER57" s="819"/>
    </row>
    <row r="58" spans="12:148">
      <c r="L58" s="819"/>
      <c r="M58" s="819"/>
      <c r="N58" s="819"/>
      <c r="O58" s="819"/>
      <c r="P58" s="819"/>
      <c r="Q58" s="819"/>
      <c r="R58" s="819"/>
      <c r="S58" s="819"/>
      <c r="T58" s="819"/>
      <c r="U58" s="819"/>
      <c r="V58" s="819"/>
      <c r="W58" s="819"/>
      <c r="X58" s="819"/>
      <c r="Y58" s="819"/>
      <c r="Z58" s="819"/>
      <c r="AA58" s="819"/>
      <c r="AB58" s="819"/>
      <c r="AC58" s="819"/>
      <c r="AD58" s="819"/>
      <c r="AE58" s="819"/>
      <c r="AF58" s="819"/>
      <c r="AG58" s="819"/>
      <c r="AH58" s="819"/>
      <c r="AI58" s="819"/>
      <c r="AJ58" s="819"/>
      <c r="AK58" s="819"/>
      <c r="AL58" s="819"/>
      <c r="AM58" s="819"/>
      <c r="AN58" s="819"/>
      <c r="AO58" s="819"/>
      <c r="AP58" s="819"/>
      <c r="AQ58" s="819"/>
      <c r="AR58" s="819"/>
      <c r="AS58" s="819"/>
      <c r="AT58" s="819"/>
      <c r="AU58" s="819"/>
      <c r="AV58" s="819"/>
      <c r="AW58" s="819"/>
      <c r="AX58" s="819"/>
      <c r="AY58" s="819"/>
      <c r="AZ58" s="819"/>
      <c r="BA58" s="819"/>
      <c r="BB58" s="819"/>
      <c r="BC58" s="819"/>
      <c r="BD58" s="819"/>
      <c r="BE58" s="819"/>
      <c r="BF58" s="819"/>
      <c r="BG58" s="819"/>
      <c r="BH58" s="819"/>
      <c r="BI58" s="819"/>
      <c r="BJ58" s="819"/>
      <c r="BK58" s="819"/>
      <c r="BL58" s="819"/>
      <c r="BM58" s="819"/>
      <c r="BN58" s="819"/>
      <c r="BO58" s="819"/>
      <c r="BP58" s="819"/>
      <c r="BQ58" s="819"/>
      <c r="BR58" s="819"/>
      <c r="BS58" s="819"/>
      <c r="BT58" s="819"/>
      <c r="BU58" s="819"/>
      <c r="BV58" s="819"/>
      <c r="BW58" s="819"/>
      <c r="BX58" s="819"/>
      <c r="BY58" s="819"/>
      <c r="BZ58" s="819"/>
      <c r="CA58" s="819"/>
      <c r="CB58" s="819"/>
      <c r="CC58" s="819"/>
      <c r="CD58" s="819"/>
      <c r="CE58" s="819"/>
      <c r="CF58" s="819"/>
      <c r="CG58" s="819"/>
      <c r="CH58" s="819"/>
      <c r="CI58" s="819"/>
      <c r="CJ58" s="819"/>
      <c r="CK58" s="819"/>
      <c r="CL58" s="819"/>
      <c r="CM58" s="819"/>
      <c r="CN58" s="819"/>
      <c r="CO58" s="819"/>
      <c r="CP58" s="819"/>
      <c r="CQ58" s="819"/>
      <c r="CR58" s="819"/>
      <c r="CS58" s="819"/>
      <c r="CT58" s="819"/>
      <c r="CU58" s="819"/>
      <c r="CV58" s="819"/>
      <c r="CW58" s="819"/>
      <c r="CX58" s="819"/>
      <c r="CY58" s="819"/>
      <c r="CZ58" s="819"/>
      <c r="DA58" s="819"/>
      <c r="DB58" s="819"/>
      <c r="DC58" s="819"/>
      <c r="DD58" s="819"/>
      <c r="DE58" s="819"/>
      <c r="DF58" s="819"/>
      <c r="DG58" s="819"/>
      <c r="DH58" s="819"/>
      <c r="DI58" s="819"/>
      <c r="DJ58" s="819"/>
      <c r="DK58" s="819"/>
      <c r="DL58" s="819"/>
      <c r="DM58" s="819"/>
      <c r="DN58" s="819"/>
      <c r="DO58" s="819"/>
      <c r="DP58" s="819"/>
      <c r="DQ58" s="819"/>
      <c r="DR58" s="819"/>
      <c r="DS58" s="819"/>
      <c r="DT58" s="819"/>
      <c r="DU58" s="819"/>
      <c r="DV58" s="819"/>
      <c r="DW58" s="819"/>
      <c r="DX58" s="819"/>
      <c r="DY58" s="819"/>
      <c r="DZ58" s="819"/>
      <c r="EA58" s="819"/>
      <c r="EB58" s="819"/>
      <c r="EC58" s="819"/>
      <c r="ED58" s="819"/>
      <c r="EE58" s="819"/>
      <c r="EF58" s="819"/>
      <c r="EG58" s="819"/>
      <c r="EH58" s="819"/>
      <c r="EI58" s="819"/>
      <c r="EJ58" s="819"/>
      <c r="EK58" s="819"/>
      <c r="EL58" s="819"/>
      <c r="EM58" s="819"/>
      <c r="EN58" s="819"/>
      <c r="EO58" s="819"/>
      <c r="EP58" s="819"/>
      <c r="EQ58" s="819"/>
      <c r="ER58" s="819"/>
    </row>
    <row r="59" spans="12:148">
      <c r="L59" s="819"/>
      <c r="M59" s="819"/>
      <c r="N59" s="819"/>
      <c r="O59" s="819"/>
      <c r="P59" s="819"/>
      <c r="Q59" s="819"/>
      <c r="R59" s="819"/>
      <c r="S59" s="819"/>
      <c r="T59" s="819"/>
      <c r="U59" s="819"/>
      <c r="V59" s="819"/>
      <c r="W59" s="819"/>
      <c r="X59" s="819"/>
      <c r="Y59" s="819"/>
      <c r="Z59" s="819"/>
      <c r="AA59" s="819"/>
      <c r="AB59" s="819"/>
      <c r="AC59" s="819"/>
      <c r="AD59" s="819"/>
      <c r="AE59" s="819"/>
      <c r="AF59" s="819"/>
      <c r="AG59" s="819"/>
      <c r="AH59" s="819"/>
      <c r="AI59" s="819"/>
      <c r="AJ59" s="819"/>
      <c r="AK59" s="819"/>
      <c r="AL59" s="819"/>
      <c r="AM59" s="819"/>
      <c r="AN59" s="819"/>
      <c r="AO59" s="819"/>
      <c r="AP59" s="819"/>
      <c r="AQ59" s="819"/>
      <c r="AR59" s="819"/>
      <c r="AS59" s="819"/>
      <c r="AT59" s="819"/>
      <c r="AU59" s="819"/>
      <c r="AV59" s="819"/>
      <c r="AW59" s="819"/>
      <c r="AX59" s="819"/>
      <c r="AY59" s="819"/>
      <c r="AZ59" s="819"/>
      <c r="BA59" s="819"/>
      <c r="BB59" s="819"/>
      <c r="BC59" s="819"/>
      <c r="BD59" s="819"/>
      <c r="BE59" s="819"/>
      <c r="BF59" s="819"/>
      <c r="BG59" s="819"/>
      <c r="BH59" s="819"/>
      <c r="BI59" s="819"/>
      <c r="BJ59" s="819"/>
      <c r="BK59" s="819"/>
      <c r="BL59" s="819"/>
      <c r="BM59" s="819"/>
      <c r="BN59" s="819"/>
      <c r="BO59" s="819"/>
      <c r="BP59" s="819"/>
      <c r="BQ59" s="819"/>
      <c r="BR59" s="819"/>
      <c r="BS59" s="819"/>
      <c r="BT59" s="819"/>
      <c r="BU59" s="819"/>
      <c r="BV59" s="819"/>
      <c r="BW59" s="819"/>
      <c r="BX59" s="819"/>
      <c r="BY59" s="819"/>
      <c r="BZ59" s="819"/>
      <c r="CA59" s="819"/>
      <c r="CB59" s="819"/>
      <c r="CC59" s="819"/>
      <c r="CD59" s="819"/>
      <c r="CE59" s="819"/>
      <c r="CF59" s="819"/>
      <c r="CG59" s="819"/>
      <c r="CH59" s="819"/>
      <c r="CI59" s="819"/>
      <c r="CJ59" s="819"/>
      <c r="CK59" s="819"/>
      <c r="CL59" s="819"/>
      <c r="CM59" s="819"/>
      <c r="CN59" s="819"/>
      <c r="CO59" s="819"/>
      <c r="CP59" s="819"/>
      <c r="CQ59" s="819"/>
      <c r="CR59" s="819"/>
      <c r="CS59" s="819"/>
      <c r="CT59" s="819"/>
      <c r="CU59" s="819"/>
      <c r="CV59" s="819"/>
      <c r="CW59" s="819"/>
      <c r="CX59" s="819"/>
      <c r="CY59" s="819"/>
      <c r="CZ59" s="819"/>
      <c r="DA59" s="819"/>
      <c r="DB59" s="819"/>
      <c r="DC59" s="819"/>
      <c r="DD59" s="819"/>
      <c r="DE59" s="819"/>
      <c r="DF59" s="819"/>
      <c r="DG59" s="819"/>
      <c r="DH59" s="819"/>
      <c r="DI59" s="819"/>
      <c r="DJ59" s="819"/>
      <c r="DK59" s="819"/>
      <c r="DL59" s="819"/>
      <c r="DM59" s="819"/>
      <c r="DN59" s="819"/>
      <c r="DO59" s="819"/>
      <c r="DP59" s="819"/>
      <c r="DQ59" s="819"/>
      <c r="DR59" s="819"/>
      <c r="DS59" s="819"/>
      <c r="DT59" s="819"/>
      <c r="DU59" s="819"/>
      <c r="DV59" s="819"/>
      <c r="DW59" s="819"/>
      <c r="DX59" s="819"/>
      <c r="DY59" s="819"/>
      <c r="DZ59" s="819"/>
      <c r="EA59" s="819"/>
      <c r="EB59" s="819"/>
      <c r="EC59" s="819"/>
      <c r="ED59" s="819"/>
      <c r="EE59" s="819"/>
      <c r="EF59" s="819"/>
      <c r="EG59" s="819"/>
      <c r="EH59" s="819"/>
      <c r="EI59" s="819"/>
      <c r="EJ59" s="819"/>
      <c r="EK59" s="819"/>
      <c r="EL59" s="819"/>
      <c r="EM59" s="819"/>
      <c r="EN59" s="819"/>
      <c r="EO59" s="819"/>
      <c r="EP59" s="819"/>
      <c r="EQ59" s="819"/>
      <c r="ER59" s="819"/>
    </row>
    <row r="60" spans="12:148">
      <c r="L60" s="819"/>
      <c r="M60" s="819"/>
      <c r="N60" s="819"/>
      <c r="O60" s="819"/>
      <c r="P60" s="819"/>
      <c r="Q60" s="819"/>
      <c r="R60" s="819"/>
      <c r="S60" s="819"/>
      <c r="T60" s="819"/>
      <c r="U60" s="819"/>
      <c r="V60" s="819"/>
      <c r="W60" s="819"/>
      <c r="X60" s="819"/>
      <c r="Y60" s="819"/>
      <c r="Z60" s="819"/>
      <c r="AA60" s="819"/>
      <c r="AB60" s="819"/>
      <c r="AC60" s="819"/>
      <c r="AD60" s="819"/>
      <c r="AE60" s="819"/>
      <c r="AF60" s="819"/>
      <c r="AG60" s="819"/>
      <c r="AH60" s="819"/>
      <c r="AI60" s="819"/>
      <c r="AJ60" s="819"/>
      <c r="AK60" s="819"/>
      <c r="AL60" s="819"/>
      <c r="AM60" s="819"/>
      <c r="AN60" s="819"/>
      <c r="AO60" s="819"/>
      <c r="AP60" s="819"/>
      <c r="AQ60" s="819"/>
      <c r="AR60" s="819"/>
      <c r="AS60" s="819"/>
      <c r="AT60" s="819"/>
      <c r="AU60" s="819"/>
      <c r="AV60" s="819"/>
      <c r="AW60" s="819"/>
      <c r="AX60" s="819"/>
      <c r="AY60" s="819"/>
      <c r="AZ60" s="819"/>
      <c r="BA60" s="819"/>
      <c r="BB60" s="819"/>
      <c r="BC60" s="819"/>
      <c r="BD60" s="819"/>
      <c r="BE60" s="819"/>
      <c r="BF60" s="819"/>
      <c r="BG60" s="819"/>
      <c r="BH60" s="819"/>
      <c r="BI60" s="819"/>
      <c r="BJ60" s="819"/>
      <c r="BK60" s="819"/>
      <c r="BL60" s="819"/>
      <c r="BM60" s="819"/>
      <c r="BN60" s="819"/>
      <c r="BO60" s="819"/>
      <c r="BP60" s="819"/>
      <c r="BQ60" s="819"/>
      <c r="BR60" s="819"/>
      <c r="BS60" s="819"/>
      <c r="BT60" s="819"/>
      <c r="BU60" s="819"/>
      <c r="BV60" s="819"/>
      <c r="BW60" s="819"/>
      <c r="BX60" s="819"/>
      <c r="BY60" s="819"/>
      <c r="BZ60" s="819"/>
      <c r="CA60" s="819"/>
      <c r="CB60" s="819"/>
      <c r="CC60" s="819"/>
      <c r="CD60" s="819"/>
      <c r="CE60" s="819"/>
      <c r="CF60" s="819"/>
      <c r="CG60" s="819"/>
      <c r="CH60" s="819"/>
      <c r="CI60" s="819"/>
      <c r="CJ60" s="819"/>
      <c r="CK60" s="819"/>
      <c r="CL60" s="819"/>
      <c r="CM60" s="819"/>
      <c r="CN60" s="819"/>
      <c r="CO60" s="819"/>
      <c r="CP60" s="819"/>
      <c r="CQ60" s="819"/>
      <c r="CR60" s="819"/>
      <c r="CS60" s="819"/>
      <c r="CT60" s="819"/>
      <c r="CU60" s="819"/>
      <c r="CV60" s="819"/>
      <c r="CW60" s="819"/>
      <c r="CX60" s="819"/>
      <c r="CY60" s="819"/>
      <c r="CZ60" s="819"/>
      <c r="DA60" s="819"/>
      <c r="DB60" s="819"/>
      <c r="DC60" s="819"/>
      <c r="DD60" s="819"/>
      <c r="DE60" s="819"/>
      <c r="DF60" s="819"/>
      <c r="DG60" s="819"/>
      <c r="DH60" s="819"/>
      <c r="DI60" s="819"/>
      <c r="DJ60" s="819"/>
      <c r="DK60" s="819"/>
      <c r="DL60" s="819"/>
      <c r="DM60" s="819"/>
      <c r="DN60" s="819"/>
      <c r="DO60" s="819"/>
      <c r="DP60" s="819"/>
      <c r="DQ60" s="819"/>
      <c r="DR60" s="819"/>
      <c r="DS60" s="819"/>
      <c r="DT60" s="819"/>
      <c r="DU60" s="819"/>
      <c r="DV60" s="819"/>
      <c r="DW60" s="819"/>
      <c r="DX60" s="819"/>
      <c r="DY60" s="819"/>
      <c r="DZ60" s="819"/>
      <c r="EA60" s="819"/>
      <c r="EB60" s="819"/>
      <c r="EC60" s="819"/>
      <c r="ED60" s="819"/>
      <c r="EE60" s="819"/>
      <c r="EF60" s="819"/>
      <c r="EG60" s="819"/>
      <c r="EH60" s="819"/>
      <c r="EI60" s="819"/>
      <c r="EJ60" s="819"/>
      <c r="EK60" s="819"/>
      <c r="EL60" s="819"/>
      <c r="EM60" s="819"/>
      <c r="EN60" s="819"/>
      <c r="EO60" s="819"/>
      <c r="EP60" s="819"/>
      <c r="EQ60" s="819"/>
      <c r="ER60" s="819"/>
    </row>
    <row r="61" spans="12:148">
      <c r="L61" s="819"/>
      <c r="M61" s="819"/>
      <c r="N61" s="819"/>
      <c r="O61" s="819"/>
      <c r="P61" s="819"/>
      <c r="Q61" s="819"/>
      <c r="R61" s="819"/>
      <c r="S61" s="819"/>
      <c r="T61" s="819"/>
      <c r="U61" s="819"/>
      <c r="V61" s="819"/>
      <c r="W61" s="819"/>
      <c r="X61" s="819"/>
      <c r="Y61" s="819"/>
      <c r="Z61" s="819"/>
      <c r="AA61" s="819"/>
      <c r="AB61" s="819"/>
      <c r="AC61" s="819"/>
      <c r="AD61" s="819"/>
      <c r="AE61" s="819"/>
      <c r="AF61" s="819"/>
      <c r="AG61" s="819"/>
      <c r="AH61" s="819"/>
      <c r="AI61" s="819"/>
      <c r="AJ61" s="819"/>
      <c r="AK61" s="819"/>
      <c r="AL61" s="819"/>
      <c r="AM61" s="819"/>
      <c r="AN61" s="819"/>
      <c r="AO61" s="819"/>
      <c r="AP61" s="819"/>
      <c r="AQ61" s="819"/>
      <c r="AR61" s="819"/>
      <c r="AS61" s="819"/>
      <c r="AT61" s="819"/>
      <c r="AU61" s="819"/>
      <c r="AV61" s="819"/>
      <c r="AW61" s="819"/>
      <c r="AX61" s="819"/>
      <c r="AY61" s="819"/>
      <c r="AZ61" s="819"/>
      <c r="BA61" s="819"/>
      <c r="BB61" s="819"/>
      <c r="BC61" s="819"/>
      <c r="BD61" s="819"/>
      <c r="BE61" s="819"/>
      <c r="BF61" s="819"/>
      <c r="BG61" s="819"/>
      <c r="BH61" s="819"/>
      <c r="BI61" s="819"/>
      <c r="BJ61" s="819"/>
      <c r="BK61" s="819"/>
      <c r="BL61" s="819"/>
      <c r="BM61" s="819"/>
      <c r="BN61" s="819"/>
      <c r="BO61" s="819"/>
      <c r="BP61" s="819"/>
      <c r="BQ61" s="819"/>
      <c r="BR61" s="819"/>
      <c r="BS61" s="819"/>
      <c r="BT61" s="819"/>
      <c r="BU61" s="819"/>
      <c r="BV61" s="819"/>
      <c r="BW61" s="819"/>
      <c r="BX61" s="819"/>
      <c r="BY61" s="819"/>
      <c r="BZ61" s="819"/>
      <c r="CA61" s="819"/>
      <c r="CB61" s="819"/>
      <c r="CC61" s="819"/>
      <c r="CD61" s="819"/>
      <c r="CE61" s="819"/>
      <c r="CF61" s="819"/>
      <c r="CG61" s="819"/>
      <c r="CH61" s="819"/>
      <c r="CI61" s="819"/>
      <c r="CJ61" s="819"/>
      <c r="CK61" s="819"/>
      <c r="CL61" s="819"/>
      <c r="CM61" s="819"/>
      <c r="CN61" s="819"/>
      <c r="CO61" s="819"/>
      <c r="CP61" s="819"/>
      <c r="CQ61" s="819"/>
      <c r="CR61" s="819"/>
      <c r="CS61" s="819"/>
      <c r="CT61" s="819"/>
      <c r="CU61" s="819"/>
      <c r="CV61" s="819"/>
      <c r="CW61" s="819"/>
      <c r="CX61" s="819"/>
      <c r="CY61" s="819"/>
      <c r="CZ61" s="819"/>
      <c r="DA61" s="819"/>
      <c r="DB61" s="819"/>
      <c r="DC61" s="819"/>
      <c r="DD61" s="819"/>
      <c r="DE61" s="819"/>
      <c r="DF61" s="819"/>
      <c r="DG61" s="819"/>
      <c r="DH61" s="819"/>
      <c r="DI61" s="819"/>
      <c r="DJ61" s="819"/>
      <c r="DK61" s="819"/>
      <c r="DL61" s="819"/>
      <c r="DM61" s="819"/>
      <c r="DN61" s="819"/>
      <c r="DO61" s="819"/>
      <c r="DP61" s="819"/>
      <c r="DQ61" s="819"/>
      <c r="DR61" s="819"/>
      <c r="DS61" s="819"/>
      <c r="DT61" s="819"/>
      <c r="DU61" s="819"/>
      <c r="DV61" s="819"/>
      <c r="DW61" s="819"/>
      <c r="DX61" s="819"/>
      <c r="DY61" s="819"/>
      <c r="DZ61" s="819"/>
      <c r="EA61" s="819"/>
      <c r="EB61" s="819"/>
      <c r="EC61" s="819"/>
      <c r="ED61" s="819"/>
      <c r="EE61" s="819"/>
      <c r="EF61" s="819"/>
      <c r="EG61" s="819"/>
      <c r="EH61" s="819"/>
      <c r="EI61" s="819"/>
      <c r="EJ61" s="819"/>
      <c r="EK61" s="819"/>
      <c r="EL61" s="819"/>
      <c r="EM61" s="819"/>
      <c r="EN61" s="819"/>
      <c r="EO61" s="819"/>
      <c r="EP61" s="819"/>
      <c r="EQ61" s="819"/>
      <c r="ER61" s="819"/>
    </row>
    <row r="62" spans="12:148">
      <c r="L62" s="819"/>
      <c r="M62" s="819"/>
      <c r="N62" s="819"/>
      <c r="O62" s="819"/>
      <c r="P62" s="819"/>
      <c r="Q62" s="819"/>
      <c r="R62" s="819"/>
      <c r="S62" s="819"/>
      <c r="T62" s="819"/>
      <c r="U62" s="819"/>
      <c r="V62" s="819"/>
      <c r="W62" s="819"/>
      <c r="X62" s="819"/>
      <c r="Y62" s="819"/>
      <c r="Z62" s="819"/>
      <c r="AA62" s="819"/>
      <c r="AB62" s="819"/>
      <c r="AC62" s="819"/>
      <c r="AD62" s="819"/>
      <c r="AE62" s="819"/>
      <c r="AF62" s="819"/>
      <c r="AG62" s="819"/>
      <c r="AH62" s="819"/>
      <c r="AI62" s="819"/>
      <c r="AJ62" s="819"/>
      <c r="AK62" s="819"/>
      <c r="AL62" s="819"/>
      <c r="AM62" s="819"/>
      <c r="AN62" s="819"/>
      <c r="AO62" s="819"/>
      <c r="AP62" s="819"/>
      <c r="AQ62" s="819"/>
      <c r="AR62" s="819"/>
      <c r="AS62" s="819"/>
      <c r="AT62" s="819"/>
      <c r="AU62" s="819"/>
      <c r="AV62" s="819"/>
      <c r="AW62" s="819"/>
      <c r="AX62" s="819"/>
      <c r="AY62" s="819"/>
      <c r="AZ62" s="819"/>
      <c r="BA62" s="819"/>
      <c r="BB62" s="819"/>
      <c r="BC62" s="819"/>
      <c r="BD62" s="819"/>
      <c r="BE62" s="819"/>
      <c r="BF62" s="819"/>
      <c r="BG62" s="819"/>
      <c r="BH62" s="819"/>
      <c r="BI62" s="819"/>
      <c r="BJ62" s="819"/>
      <c r="BK62" s="819"/>
      <c r="BL62" s="819"/>
      <c r="BM62" s="819"/>
      <c r="BN62" s="819"/>
      <c r="BO62" s="819"/>
      <c r="BP62" s="819"/>
      <c r="BQ62" s="819"/>
      <c r="BR62" s="819"/>
      <c r="BS62" s="819"/>
      <c r="BT62" s="819"/>
      <c r="BU62" s="819"/>
      <c r="BV62" s="819"/>
      <c r="BW62" s="819"/>
      <c r="BX62" s="819"/>
      <c r="BY62" s="819"/>
      <c r="BZ62" s="819"/>
      <c r="CA62" s="819"/>
      <c r="CB62" s="819"/>
      <c r="CC62" s="819"/>
      <c r="CD62" s="819"/>
      <c r="CE62" s="819"/>
      <c r="CF62" s="819"/>
      <c r="CG62" s="819"/>
      <c r="CH62" s="819"/>
      <c r="CI62" s="819"/>
      <c r="CJ62" s="819"/>
      <c r="CK62" s="819"/>
      <c r="CL62" s="819"/>
      <c r="CM62" s="819"/>
      <c r="CN62" s="819"/>
      <c r="CO62" s="819"/>
      <c r="CP62" s="819"/>
      <c r="CQ62" s="819"/>
      <c r="CR62" s="819"/>
      <c r="CS62" s="819"/>
      <c r="CT62" s="819"/>
      <c r="CU62" s="819"/>
      <c r="CV62" s="819"/>
      <c r="CW62" s="819"/>
      <c r="CX62" s="819"/>
      <c r="CY62" s="819"/>
      <c r="CZ62" s="819"/>
      <c r="DA62" s="819"/>
      <c r="DB62" s="819"/>
      <c r="DC62" s="819"/>
      <c r="DD62" s="819"/>
      <c r="DE62" s="819"/>
      <c r="DF62" s="819"/>
      <c r="DG62" s="819"/>
      <c r="DH62" s="819"/>
      <c r="DI62" s="819"/>
      <c r="DJ62" s="819"/>
      <c r="DK62" s="819"/>
      <c r="DL62" s="819"/>
      <c r="DM62" s="819"/>
      <c r="DN62" s="819"/>
      <c r="DO62" s="819"/>
      <c r="DP62" s="819"/>
      <c r="DQ62" s="819"/>
      <c r="DR62" s="819"/>
      <c r="DS62" s="819"/>
      <c r="DT62" s="819"/>
      <c r="DU62" s="819"/>
      <c r="DV62" s="819"/>
      <c r="DW62" s="819"/>
      <c r="DX62" s="819"/>
      <c r="DY62" s="819"/>
      <c r="DZ62" s="819"/>
      <c r="EA62" s="819"/>
      <c r="EB62" s="819"/>
      <c r="EC62" s="819"/>
      <c r="ED62" s="819"/>
      <c r="EE62" s="819"/>
      <c r="EF62" s="819"/>
      <c r="EG62" s="819"/>
      <c r="EH62" s="819"/>
      <c r="EI62" s="819"/>
      <c r="EJ62" s="819"/>
      <c r="EK62" s="819"/>
      <c r="EL62" s="819"/>
      <c r="EM62" s="819"/>
      <c r="EN62" s="819"/>
      <c r="EO62" s="819"/>
      <c r="EP62" s="819"/>
      <c r="EQ62" s="819"/>
      <c r="ER62" s="819"/>
    </row>
    <row r="63" spans="12:148">
      <c r="L63" s="819"/>
      <c r="M63" s="819"/>
      <c r="N63" s="819"/>
      <c r="O63" s="819"/>
      <c r="P63" s="819"/>
      <c r="Q63" s="819"/>
      <c r="R63" s="819"/>
      <c r="S63" s="819"/>
      <c r="T63" s="819"/>
      <c r="U63" s="819"/>
      <c r="V63" s="819"/>
      <c r="W63" s="819"/>
      <c r="X63" s="819"/>
      <c r="Y63" s="819"/>
      <c r="Z63" s="819"/>
      <c r="AA63" s="819"/>
      <c r="AB63" s="819"/>
      <c r="AC63" s="819"/>
      <c r="AD63" s="819"/>
      <c r="AE63" s="819"/>
      <c r="AF63" s="819"/>
      <c r="AG63" s="819"/>
      <c r="AH63" s="819"/>
      <c r="AI63" s="819"/>
      <c r="AJ63" s="819"/>
      <c r="AK63" s="819"/>
      <c r="AL63" s="819"/>
      <c r="AM63" s="819"/>
      <c r="AN63" s="819"/>
      <c r="AO63" s="819"/>
      <c r="AP63" s="819"/>
      <c r="AQ63" s="819"/>
      <c r="AR63" s="819"/>
      <c r="AS63" s="819"/>
      <c r="AT63" s="819"/>
      <c r="AU63" s="819"/>
      <c r="AV63" s="819"/>
      <c r="AW63" s="819"/>
      <c r="AX63" s="819"/>
      <c r="AY63" s="819"/>
      <c r="AZ63" s="819"/>
      <c r="BA63" s="819"/>
      <c r="BB63" s="819"/>
      <c r="BC63" s="819"/>
      <c r="BD63" s="819"/>
      <c r="BE63" s="819"/>
      <c r="BF63" s="819"/>
      <c r="BG63" s="819"/>
      <c r="BH63" s="819"/>
      <c r="BI63" s="819"/>
      <c r="BJ63" s="819"/>
      <c r="BK63" s="819"/>
      <c r="BL63" s="819"/>
      <c r="BM63" s="819"/>
      <c r="BN63" s="819"/>
      <c r="BO63" s="819"/>
      <c r="BP63" s="819"/>
      <c r="BQ63" s="819"/>
      <c r="BR63" s="819"/>
      <c r="BS63" s="819"/>
      <c r="BT63" s="819"/>
      <c r="BU63" s="819"/>
      <c r="BV63" s="819"/>
      <c r="BW63" s="819"/>
      <c r="BX63" s="819"/>
      <c r="BY63" s="819"/>
      <c r="BZ63" s="819"/>
      <c r="CA63" s="819"/>
      <c r="CB63" s="819"/>
      <c r="CC63" s="819"/>
      <c r="CD63" s="819"/>
      <c r="CE63" s="819"/>
      <c r="CF63" s="819"/>
      <c r="CG63" s="819"/>
      <c r="CH63" s="819"/>
      <c r="CI63" s="819"/>
      <c r="CJ63" s="819"/>
      <c r="CK63" s="819"/>
      <c r="CL63" s="819"/>
      <c r="CM63" s="819"/>
      <c r="CN63" s="819"/>
      <c r="CO63" s="819"/>
      <c r="CP63" s="819"/>
      <c r="CQ63" s="819"/>
      <c r="CR63" s="819"/>
      <c r="CS63" s="819"/>
      <c r="CT63" s="819"/>
      <c r="CU63" s="819"/>
      <c r="CV63" s="819"/>
      <c r="CW63" s="819"/>
      <c r="CX63" s="819"/>
      <c r="CY63" s="819"/>
      <c r="CZ63" s="819"/>
      <c r="DA63" s="819"/>
      <c r="DB63" s="819"/>
      <c r="DC63" s="819"/>
      <c r="DD63" s="819"/>
      <c r="DE63" s="819"/>
      <c r="DF63" s="819"/>
      <c r="DG63" s="819"/>
      <c r="DH63" s="819"/>
      <c r="DI63" s="819"/>
      <c r="DJ63" s="819"/>
      <c r="DK63" s="819"/>
      <c r="DL63" s="819"/>
      <c r="DM63" s="819"/>
      <c r="DN63" s="819"/>
      <c r="DO63" s="819"/>
      <c r="DP63" s="819"/>
      <c r="DQ63" s="819"/>
      <c r="DR63" s="819"/>
      <c r="DS63" s="819"/>
      <c r="DT63" s="819"/>
      <c r="DU63" s="819"/>
      <c r="DV63" s="819"/>
      <c r="DW63" s="819"/>
      <c r="DX63" s="819"/>
      <c r="DY63" s="819"/>
      <c r="DZ63" s="819"/>
      <c r="EA63" s="819"/>
      <c r="EB63" s="819"/>
      <c r="EC63" s="819"/>
      <c r="ED63" s="819"/>
      <c r="EE63" s="819"/>
      <c r="EF63" s="819"/>
      <c r="EG63" s="819"/>
      <c r="EH63" s="819"/>
      <c r="EI63" s="819"/>
      <c r="EJ63" s="819"/>
      <c r="EK63" s="819"/>
      <c r="EL63" s="819"/>
      <c r="EM63" s="819"/>
      <c r="EN63" s="819"/>
      <c r="EO63" s="819"/>
      <c r="EP63" s="819"/>
      <c r="EQ63" s="819"/>
      <c r="ER63" s="819"/>
    </row>
    <row r="64" spans="12:148">
      <c r="L64" s="819"/>
      <c r="M64" s="819"/>
      <c r="N64" s="819"/>
      <c r="O64" s="819"/>
      <c r="P64" s="819"/>
      <c r="Q64" s="819"/>
      <c r="R64" s="819"/>
      <c r="S64" s="819"/>
      <c r="T64" s="819"/>
      <c r="U64" s="819"/>
      <c r="V64" s="819"/>
      <c r="W64" s="819"/>
      <c r="X64" s="819"/>
      <c r="Y64" s="819"/>
      <c r="Z64" s="819"/>
      <c r="AA64" s="819"/>
      <c r="AB64" s="819"/>
      <c r="AC64" s="819"/>
      <c r="AD64" s="819"/>
      <c r="AE64" s="819"/>
      <c r="AF64" s="819"/>
      <c r="AG64" s="819"/>
      <c r="AH64" s="819"/>
      <c r="AI64" s="819"/>
      <c r="AJ64" s="819"/>
      <c r="AK64" s="819"/>
      <c r="AL64" s="819"/>
      <c r="AM64" s="819"/>
      <c r="AN64" s="819"/>
      <c r="AO64" s="819"/>
      <c r="AP64" s="819"/>
      <c r="AQ64" s="819"/>
      <c r="AR64" s="819"/>
      <c r="AS64" s="819"/>
      <c r="AT64" s="819"/>
      <c r="AU64" s="819"/>
      <c r="AV64" s="819"/>
      <c r="AW64" s="819"/>
      <c r="AX64" s="819"/>
      <c r="AY64" s="819"/>
      <c r="AZ64" s="819"/>
      <c r="BA64" s="819"/>
      <c r="BB64" s="819"/>
      <c r="BC64" s="819"/>
      <c r="BD64" s="819"/>
      <c r="BE64" s="819"/>
      <c r="BF64" s="819"/>
      <c r="BG64" s="819"/>
      <c r="BH64" s="819"/>
      <c r="BI64" s="819"/>
      <c r="BJ64" s="819"/>
      <c r="BK64" s="819"/>
      <c r="BL64" s="819"/>
      <c r="BM64" s="819"/>
      <c r="BN64" s="819"/>
      <c r="BO64" s="819"/>
      <c r="BP64" s="819"/>
      <c r="BQ64" s="819"/>
      <c r="BR64" s="819"/>
      <c r="BS64" s="819"/>
      <c r="BT64" s="819"/>
      <c r="BU64" s="819"/>
      <c r="BV64" s="819"/>
      <c r="BW64" s="819"/>
      <c r="BX64" s="819"/>
      <c r="BY64" s="819"/>
      <c r="BZ64" s="819"/>
      <c r="CA64" s="819"/>
      <c r="CB64" s="819"/>
      <c r="CC64" s="819"/>
      <c r="CD64" s="819"/>
      <c r="CE64" s="819"/>
      <c r="CF64" s="819"/>
      <c r="CG64" s="819"/>
      <c r="CH64" s="819"/>
      <c r="CI64" s="819"/>
      <c r="CJ64" s="819"/>
      <c r="CK64" s="819"/>
      <c r="CL64" s="819"/>
      <c r="CM64" s="819"/>
      <c r="CN64" s="819"/>
      <c r="CO64" s="819"/>
      <c r="CP64" s="819"/>
      <c r="CQ64" s="819"/>
      <c r="CR64" s="819"/>
      <c r="CS64" s="819"/>
      <c r="CT64" s="819"/>
      <c r="CU64" s="819"/>
      <c r="CV64" s="819"/>
      <c r="CW64" s="819"/>
      <c r="CX64" s="819"/>
      <c r="CY64" s="819"/>
      <c r="CZ64" s="819"/>
      <c r="DA64" s="819"/>
      <c r="DB64" s="819"/>
      <c r="DC64" s="819"/>
      <c r="DD64" s="819"/>
      <c r="DE64" s="819"/>
      <c r="DF64" s="819"/>
      <c r="DG64" s="819"/>
      <c r="DH64" s="819"/>
      <c r="DI64" s="819"/>
      <c r="DJ64" s="819"/>
      <c r="DK64" s="819"/>
      <c r="DL64" s="819"/>
      <c r="DM64" s="819"/>
      <c r="DN64" s="819"/>
      <c r="DO64" s="819"/>
      <c r="DP64" s="819"/>
      <c r="DQ64" s="819"/>
      <c r="DR64" s="819"/>
      <c r="DS64" s="819"/>
      <c r="DT64" s="819"/>
      <c r="DU64" s="819"/>
      <c r="DV64" s="819"/>
      <c r="DW64" s="819"/>
      <c r="DX64" s="819"/>
      <c r="DY64" s="819"/>
      <c r="DZ64" s="819"/>
      <c r="EA64" s="819"/>
      <c r="EB64" s="819"/>
      <c r="EC64" s="819"/>
      <c r="ED64" s="819"/>
      <c r="EE64" s="819"/>
      <c r="EF64" s="819"/>
      <c r="EG64" s="819"/>
      <c r="EH64" s="819"/>
      <c r="EI64" s="819"/>
      <c r="EJ64" s="819"/>
      <c r="EK64" s="819"/>
      <c r="EL64" s="819"/>
      <c r="EM64" s="819"/>
      <c r="EN64" s="819"/>
      <c r="EO64" s="819"/>
      <c r="EP64" s="819"/>
      <c r="EQ64" s="819"/>
      <c r="ER64" s="819"/>
    </row>
    <row r="65" spans="12:148">
      <c r="L65" s="819"/>
      <c r="M65" s="819"/>
      <c r="N65" s="819"/>
      <c r="O65" s="819"/>
      <c r="P65" s="819"/>
      <c r="Q65" s="819"/>
      <c r="R65" s="819"/>
      <c r="S65" s="819"/>
      <c r="T65" s="819"/>
      <c r="U65" s="819"/>
      <c r="V65" s="819"/>
      <c r="W65" s="819"/>
      <c r="X65" s="819"/>
      <c r="Y65" s="819"/>
      <c r="Z65" s="819"/>
      <c r="AA65" s="819"/>
      <c r="AB65" s="819"/>
      <c r="AC65" s="819"/>
      <c r="AD65" s="819"/>
      <c r="AE65" s="819"/>
      <c r="AF65" s="819"/>
      <c r="AG65" s="819"/>
      <c r="AH65" s="819"/>
      <c r="AI65" s="819"/>
      <c r="AJ65" s="819"/>
      <c r="AK65" s="819"/>
      <c r="AL65" s="819"/>
      <c r="AM65" s="819"/>
      <c r="AN65" s="819"/>
      <c r="AO65" s="819"/>
      <c r="AP65" s="819"/>
      <c r="AQ65" s="819"/>
      <c r="AR65" s="819"/>
      <c r="AS65" s="819"/>
      <c r="AT65" s="819"/>
      <c r="AU65" s="819"/>
      <c r="AV65" s="819"/>
      <c r="AW65" s="819"/>
      <c r="AX65" s="819"/>
      <c r="AY65" s="819"/>
      <c r="AZ65" s="819"/>
      <c r="BA65" s="819"/>
      <c r="BB65" s="819"/>
      <c r="BC65" s="819"/>
      <c r="BD65" s="819"/>
      <c r="BE65" s="819"/>
      <c r="BF65" s="819"/>
      <c r="BG65" s="819"/>
      <c r="BH65" s="819"/>
      <c r="BI65" s="819"/>
      <c r="BJ65" s="819"/>
      <c r="BK65" s="819"/>
      <c r="BL65" s="819"/>
      <c r="BM65" s="819"/>
      <c r="BN65" s="819"/>
      <c r="BO65" s="819"/>
      <c r="BP65" s="819"/>
      <c r="BQ65" s="819"/>
      <c r="BR65" s="819"/>
      <c r="BS65" s="819"/>
      <c r="BT65" s="819"/>
      <c r="BU65" s="819"/>
      <c r="BV65" s="819"/>
      <c r="BW65" s="819"/>
      <c r="BX65" s="819"/>
      <c r="BY65" s="819"/>
      <c r="BZ65" s="819"/>
      <c r="CA65" s="819"/>
      <c r="CB65" s="819"/>
      <c r="CC65" s="819"/>
      <c r="CD65" s="819"/>
      <c r="CE65" s="819"/>
      <c r="CF65" s="819"/>
      <c r="CG65" s="819"/>
      <c r="CH65" s="819"/>
      <c r="CI65" s="819"/>
      <c r="CJ65" s="819"/>
      <c r="CK65" s="819"/>
      <c r="CL65" s="819"/>
      <c r="CM65" s="819"/>
      <c r="CN65" s="819"/>
      <c r="CO65" s="819"/>
      <c r="CP65" s="819"/>
      <c r="CQ65" s="819"/>
      <c r="CR65" s="819"/>
      <c r="CS65" s="819"/>
      <c r="CT65" s="819"/>
      <c r="CU65" s="819"/>
      <c r="CV65" s="819"/>
      <c r="CW65" s="819"/>
      <c r="CX65" s="819"/>
      <c r="CY65" s="819"/>
      <c r="CZ65" s="819"/>
      <c r="DA65" s="819"/>
      <c r="DB65" s="819"/>
      <c r="DC65" s="819"/>
      <c r="DD65" s="819"/>
      <c r="DE65" s="819"/>
      <c r="DF65" s="819"/>
      <c r="DG65" s="819"/>
      <c r="DH65" s="819"/>
      <c r="DI65" s="819"/>
      <c r="DJ65" s="819"/>
      <c r="DK65" s="819"/>
      <c r="DL65" s="819"/>
      <c r="DM65" s="819"/>
      <c r="DN65" s="819"/>
      <c r="DO65" s="819"/>
      <c r="DP65" s="819"/>
      <c r="DQ65" s="819"/>
      <c r="DR65" s="819"/>
      <c r="DS65" s="819"/>
      <c r="DT65" s="819"/>
      <c r="DU65" s="819"/>
      <c r="DV65" s="819"/>
      <c r="DW65" s="819"/>
      <c r="DX65" s="819"/>
      <c r="DY65" s="819"/>
      <c r="DZ65" s="819"/>
      <c r="EA65" s="819"/>
      <c r="EB65" s="819"/>
      <c r="EC65" s="819"/>
      <c r="ED65" s="819"/>
      <c r="EE65" s="819"/>
      <c r="EF65" s="819"/>
      <c r="EG65" s="819"/>
      <c r="EH65" s="819"/>
      <c r="EI65" s="819"/>
      <c r="EJ65" s="819"/>
      <c r="EK65" s="819"/>
      <c r="EL65" s="819"/>
      <c r="EM65" s="819"/>
      <c r="EN65" s="819"/>
      <c r="EO65" s="819"/>
      <c r="EP65" s="819"/>
      <c r="EQ65" s="819"/>
      <c r="ER65" s="819"/>
    </row>
    <row r="66" spans="12:148">
      <c r="L66" s="819"/>
      <c r="M66" s="819"/>
      <c r="N66" s="819"/>
      <c r="O66" s="819"/>
      <c r="P66" s="819"/>
      <c r="Q66" s="819"/>
      <c r="R66" s="819"/>
      <c r="S66" s="819"/>
      <c r="T66" s="819"/>
      <c r="U66" s="819"/>
      <c r="V66" s="819"/>
      <c r="W66" s="819"/>
      <c r="X66" s="819"/>
      <c r="Y66" s="819"/>
      <c r="Z66" s="819"/>
      <c r="AA66" s="819"/>
      <c r="AB66" s="819"/>
      <c r="AC66" s="819"/>
      <c r="AD66" s="819"/>
      <c r="AE66" s="819"/>
      <c r="AF66" s="819"/>
      <c r="AG66" s="819"/>
      <c r="AH66" s="819"/>
      <c r="AI66" s="819"/>
      <c r="AJ66" s="819"/>
      <c r="AK66" s="819"/>
      <c r="AL66" s="819"/>
      <c r="AM66" s="819"/>
      <c r="AN66" s="819"/>
      <c r="AO66" s="819"/>
      <c r="AP66" s="819"/>
      <c r="AQ66" s="819"/>
      <c r="AR66" s="819"/>
      <c r="AS66" s="819"/>
      <c r="AT66" s="819"/>
      <c r="AU66" s="819"/>
      <c r="AV66" s="819"/>
      <c r="AW66" s="819"/>
      <c r="AX66" s="819"/>
      <c r="AY66" s="819"/>
      <c r="AZ66" s="819"/>
      <c r="BA66" s="819"/>
      <c r="BB66" s="819"/>
      <c r="BC66" s="819"/>
      <c r="BD66" s="819"/>
      <c r="BE66" s="819"/>
      <c r="BF66" s="819"/>
      <c r="BG66" s="819"/>
      <c r="BH66" s="819"/>
      <c r="BI66" s="819"/>
      <c r="BJ66" s="819"/>
      <c r="BK66" s="819"/>
      <c r="BL66" s="819"/>
      <c r="BM66" s="819"/>
      <c r="BN66" s="819"/>
      <c r="BO66" s="819"/>
      <c r="BP66" s="819"/>
      <c r="BQ66" s="819"/>
      <c r="BR66" s="819"/>
      <c r="BS66" s="819"/>
      <c r="BT66" s="819"/>
      <c r="BU66" s="819"/>
      <c r="BV66" s="819"/>
      <c r="BW66" s="819"/>
      <c r="BX66" s="819"/>
      <c r="BY66" s="819"/>
      <c r="BZ66" s="819"/>
      <c r="CA66" s="819"/>
      <c r="CB66" s="819"/>
      <c r="CC66" s="819"/>
      <c r="CD66" s="819"/>
      <c r="CE66" s="819"/>
      <c r="CF66" s="819"/>
      <c r="CG66" s="819"/>
      <c r="CH66" s="819"/>
      <c r="CI66" s="819"/>
      <c r="CJ66" s="819"/>
      <c r="CK66" s="819"/>
      <c r="CL66" s="819"/>
      <c r="CM66" s="819"/>
      <c r="CN66" s="819"/>
      <c r="CO66" s="819"/>
      <c r="CP66" s="819"/>
      <c r="CQ66" s="819"/>
      <c r="CR66" s="819"/>
      <c r="CS66" s="819"/>
      <c r="CT66" s="819"/>
      <c r="CU66" s="819"/>
      <c r="CV66" s="819"/>
      <c r="CW66" s="819"/>
      <c r="CX66" s="819"/>
      <c r="CY66" s="819"/>
      <c r="CZ66" s="819"/>
      <c r="DA66" s="819"/>
      <c r="DB66" s="819"/>
      <c r="DC66" s="819"/>
      <c r="DD66" s="819"/>
      <c r="DE66" s="819"/>
      <c r="DF66" s="819"/>
      <c r="DG66" s="819"/>
      <c r="DH66" s="819"/>
      <c r="DI66" s="819"/>
      <c r="DJ66" s="819"/>
      <c r="DK66" s="819"/>
      <c r="DL66" s="819"/>
      <c r="DM66" s="819"/>
      <c r="DN66" s="819"/>
      <c r="DO66" s="819"/>
      <c r="DP66" s="819"/>
      <c r="DQ66" s="819"/>
      <c r="DR66" s="819"/>
      <c r="DS66" s="819"/>
      <c r="DT66" s="819"/>
      <c r="DU66" s="819"/>
      <c r="DV66" s="819"/>
      <c r="DW66" s="819"/>
      <c r="DX66" s="819"/>
      <c r="DY66" s="819"/>
      <c r="DZ66" s="819"/>
      <c r="EA66" s="819"/>
      <c r="EB66" s="819"/>
      <c r="EC66" s="819"/>
      <c r="ED66" s="819"/>
      <c r="EE66" s="819"/>
      <c r="EF66" s="819"/>
      <c r="EG66" s="819"/>
      <c r="EH66" s="819"/>
      <c r="EI66" s="819"/>
      <c r="EJ66" s="819"/>
      <c r="EK66" s="819"/>
      <c r="EL66" s="819"/>
      <c r="EM66" s="819"/>
      <c r="EN66" s="819"/>
      <c r="EO66" s="819"/>
      <c r="EP66" s="819"/>
      <c r="EQ66" s="819"/>
      <c r="ER66" s="819"/>
    </row>
    <row r="67" spans="12:148">
      <c r="L67" s="819"/>
      <c r="M67" s="819"/>
      <c r="N67" s="819"/>
      <c r="O67" s="819"/>
      <c r="P67" s="819"/>
      <c r="Q67" s="819"/>
      <c r="R67" s="819"/>
      <c r="S67" s="819"/>
      <c r="T67" s="819"/>
      <c r="U67" s="819"/>
      <c r="V67" s="819"/>
      <c r="W67" s="819"/>
      <c r="X67" s="819"/>
      <c r="Y67" s="819"/>
      <c r="Z67" s="819"/>
      <c r="AA67" s="819"/>
      <c r="AB67" s="819"/>
      <c r="AC67" s="819"/>
      <c r="AD67" s="819"/>
      <c r="AE67" s="819"/>
      <c r="AF67" s="819"/>
      <c r="AG67" s="819"/>
      <c r="AH67" s="819"/>
      <c r="AI67" s="819"/>
      <c r="AJ67" s="819"/>
      <c r="AK67" s="819"/>
      <c r="AL67" s="819"/>
      <c r="AM67" s="819"/>
      <c r="AN67" s="819"/>
      <c r="AO67" s="819"/>
      <c r="AP67" s="819"/>
      <c r="AQ67" s="819"/>
      <c r="AR67" s="819"/>
      <c r="AS67" s="819"/>
      <c r="AT67" s="819"/>
      <c r="AU67" s="819"/>
      <c r="AV67" s="819"/>
      <c r="AW67" s="819"/>
      <c r="AX67" s="819"/>
      <c r="AY67" s="819"/>
      <c r="AZ67" s="819"/>
      <c r="BA67" s="819"/>
      <c r="BB67" s="819"/>
      <c r="BC67" s="819"/>
      <c r="BD67" s="819"/>
      <c r="BE67" s="819"/>
      <c r="BF67" s="819"/>
      <c r="BG67" s="819"/>
      <c r="BH67" s="819"/>
      <c r="BI67" s="819"/>
      <c r="BJ67" s="819"/>
      <c r="BK67" s="819"/>
      <c r="BL67" s="819"/>
      <c r="BM67" s="819"/>
      <c r="BN67" s="819"/>
      <c r="BO67" s="819"/>
      <c r="BP67" s="819"/>
      <c r="BQ67" s="819"/>
      <c r="BR67" s="819"/>
      <c r="BS67" s="819"/>
      <c r="BT67" s="819"/>
      <c r="BU67" s="819"/>
      <c r="BV67" s="819"/>
      <c r="BW67" s="819"/>
      <c r="BX67" s="819"/>
      <c r="BY67" s="819"/>
      <c r="BZ67" s="819"/>
      <c r="CA67" s="819"/>
      <c r="CB67" s="819"/>
      <c r="CC67" s="819"/>
      <c r="CD67" s="819"/>
      <c r="CE67" s="819"/>
      <c r="CF67" s="819"/>
      <c r="CG67" s="819"/>
      <c r="CH67" s="819"/>
      <c r="CI67" s="819"/>
      <c r="CJ67" s="819"/>
      <c r="CK67" s="819"/>
      <c r="CL67" s="819"/>
      <c r="CM67" s="819"/>
      <c r="CN67" s="819"/>
      <c r="CO67" s="819"/>
      <c r="CP67" s="819"/>
      <c r="CQ67" s="819"/>
      <c r="CR67" s="819"/>
      <c r="CS67" s="819"/>
      <c r="CT67" s="819"/>
      <c r="CU67" s="819"/>
      <c r="CV67" s="819"/>
      <c r="CW67" s="819"/>
      <c r="CX67" s="819"/>
      <c r="CY67" s="819"/>
      <c r="CZ67" s="819"/>
      <c r="DA67" s="819"/>
      <c r="DB67" s="819"/>
      <c r="DC67" s="819"/>
      <c r="DD67" s="819"/>
      <c r="DE67" s="819"/>
      <c r="DF67" s="819"/>
      <c r="DG67" s="819"/>
      <c r="DH67" s="819"/>
      <c r="DI67" s="819"/>
      <c r="DJ67" s="819"/>
      <c r="DK67" s="819"/>
      <c r="DL67" s="819"/>
      <c r="DM67" s="819"/>
      <c r="DN67" s="819"/>
      <c r="DO67" s="819"/>
      <c r="DP67" s="819"/>
      <c r="DQ67" s="819"/>
      <c r="DR67" s="819"/>
      <c r="DS67" s="819"/>
      <c r="DT67" s="819"/>
      <c r="DU67" s="819"/>
      <c r="DV67" s="819"/>
      <c r="DW67" s="819"/>
      <c r="DX67" s="819"/>
      <c r="DY67" s="819"/>
      <c r="DZ67" s="819"/>
      <c r="EA67" s="819"/>
      <c r="EB67" s="819"/>
      <c r="EC67" s="819"/>
      <c r="ED67" s="819"/>
      <c r="EE67" s="819"/>
      <c r="EF67" s="819"/>
      <c r="EG67" s="819"/>
      <c r="EH67" s="819"/>
      <c r="EI67" s="819"/>
      <c r="EJ67" s="819"/>
      <c r="EK67" s="819"/>
      <c r="EL67" s="819"/>
      <c r="EM67" s="819"/>
      <c r="EN67" s="819"/>
      <c r="EO67" s="819"/>
      <c r="EP67" s="819"/>
      <c r="EQ67" s="819"/>
      <c r="ER67" s="819"/>
    </row>
    <row r="68" spans="12:148">
      <c r="L68" s="819"/>
      <c r="M68" s="819"/>
      <c r="N68" s="819"/>
      <c r="O68" s="819"/>
      <c r="P68" s="819"/>
      <c r="Q68" s="819"/>
      <c r="R68" s="819"/>
      <c r="S68" s="819"/>
      <c r="T68" s="819"/>
      <c r="U68" s="819"/>
      <c r="V68" s="819"/>
      <c r="W68" s="819"/>
      <c r="X68" s="819"/>
      <c r="Y68" s="819"/>
      <c r="Z68" s="819"/>
      <c r="AA68" s="819"/>
      <c r="AB68" s="819"/>
      <c r="AC68" s="819"/>
      <c r="AD68" s="819"/>
      <c r="AE68" s="819"/>
      <c r="AF68" s="819"/>
      <c r="AG68" s="819"/>
      <c r="AH68" s="819"/>
      <c r="AI68" s="819"/>
      <c r="AJ68" s="819"/>
      <c r="AK68" s="819"/>
      <c r="AL68" s="819"/>
      <c r="AM68" s="819"/>
      <c r="AN68" s="819"/>
      <c r="AO68" s="819"/>
      <c r="AP68" s="819"/>
      <c r="AQ68" s="819"/>
      <c r="AR68" s="819"/>
      <c r="AS68" s="819"/>
      <c r="AT68" s="819"/>
      <c r="AU68" s="819"/>
      <c r="AV68" s="819"/>
      <c r="AW68" s="819"/>
      <c r="AX68" s="819"/>
      <c r="AY68" s="819"/>
      <c r="AZ68" s="819"/>
      <c r="BA68" s="819"/>
      <c r="BB68" s="819"/>
      <c r="BC68" s="819"/>
      <c r="BD68" s="819"/>
      <c r="BE68" s="819"/>
      <c r="BF68" s="819"/>
      <c r="BG68" s="819"/>
      <c r="BH68" s="819"/>
      <c r="BI68" s="819"/>
      <c r="BJ68" s="819"/>
      <c r="BK68" s="819"/>
      <c r="BL68" s="819"/>
      <c r="BM68" s="819"/>
      <c r="BN68" s="819"/>
      <c r="BO68" s="819"/>
      <c r="BP68" s="819"/>
      <c r="BQ68" s="819"/>
      <c r="BR68" s="819"/>
      <c r="BS68" s="819"/>
      <c r="BT68" s="819"/>
      <c r="BU68" s="819"/>
      <c r="BV68" s="819"/>
      <c r="BW68" s="819"/>
      <c r="BX68" s="819"/>
      <c r="BY68" s="819"/>
      <c r="BZ68" s="819"/>
      <c r="CA68" s="819"/>
      <c r="CB68" s="819"/>
      <c r="CC68" s="819"/>
      <c r="CD68" s="819"/>
      <c r="CE68" s="819"/>
      <c r="CF68" s="819"/>
      <c r="CG68" s="819"/>
      <c r="CH68" s="819"/>
      <c r="CI68" s="819"/>
      <c r="CJ68" s="819"/>
      <c r="CK68" s="819"/>
      <c r="CL68" s="819"/>
      <c r="CM68" s="819"/>
      <c r="CN68" s="819"/>
      <c r="CO68" s="819"/>
      <c r="CP68" s="819"/>
      <c r="CQ68" s="819"/>
      <c r="CR68" s="819"/>
      <c r="CS68" s="819"/>
      <c r="CT68" s="819"/>
      <c r="CU68" s="819"/>
      <c r="CV68" s="819"/>
      <c r="CW68" s="819"/>
      <c r="CX68" s="819"/>
      <c r="CY68" s="819"/>
      <c r="CZ68" s="819"/>
      <c r="DA68" s="819"/>
      <c r="DB68" s="819"/>
      <c r="DC68" s="819"/>
      <c r="DD68" s="819"/>
      <c r="DE68" s="819"/>
      <c r="DF68" s="819"/>
      <c r="DG68" s="819"/>
      <c r="DH68" s="819"/>
      <c r="DI68" s="819"/>
      <c r="DJ68" s="819"/>
      <c r="DK68" s="819"/>
      <c r="DL68" s="819"/>
      <c r="DM68" s="819"/>
      <c r="DN68" s="819"/>
      <c r="DO68" s="819"/>
      <c r="DP68" s="819"/>
      <c r="DQ68" s="819"/>
      <c r="DR68" s="819"/>
      <c r="DS68" s="819"/>
      <c r="DT68" s="819"/>
      <c r="DU68" s="819"/>
      <c r="DV68" s="819"/>
      <c r="DW68" s="819"/>
      <c r="DX68" s="819"/>
      <c r="DY68" s="819"/>
      <c r="DZ68" s="819"/>
      <c r="EA68" s="819"/>
      <c r="EB68" s="819"/>
      <c r="EC68" s="819"/>
      <c r="ED68" s="819"/>
      <c r="EE68" s="819"/>
      <c r="EF68" s="819"/>
      <c r="EG68" s="819"/>
      <c r="EH68" s="819"/>
      <c r="EI68" s="819"/>
      <c r="EJ68" s="819"/>
      <c r="EK68" s="819"/>
      <c r="EL68" s="819"/>
      <c r="EM68" s="819"/>
      <c r="EN68" s="819"/>
      <c r="EO68" s="819"/>
      <c r="EP68" s="819"/>
      <c r="EQ68" s="819"/>
      <c r="ER68" s="819"/>
    </row>
  </sheetData>
  <mergeCells count="8">
    <mergeCell ref="B3:F3"/>
    <mergeCell ref="G3:K3"/>
    <mergeCell ref="B4:B5"/>
    <mergeCell ref="D4:D5"/>
    <mergeCell ref="E4:F4"/>
    <mergeCell ref="G4:G5"/>
    <mergeCell ref="I4:I5"/>
    <mergeCell ref="J4:K4"/>
  </mergeCells>
  <pageMargins left="0.70866141732283472" right="0.70866141732283472" top="0.55118110236220474" bottom="0.55118110236220474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S65"/>
  <sheetViews>
    <sheetView workbookViewId="0">
      <selection activeCell="I27" sqref="I27"/>
    </sheetView>
  </sheetViews>
  <sheetFormatPr defaultRowHeight="15"/>
  <cols>
    <col min="1" max="1" width="21" style="522" customWidth="1"/>
    <col min="2" max="2" width="11.7109375" style="1196" customWidth="1"/>
    <col min="3" max="3" width="11.85546875" style="522" customWidth="1"/>
    <col min="4" max="4" width="13.140625" style="522" customWidth="1"/>
    <col min="5" max="5" width="10.5703125" style="522" customWidth="1"/>
    <col min="6" max="6" width="11.140625" style="522" customWidth="1"/>
    <col min="7" max="7" width="9.140625" style="831"/>
    <col min="8" max="8" width="10.85546875" style="819" customWidth="1"/>
    <col min="9" max="9" width="11.5703125" style="819" customWidth="1"/>
    <col min="10" max="10" width="14" style="819" customWidth="1"/>
    <col min="11" max="11" width="15" style="819" customWidth="1"/>
    <col min="12" max="16384" width="9.140625" style="522"/>
  </cols>
  <sheetData>
    <row r="1" spans="1:149" s="815" customFormat="1" ht="15.75">
      <c r="A1" s="814" t="s">
        <v>1110</v>
      </c>
      <c r="B1" s="1194"/>
      <c r="G1" s="1195"/>
      <c r="I1" s="816"/>
      <c r="J1" s="817"/>
      <c r="K1" s="817"/>
      <c r="L1" s="817"/>
      <c r="M1" s="817"/>
      <c r="N1" s="817"/>
      <c r="O1" s="817"/>
      <c r="P1" s="817"/>
      <c r="Q1" s="817"/>
      <c r="R1" s="817"/>
      <c r="S1" s="817"/>
      <c r="T1" s="817"/>
      <c r="U1" s="817"/>
      <c r="V1" s="817"/>
      <c r="W1" s="817"/>
      <c r="X1" s="817"/>
      <c r="Y1" s="817"/>
      <c r="Z1" s="817"/>
      <c r="AA1" s="817"/>
      <c r="AB1" s="817"/>
      <c r="AC1" s="817"/>
      <c r="AD1" s="817"/>
      <c r="AE1" s="817"/>
      <c r="AF1" s="817"/>
      <c r="AG1" s="817"/>
      <c r="AH1" s="817"/>
      <c r="AI1" s="817"/>
      <c r="AJ1" s="817"/>
      <c r="AK1" s="817"/>
      <c r="AL1" s="817"/>
      <c r="AM1" s="817"/>
      <c r="AN1" s="817"/>
      <c r="AO1" s="817"/>
      <c r="AP1" s="817"/>
      <c r="AQ1" s="817"/>
      <c r="AR1" s="817"/>
      <c r="AS1" s="817"/>
      <c r="AT1" s="817"/>
      <c r="AU1" s="817"/>
      <c r="AV1" s="817"/>
      <c r="AW1" s="817"/>
      <c r="AX1" s="817"/>
      <c r="AY1" s="817"/>
      <c r="AZ1" s="817"/>
      <c r="BA1" s="817"/>
      <c r="BB1" s="817"/>
      <c r="BC1" s="817"/>
      <c r="BD1" s="817"/>
      <c r="BE1" s="817"/>
      <c r="BF1" s="817"/>
      <c r="BG1" s="817"/>
      <c r="BH1" s="817"/>
      <c r="BI1" s="817"/>
      <c r="BJ1" s="817"/>
      <c r="BK1" s="817"/>
      <c r="BL1" s="817"/>
      <c r="BM1" s="817"/>
      <c r="BN1" s="817"/>
      <c r="BO1" s="817"/>
      <c r="BP1" s="817"/>
      <c r="BQ1" s="817"/>
      <c r="BR1" s="817"/>
      <c r="BS1" s="817"/>
      <c r="BT1" s="817"/>
      <c r="BU1" s="817"/>
      <c r="BV1" s="817"/>
      <c r="BW1" s="817"/>
      <c r="BX1" s="817"/>
      <c r="BY1" s="817"/>
      <c r="BZ1" s="817"/>
      <c r="CA1" s="817"/>
      <c r="CB1" s="817"/>
      <c r="CC1" s="817"/>
      <c r="CD1" s="817"/>
      <c r="CE1" s="817"/>
      <c r="CF1" s="817"/>
      <c r="CG1" s="817"/>
      <c r="CH1" s="817"/>
      <c r="CI1" s="817"/>
      <c r="CJ1" s="817"/>
      <c r="CK1" s="817"/>
      <c r="CL1" s="817"/>
      <c r="CM1" s="817"/>
      <c r="CN1" s="817"/>
      <c r="CO1" s="817"/>
      <c r="CP1" s="817"/>
      <c r="CQ1" s="817"/>
      <c r="CR1" s="817"/>
      <c r="CS1" s="817"/>
      <c r="CT1" s="817"/>
      <c r="CU1" s="817"/>
      <c r="CV1" s="817"/>
      <c r="CW1" s="817"/>
      <c r="CX1" s="817"/>
      <c r="CY1" s="817"/>
      <c r="CZ1" s="817"/>
      <c r="DA1" s="817"/>
      <c r="DB1" s="817"/>
      <c r="DC1" s="817"/>
      <c r="DD1" s="817"/>
      <c r="DE1" s="817"/>
      <c r="DF1" s="817"/>
      <c r="DG1" s="817"/>
      <c r="DH1" s="817"/>
      <c r="DI1" s="817"/>
      <c r="DJ1" s="817"/>
      <c r="DK1" s="817"/>
      <c r="DL1" s="817"/>
      <c r="DM1" s="817"/>
      <c r="DN1" s="817"/>
      <c r="DO1" s="817"/>
      <c r="DP1" s="817"/>
      <c r="DQ1" s="817"/>
      <c r="DR1" s="817"/>
      <c r="DS1" s="817"/>
      <c r="DT1" s="817"/>
      <c r="DU1" s="817"/>
      <c r="DV1" s="817"/>
      <c r="DW1" s="817"/>
      <c r="DX1" s="817"/>
      <c r="DY1" s="817"/>
      <c r="DZ1" s="817"/>
      <c r="EA1" s="817"/>
      <c r="EB1" s="817"/>
      <c r="EC1" s="817"/>
      <c r="ED1" s="817"/>
      <c r="EE1" s="817"/>
      <c r="EF1" s="817"/>
      <c r="EG1" s="817"/>
      <c r="EH1" s="817"/>
      <c r="EI1" s="817"/>
      <c r="EJ1" s="817"/>
      <c r="EK1" s="817"/>
      <c r="EL1" s="817"/>
      <c r="EM1" s="817"/>
      <c r="EN1" s="817"/>
      <c r="EO1" s="817"/>
      <c r="EP1" s="817"/>
      <c r="EQ1" s="817"/>
      <c r="ER1" s="817"/>
      <c r="ES1" s="817"/>
    </row>
    <row r="2" spans="1:149" ht="1.5" customHeight="1">
      <c r="A2" s="830"/>
      <c r="L2" s="819"/>
      <c r="M2" s="819"/>
      <c r="N2" s="819"/>
      <c r="O2" s="819"/>
      <c r="P2" s="819"/>
      <c r="Q2" s="819"/>
      <c r="R2" s="819"/>
      <c r="S2" s="819"/>
      <c r="T2" s="819"/>
      <c r="U2" s="819"/>
      <c r="V2" s="819"/>
      <c r="W2" s="819"/>
      <c r="X2" s="819"/>
      <c r="Y2" s="819"/>
      <c r="Z2" s="819"/>
      <c r="AA2" s="819"/>
      <c r="AB2" s="819"/>
      <c r="AC2" s="819"/>
      <c r="AD2" s="819"/>
      <c r="AE2" s="819"/>
      <c r="AF2" s="819"/>
      <c r="AG2" s="819"/>
      <c r="AH2" s="819"/>
      <c r="AI2" s="819"/>
      <c r="AJ2" s="819"/>
      <c r="AK2" s="819"/>
      <c r="AL2" s="819"/>
      <c r="AM2" s="819"/>
      <c r="AN2" s="819"/>
      <c r="AO2" s="819"/>
      <c r="AP2" s="819"/>
      <c r="AQ2" s="819"/>
      <c r="AR2" s="819"/>
      <c r="AS2" s="819"/>
      <c r="AT2" s="819"/>
      <c r="AU2" s="819"/>
      <c r="AV2" s="819"/>
      <c r="AW2" s="819"/>
      <c r="AX2" s="819"/>
      <c r="AY2" s="819"/>
      <c r="AZ2" s="819"/>
      <c r="BA2" s="819"/>
      <c r="BB2" s="819"/>
      <c r="BC2" s="819"/>
      <c r="BD2" s="819"/>
      <c r="BE2" s="819"/>
      <c r="BF2" s="819"/>
      <c r="BG2" s="819"/>
      <c r="BH2" s="819"/>
      <c r="BI2" s="819"/>
      <c r="BJ2" s="819"/>
      <c r="BK2" s="819"/>
      <c r="BL2" s="819"/>
      <c r="BM2" s="819"/>
      <c r="BN2" s="819"/>
      <c r="BO2" s="819"/>
      <c r="BP2" s="819"/>
      <c r="BQ2" s="819"/>
      <c r="BR2" s="819"/>
      <c r="BS2" s="819"/>
      <c r="BT2" s="819"/>
      <c r="BU2" s="819"/>
      <c r="BV2" s="819"/>
      <c r="BW2" s="819"/>
      <c r="BX2" s="819"/>
      <c r="BY2" s="819"/>
      <c r="BZ2" s="819"/>
      <c r="CA2" s="819"/>
      <c r="CB2" s="819"/>
      <c r="CC2" s="819"/>
      <c r="CD2" s="819"/>
      <c r="CE2" s="819"/>
      <c r="CF2" s="819"/>
      <c r="CG2" s="819"/>
      <c r="CH2" s="819"/>
      <c r="CI2" s="819"/>
      <c r="CJ2" s="819"/>
      <c r="CK2" s="819"/>
      <c r="CL2" s="819"/>
      <c r="CM2" s="819"/>
      <c r="CN2" s="819"/>
      <c r="CO2" s="819"/>
      <c r="CP2" s="819"/>
      <c r="CQ2" s="819"/>
      <c r="CR2" s="819"/>
      <c r="CS2" s="819"/>
      <c r="CT2" s="819"/>
      <c r="CU2" s="819"/>
      <c r="CV2" s="819"/>
      <c r="CW2" s="819"/>
      <c r="CX2" s="819"/>
      <c r="CY2" s="819"/>
      <c r="CZ2" s="819"/>
      <c r="DA2" s="819"/>
      <c r="DB2" s="819"/>
      <c r="DC2" s="819"/>
      <c r="DD2" s="819"/>
      <c r="DE2" s="819"/>
      <c r="DF2" s="819"/>
      <c r="DG2" s="819"/>
      <c r="DH2" s="819"/>
      <c r="DI2" s="819"/>
      <c r="DJ2" s="819"/>
      <c r="DK2" s="819"/>
      <c r="DL2" s="819"/>
      <c r="DM2" s="819"/>
      <c r="DN2" s="819"/>
      <c r="DO2" s="819"/>
      <c r="DP2" s="819"/>
      <c r="DQ2" s="819"/>
      <c r="DR2" s="819"/>
      <c r="DS2" s="819"/>
      <c r="DT2" s="819"/>
      <c r="DU2" s="819"/>
      <c r="DV2" s="819"/>
      <c r="DW2" s="819"/>
      <c r="DX2" s="819"/>
      <c r="DY2" s="819"/>
      <c r="DZ2" s="819"/>
      <c r="EA2" s="819"/>
      <c r="EB2" s="819"/>
      <c r="EC2" s="819"/>
      <c r="ED2" s="819"/>
      <c r="EE2" s="819"/>
      <c r="EF2" s="819"/>
      <c r="EG2" s="819"/>
      <c r="EH2" s="819"/>
      <c r="EI2" s="819"/>
      <c r="EJ2" s="819"/>
      <c r="EK2" s="819"/>
      <c r="EL2" s="819"/>
      <c r="EM2" s="819"/>
      <c r="EN2" s="819"/>
    </row>
    <row r="3" spans="1:149" s="819" customFormat="1" ht="12" customHeight="1">
      <c r="A3" s="831"/>
      <c r="B3" s="831"/>
      <c r="C3" s="831"/>
      <c r="E3" s="831"/>
      <c r="F3" s="831"/>
      <c r="G3" s="831"/>
      <c r="K3" s="448" t="s">
        <v>1112</v>
      </c>
    </row>
    <row r="4" spans="1:149" s="821" customFormat="1" ht="14.25">
      <c r="A4" s="820"/>
      <c r="B4" s="1755" t="s">
        <v>151</v>
      </c>
      <c r="C4" s="1756"/>
      <c r="D4" s="1756"/>
      <c r="E4" s="1756"/>
      <c r="F4" s="1327"/>
      <c r="G4" s="1755" t="s">
        <v>152</v>
      </c>
      <c r="H4" s="1756"/>
      <c r="I4" s="1756"/>
      <c r="J4" s="1756"/>
      <c r="K4" s="1757"/>
    </row>
    <row r="5" spans="1:149" s="821" customFormat="1" ht="14.25">
      <c r="A5" s="822" t="s">
        <v>68</v>
      </c>
      <c r="B5" s="1758">
        <v>2012</v>
      </c>
      <c r="C5" s="1328"/>
      <c r="D5" s="1760" t="s">
        <v>1062</v>
      </c>
      <c r="E5" s="1762" t="s">
        <v>1107</v>
      </c>
      <c r="F5" s="1763"/>
      <c r="G5" s="1758">
        <v>2012</v>
      </c>
      <c r="H5" s="1328"/>
      <c r="I5" s="1760" t="s">
        <v>1062</v>
      </c>
      <c r="J5" s="1762" t="s">
        <v>1107</v>
      </c>
      <c r="K5" s="1763"/>
    </row>
    <row r="6" spans="1:149" s="825" customFormat="1" ht="13.5" customHeight="1">
      <c r="A6" s="832"/>
      <c r="B6" s="1759"/>
      <c r="C6" s="1329">
        <v>2013</v>
      </c>
      <c r="D6" s="1761"/>
      <c r="E6" s="823">
        <v>2012</v>
      </c>
      <c r="F6" s="823">
        <v>2013</v>
      </c>
      <c r="G6" s="1759"/>
      <c r="H6" s="1329">
        <v>2013</v>
      </c>
      <c r="I6" s="1761"/>
      <c r="J6" s="823">
        <v>2012</v>
      </c>
      <c r="K6" s="823">
        <v>2013</v>
      </c>
    </row>
    <row r="7" spans="1:149" s="819" customFormat="1" ht="14.25" customHeight="1">
      <c r="A7" s="826" t="s">
        <v>82</v>
      </c>
      <c r="B7" s="1189">
        <v>96</v>
      </c>
      <c r="C7" s="1189">
        <v>95.3</v>
      </c>
      <c r="D7" s="1190">
        <v>99.270833333333329</v>
      </c>
      <c r="E7" s="1336">
        <v>2.1075278259533268</v>
      </c>
      <c r="F7" s="1336">
        <v>2.097917492185092</v>
      </c>
      <c r="G7" s="1189" t="s">
        <v>81</v>
      </c>
      <c r="H7" s="1189" t="s">
        <v>81</v>
      </c>
      <c r="I7" s="1189" t="s">
        <v>81</v>
      </c>
      <c r="J7" s="1189" t="s">
        <v>81</v>
      </c>
      <c r="K7" s="1189" t="s">
        <v>81</v>
      </c>
    </row>
    <row r="8" spans="1:149" s="819" customFormat="1" ht="14.25" customHeight="1">
      <c r="A8" s="826" t="s">
        <v>83</v>
      </c>
      <c r="B8" s="1191" t="s">
        <v>81</v>
      </c>
      <c r="C8" s="1191" t="s">
        <v>81</v>
      </c>
      <c r="D8" s="1191" t="s">
        <v>81</v>
      </c>
      <c r="E8" s="1191" t="s">
        <v>81</v>
      </c>
      <c r="F8" s="1191" t="s">
        <v>81</v>
      </c>
      <c r="G8" s="1191" t="s">
        <v>81</v>
      </c>
      <c r="H8" s="1191" t="s">
        <v>81</v>
      </c>
      <c r="I8" s="1189" t="s">
        <v>81</v>
      </c>
      <c r="J8" s="1189" t="s">
        <v>81</v>
      </c>
      <c r="K8" s="1189" t="s">
        <v>81</v>
      </c>
    </row>
    <row r="9" spans="1:149" s="819" customFormat="1" ht="14.25" customHeight="1">
      <c r="A9" s="826" t="s">
        <v>148</v>
      </c>
      <c r="B9" s="1189">
        <v>128.9</v>
      </c>
      <c r="C9" s="1189">
        <v>127.41</v>
      </c>
      <c r="D9" s="1190">
        <v>98.844065166795957</v>
      </c>
      <c r="E9" s="1336">
        <v>2.5451020114006355</v>
      </c>
      <c r="F9" s="1336">
        <v>2.5061813632635239</v>
      </c>
      <c r="G9" s="1189">
        <v>621</v>
      </c>
      <c r="H9" s="1189">
        <v>604.9</v>
      </c>
      <c r="I9" s="1191">
        <v>97.407407407407405</v>
      </c>
      <c r="J9" s="1190">
        <v>1.4804748962952368</v>
      </c>
      <c r="K9" s="1337">
        <v>1.5421444705618412</v>
      </c>
    </row>
    <row r="10" spans="1:149" s="819" customFormat="1" ht="14.25" customHeight="1">
      <c r="A10" s="826" t="s">
        <v>85</v>
      </c>
      <c r="B10" s="1189">
        <v>51</v>
      </c>
      <c r="C10" s="1189">
        <v>51</v>
      </c>
      <c r="D10" s="1190">
        <v>100</v>
      </c>
      <c r="E10" s="1336">
        <v>1.8558951965065504</v>
      </c>
      <c r="F10" s="1336">
        <v>1.8552200800291014</v>
      </c>
      <c r="G10" s="1189">
        <v>688</v>
      </c>
      <c r="H10" s="1189">
        <v>701.1</v>
      </c>
      <c r="I10" s="1191">
        <v>101.90406976744187</v>
      </c>
      <c r="J10" s="1190">
        <v>1.4988192441419694</v>
      </c>
      <c r="K10" s="1337">
        <v>1.5126344132419698</v>
      </c>
    </row>
    <row r="11" spans="1:149" s="819" customFormat="1" ht="14.25" customHeight="1">
      <c r="A11" s="826" t="s">
        <v>86</v>
      </c>
      <c r="B11" s="1189">
        <v>925</v>
      </c>
      <c r="C11" s="1189" t="s">
        <v>81</v>
      </c>
      <c r="D11" s="1191" t="s">
        <v>81</v>
      </c>
      <c r="E11" s="1336">
        <v>2.2006518687697763</v>
      </c>
      <c r="F11" s="1191" t="s">
        <v>81</v>
      </c>
      <c r="G11" s="1189">
        <v>6042</v>
      </c>
      <c r="H11" s="1189" t="s">
        <v>81</v>
      </c>
      <c r="I11" s="1191" t="s">
        <v>81</v>
      </c>
      <c r="J11" s="1190">
        <v>1.059544581714877</v>
      </c>
      <c r="K11" s="1191" t="s">
        <v>81</v>
      </c>
    </row>
    <row r="12" spans="1:149" s="819" customFormat="1" ht="14.25" customHeight="1">
      <c r="A12" s="1582" t="s">
        <v>87</v>
      </c>
      <c r="B12" s="1189">
        <v>13.5</v>
      </c>
      <c r="C12" s="1189">
        <v>15</v>
      </c>
      <c r="D12" s="1190">
        <v>111.11111111111111</v>
      </c>
      <c r="E12" s="1336">
        <v>2.2746419545071608</v>
      </c>
      <c r="F12" s="1336">
        <v>2.4962556165751373</v>
      </c>
      <c r="G12" s="1189" t="s">
        <v>81</v>
      </c>
      <c r="H12" s="1189" t="s">
        <v>81</v>
      </c>
      <c r="I12" s="1191" t="s">
        <v>81</v>
      </c>
      <c r="J12" s="1191" t="s">
        <v>81</v>
      </c>
      <c r="K12" s="1191" t="s">
        <v>81</v>
      </c>
    </row>
    <row r="13" spans="1:149" s="819" customFormat="1" ht="14.25" customHeight="1">
      <c r="A13" s="1583" t="s">
        <v>88</v>
      </c>
      <c r="B13" s="1191" t="s">
        <v>81</v>
      </c>
      <c r="C13" s="1191" t="s">
        <v>81</v>
      </c>
      <c r="D13" s="1191" t="s">
        <v>81</v>
      </c>
      <c r="E13" s="1191" t="s">
        <v>81</v>
      </c>
      <c r="F13" s="1191" t="s">
        <v>81</v>
      </c>
      <c r="G13" s="1191" t="s">
        <v>81</v>
      </c>
      <c r="H13" s="1191" t="s">
        <v>81</v>
      </c>
      <c r="I13" s="1191" t="s">
        <v>81</v>
      </c>
      <c r="J13" s="1191" t="s">
        <v>81</v>
      </c>
      <c r="K13" s="1191" t="s">
        <v>81</v>
      </c>
    </row>
    <row r="14" spans="1:149" s="819" customFormat="1">
      <c r="A14" s="1583" t="s">
        <v>89</v>
      </c>
      <c r="B14" s="1189">
        <v>101.39</v>
      </c>
      <c r="C14" s="1189">
        <v>104.59</v>
      </c>
      <c r="D14" s="1190">
        <v>103.15612979583786</v>
      </c>
      <c r="E14" s="1336">
        <v>2.5146017534504779</v>
      </c>
      <c r="F14" s="1338">
        <v>2.6973426313726301</v>
      </c>
      <c r="G14" s="1189">
        <v>327.8</v>
      </c>
      <c r="H14" s="1189">
        <v>315</v>
      </c>
      <c r="I14" s="1191">
        <v>96.095179987797437</v>
      </c>
      <c r="J14" s="1190">
        <v>1.4412845811568971</v>
      </c>
      <c r="K14" s="1337">
        <v>1.5401841375702252</v>
      </c>
    </row>
    <row r="15" spans="1:149" s="819" customFormat="1">
      <c r="A15" s="1583" t="s">
        <v>90</v>
      </c>
      <c r="B15" s="1189">
        <v>437.3</v>
      </c>
      <c r="C15" s="1189" t="s">
        <v>81</v>
      </c>
      <c r="D15" s="1191" t="s">
        <v>81</v>
      </c>
      <c r="E15" s="1336">
        <v>2.372723178678589</v>
      </c>
      <c r="F15" s="1191" t="s">
        <v>81</v>
      </c>
      <c r="G15" s="1189" t="s">
        <v>81</v>
      </c>
      <c r="H15" s="1189" t="s">
        <v>81</v>
      </c>
      <c r="I15" s="1191" t="s">
        <v>81</v>
      </c>
      <c r="J15" s="1191" t="s">
        <v>81</v>
      </c>
      <c r="K15" s="1191" t="s">
        <v>81</v>
      </c>
    </row>
    <row r="16" spans="1:149" s="819" customFormat="1">
      <c r="A16" s="1583" t="s">
        <v>91</v>
      </c>
      <c r="B16" s="1189">
        <v>629</v>
      </c>
      <c r="C16" s="1189" t="s">
        <v>81</v>
      </c>
      <c r="D16" s="1191" t="s">
        <v>81</v>
      </c>
      <c r="E16" s="1336">
        <v>2.3218899963086006</v>
      </c>
      <c r="F16" s="1191" t="s">
        <v>81</v>
      </c>
      <c r="G16" s="1189">
        <v>5035</v>
      </c>
      <c r="H16" s="1189">
        <v>5021</v>
      </c>
      <c r="I16" s="1191">
        <v>99.721946375372397</v>
      </c>
      <c r="J16" s="1190">
        <v>1.0716322864610381</v>
      </c>
      <c r="K16" s="1337">
        <v>1.0753309946329825</v>
      </c>
    </row>
    <row r="17" spans="1:11" s="819" customFormat="1">
      <c r="A17" s="1584" t="s">
        <v>1052</v>
      </c>
      <c r="B17" s="1551">
        <v>61.43</v>
      </c>
      <c r="C17" s="1551">
        <v>58.66</v>
      </c>
      <c r="D17" s="1552">
        <v>95.490802539475823</v>
      </c>
      <c r="E17" s="1552">
        <v>3.899104405613492</v>
      </c>
      <c r="F17" s="1552">
        <v>3.8240144981388404</v>
      </c>
      <c r="G17" s="1191" t="s">
        <v>81</v>
      </c>
      <c r="H17" s="1191" t="s">
        <v>81</v>
      </c>
      <c r="I17" s="1191" t="s">
        <v>81</v>
      </c>
      <c r="J17" s="1191" t="s">
        <v>81</v>
      </c>
      <c r="K17" s="1191" t="s">
        <v>81</v>
      </c>
    </row>
    <row r="18" spans="1:11" s="819" customFormat="1">
      <c r="A18" s="826" t="s">
        <v>92</v>
      </c>
      <c r="B18" s="1189">
        <v>449.6</v>
      </c>
      <c r="C18" s="1189">
        <v>447.7</v>
      </c>
      <c r="D18" s="1190">
        <v>99.57740213523131</v>
      </c>
      <c r="E18" s="1336">
        <v>1.8137296429421472</v>
      </c>
      <c r="F18" s="1336">
        <v>1.8420760283244391</v>
      </c>
      <c r="G18" s="1189">
        <v>6118</v>
      </c>
      <c r="H18" s="1189" t="s">
        <v>81</v>
      </c>
      <c r="I18" s="1191" t="s">
        <v>81</v>
      </c>
      <c r="J18" s="1190">
        <v>2.015888549502618</v>
      </c>
      <c r="K18" s="1191" t="s">
        <v>81</v>
      </c>
    </row>
    <row r="19" spans="1:11" s="819" customFormat="1">
      <c r="A19" s="826" t="s">
        <v>93</v>
      </c>
      <c r="B19" s="1189">
        <v>11.49</v>
      </c>
      <c r="C19" s="1189">
        <v>10.83</v>
      </c>
      <c r="D19" s="1190">
        <v>94.255874673629236</v>
      </c>
      <c r="E19" s="1336">
        <v>3.053252551020408</v>
      </c>
      <c r="F19" s="1336">
        <v>3.0366756393001348</v>
      </c>
      <c r="G19" s="1189" t="s">
        <v>81</v>
      </c>
      <c r="H19" s="1189" t="s">
        <v>81</v>
      </c>
      <c r="I19" s="1191" t="s">
        <v>81</v>
      </c>
      <c r="J19" s="1191" t="s">
        <v>81</v>
      </c>
      <c r="K19" s="1191" t="s">
        <v>81</v>
      </c>
    </row>
    <row r="20" spans="1:11" s="819" customFormat="1">
      <c r="A20" s="826" t="s">
        <v>94</v>
      </c>
      <c r="B20" s="1189">
        <v>28.88</v>
      </c>
      <c r="C20" s="1189" t="s">
        <v>81</v>
      </c>
      <c r="D20" s="1191" t="s">
        <v>81</v>
      </c>
      <c r="E20" s="1336">
        <v>3.324775796368995</v>
      </c>
      <c r="F20" s="1191" t="s">
        <v>81</v>
      </c>
      <c r="G20" s="1189" t="s">
        <v>81</v>
      </c>
      <c r="H20" s="1189" t="s">
        <v>81</v>
      </c>
      <c r="I20" s="1191" t="s">
        <v>81</v>
      </c>
      <c r="J20" s="1191" t="s">
        <v>81</v>
      </c>
      <c r="K20" s="1191" t="s">
        <v>81</v>
      </c>
    </row>
    <row r="21" spans="1:11" s="819" customFormat="1">
      <c r="A21" s="826" t="s">
        <v>95</v>
      </c>
      <c r="B21" s="1189">
        <v>44.67</v>
      </c>
      <c r="C21" s="1189">
        <v>44.11</v>
      </c>
      <c r="D21" s="1190">
        <v>98.746362211775235</v>
      </c>
      <c r="E21" s="1336">
        <v>3.5038042199388184</v>
      </c>
      <c r="F21" s="1336">
        <v>3.414377385071484</v>
      </c>
      <c r="G21" s="1189" t="s">
        <v>81</v>
      </c>
      <c r="H21" s="1189" t="s">
        <v>81</v>
      </c>
      <c r="I21" s="1191" t="s">
        <v>81</v>
      </c>
      <c r="J21" s="1191" t="s">
        <v>81</v>
      </c>
      <c r="K21" s="1191" t="s">
        <v>81</v>
      </c>
    </row>
    <row r="22" spans="1:11" s="819" customFormat="1">
      <c r="A22" s="826" t="s">
        <v>96</v>
      </c>
      <c r="B22" s="1189">
        <v>5.4</v>
      </c>
      <c r="C22" s="1189">
        <v>5.4</v>
      </c>
      <c r="D22" s="1190">
        <v>100</v>
      </c>
      <c r="E22" s="1336">
        <v>1.4244262727512531</v>
      </c>
      <c r="F22" s="1336">
        <v>1.3967925504397309</v>
      </c>
      <c r="G22" s="1189">
        <v>54</v>
      </c>
      <c r="H22" s="1189">
        <v>53.4</v>
      </c>
      <c r="I22" s="1191">
        <v>98.888888888888886</v>
      </c>
      <c r="J22" s="1190">
        <v>0.67358547051192497</v>
      </c>
      <c r="K22" s="1337">
        <v>0.69371370669160914</v>
      </c>
    </row>
    <row r="23" spans="1:11" s="819" customFormat="1">
      <c r="A23" s="826" t="s">
        <v>97</v>
      </c>
      <c r="B23" s="1189">
        <v>128.66999999999999</v>
      </c>
      <c r="C23" s="1189">
        <v>113.3</v>
      </c>
      <c r="D23" s="1190">
        <v>88.054713608455742</v>
      </c>
      <c r="E23" s="1336">
        <v>3.1700941395018805</v>
      </c>
      <c r="F23" s="1336">
        <v>2.7689863750229122</v>
      </c>
      <c r="G23" s="1189">
        <v>443.6</v>
      </c>
      <c r="H23" s="1189">
        <v>438.2</v>
      </c>
      <c r="I23" s="1191">
        <v>98.782687105500443</v>
      </c>
      <c r="J23" s="1190">
        <v>2.3506968364156644</v>
      </c>
      <c r="K23" s="1337">
        <v>2.1866376578725437</v>
      </c>
    </row>
    <row r="24" spans="1:11" s="819" customFormat="1">
      <c r="A24" s="826" t="s">
        <v>98</v>
      </c>
      <c r="B24" s="1189">
        <v>3.63</v>
      </c>
      <c r="C24" s="1189">
        <v>3.67</v>
      </c>
      <c r="D24" s="1190">
        <v>101.10192837465566</v>
      </c>
      <c r="E24" s="1336">
        <v>2.1091162628551507</v>
      </c>
      <c r="F24" s="1336">
        <v>2.0465064406401603</v>
      </c>
      <c r="G24" s="1189" t="s">
        <v>81</v>
      </c>
      <c r="H24" s="1189" t="s">
        <v>81</v>
      </c>
      <c r="I24" s="1191" t="s">
        <v>81</v>
      </c>
      <c r="J24" s="1191" t="s">
        <v>81</v>
      </c>
      <c r="K24" s="1191" t="s">
        <v>81</v>
      </c>
    </row>
    <row r="25" spans="1:11" s="819" customFormat="1">
      <c r="A25" s="826" t="s">
        <v>99</v>
      </c>
      <c r="B25" s="1189">
        <v>126</v>
      </c>
      <c r="C25" s="1189">
        <v>127</v>
      </c>
      <c r="D25" s="1190">
        <v>100.79365079365078</v>
      </c>
      <c r="E25" s="1336">
        <v>1.4298683613254652</v>
      </c>
      <c r="F25" s="1336">
        <v>1.4597701149425288</v>
      </c>
      <c r="G25" s="1189">
        <v>1956</v>
      </c>
      <c r="H25" s="1189" t="s">
        <v>81</v>
      </c>
      <c r="I25" s="1191" t="s">
        <v>81</v>
      </c>
      <c r="J25" s="1190">
        <v>1.565814647891834</v>
      </c>
      <c r="K25" s="1191" t="s">
        <v>81</v>
      </c>
    </row>
    <row r="26" spans="1:11" s="819" customFormat="1">
      <c r="A26" s="826" t="s">
        <v>100</v>
      </c>
      <c r="B26" s="1189">
        <v>81.27</v>
      </c>
      <c r="C26" s="1189">
        <v>82.19</v>
      </c>
      <c r="D26" s="1190">
        <v>101.13202903900577</v>
      </c>
      <c r="E26" s="1336">
        <v>1.921521896412308</v>
      </c>
      <c r="F26" s="1336">
        <v>1.9289895277390525</v>
      </c>
      <c r="G26" s="1189">
        <v>894.9</v>
      </c>
      <c r="H26" s="1189">
        <v>894.2</v>
      </c>
      <c r="I26" s="1191">
        <v>99.921778969717295</v>
      </c>
      <c r="J26" s="1190">
        <v>1.251011755232819</v>
      </c>
      <c r="K26" s="1337">
        <v>1.2495510866846371</v>
      </c>
    </row>
    <row r="27" spans="1:11" s="819" customFormat="1">
      <c r="A27" s="826" t="s">
        <v>101</v>
      </c>
      <c r="B27" s="1189">
        <v>500.4</v>
      </c>
      <c r="C27" s="1189">
        <v>506.5</v>
      </c>
      <c r="D27" s="1190">
        <v>101.21902478017586</v>
      </c>
      <c r="E27" s="1336">
        <v>3.2336234806040745</v>
      </c>
      <c r="F27" s="1338">
        <v>3.2753915596425203</v>
      </c>
      <c r="G27" s="1191" t="s">
        <v>81</v>
      </c>
      <c r="H27" s="1191" t="s">
        <v>81</v>
      </c>
      <c r="I27" s="1191" t="s">
        <v>81</v>
      </c>
      <c r="J27" s="1191" t="s">
        <v>81</v>
      </c>
      <c r="K27" s="1191" t="s">
        <v>81</v>
      </c>
    </row>
    <row r="28" spans="1:11" s="819" customFormat="1">
      <c r="A28" s="826" t="s">
        <v>102</v>
      </c>
      <c r="B28" s="1191" t="s">
        <v>81</v>
      </c>
      <c r="C28" s="1191" t="s">
        <v>81</v>
      </c>
      <c r="D28" s="1191" t="s">
        <v>81</v>
      </c>
      <c r="E28" s="1191" t="s">
        <v>81</v>
      </c>
      <c r="F28" s="1191" t="s">
        <v>81</v>
      </c>
      <c r="G28" s="1191" t="s">
        <v>81</v>
      </c>
      <c r="H28" s="1191" t="s">
        <v>81</v>
      </c>
      <c r="I28" s="1191" t="s">
        <v>81</v>
      </c>
      <c r="J28" s="1191" t="s">
        <v>81</v>
      </c>
      <c r="K28" s="1191" t="s">
        <v>81</v>
      </c>
    </row>
    <row r="29" spans="1:11" s="819" customFormat="1">
      <c r="A29" s="826" t="s">
        <v>103</v>
      </c>
      <c r="B29" s="1189">
        <v>188.7</v>
      </c>
      <c r="C29" s="1189" t="s">
        <v>81</v>
      </c>
      <c r="D29" s="1191" t="s">
        <v>81</v>
      </c>
      <c r="E29" s="1336">
        <v>2.1826888598429206</v>
      </c>
      <c r="F29" s="1191" t="s">
        <v>81</v>
      </c>
      <c r="G29" s="1189">
        <v>4.8</v>
      </c>
      <c r="H29" s="1189" t="s">
        <v>81</v>
      </c>
      <c r="I29" s="1191" t="s">
        <v>81</v>
      </c>
      <c r="J29" s="1190">
        <v>1.3039934800325998E-2</v>
      </c>
      <c r="K29" s="1191" t="s">
        <v>81</v>
      </c>
    </row>
    <row r="30" spans="1:11" s="819" customFormat="1">
      <c r="A30" s="826" t="s">
        <v>104</v>
      </c>
      <c r="B30" s="1189">
        <v>15.77</v>
      </c>
      <c r="C30" s="1189">
        <v>16.010000000000002</v>
      </c>
      <c r="D30" s="1190">
        <v>101.52187698161066</v>
      </c>
      <c r="E30" s="1336">
        <v>1.6808782775527604</v>
      </c>
      <c r="F30" s="1336">
        <v>1.7320653879025889</v>
      </c>
      <c r="G30" s="1189" t="s">
        <v>81</v>
      </c>
      <c r="H30" s="1189" t="s">
        <v>81</v>
      </c>
      <c r="I30" s="1191" t="s">
        <v>81</v>
      </c>
      <c r="J30" s="1191" t="s">
        <v>81</v>
      </c>
      <c r="K30" s="1191" t="s">
        <v>81</v>
      </c>
    </row>
    <row r="31" spans="1:11" s="821" customFormat="1" ht="14.25">
      <c r="A31" s="827" t="s">
        <v>105</v>
      </c>
      <c r="B31" s="1192">
        <v>44.73</v>
      </c>
      <c r="C31" s="1192">
        <v>42.82</v>
      </c>
      <c r="D31" s="1193">
        <v>95.729935166554895</v>
      </c>
      <c r="E31" s="1339">
        <v>2.0245040576076181</v>
      </c>
      <c r="F31" s="1339">
        <v>1.9532443836241304</v>
      </c>
      <c r="G31" s="1192">
        <v>41.9</v>
      </c>
      <c r="H31" s="1192">
        <v>214.9</v>
      </c>
      <c r="I31" s="1335">
        <v>512.88782816229116</v>
      </c>
      <c r="J31" s="1193">
        <v>0.27221049212278708</v>
      </c>
      <c r="K31" s="1340">
        <v>1.4283435468648225</v>
      </c>
    </row>
    <row r="32" spans="1:11" s="819" customFormat="1">
      <c r="A32" s="826" t="s">
        <v>106</v>
      </c>
      <c r="B32" s="1189">
        <v>37.299999999999997</v>
      </c>
      <c r="C32" s="1189">
        <v>37.299999999999997</v>
      </c>
      <c r="D32" s="1190">
        <v>100</v>
      </c>
      <c r="E32" s="1336">
        <v>1.4698928121059269</v>
      </c>
      <c r="F32" s="1336">
        <v>1.4922387582013121</v>
      </c>
      <c r="G32" s="1191" t="s">
        <v>81</v>
      </c>
      <c r="H32" s="1191" t="s">
        <v>81</v>
      </c>
      <c r="I32" s="1191" t="s">
        <v>81</v>
      </c>
      <c r="J32" s="1191" t="s">
        <v>81</v>
      </c>
      <c r="K32" s="1191" t="s">
        <v>81</v>
      </c>
    </row>
    <row r="33" spans="1:144" s="819" customFormat="1">
      <c r="A33" s="826" t="s">
        <v>107</v>
      </c>
      <c r="B33" s="1191" t="s">
        <v>81</v>
      </c>
      <c r="C33" s="1191" t="s">
        <v>81</v>
      </c>
      <c r="D33" s="1191" t="s">
        <v>81</v>
      </c>
      <c r="E33" s="1191" t="s">
        <v>81</v>
      </c>
      <c r="F33" s="1191" t="s">
        <v>81</v>
      </c>
      <c r="G33" s="1191" t="s">
        <v>81</v>
      </c>
      <c r="H33" s="1191" t="s">
        <v>81</v>
      </c>
      <c r="I33" s="1191" t="s">
        <v>81</v>
      </c>
      <c r="J33" s="1191" t="s">
        <v>81</v>
      </c>
      <c r="K33" s="1191" t="s">
        <v>81</v>
      </c>
    </row>
    <row r="34" spans="1:144" s="819" customFormat="1">
      <c r="A34" s="826" t="s">
        <v>108</v>
      </c>
      <c r="B34" s="1189">
        <v>413</v>
      </c>
      <c r="C34" s="1189">
        <v>398</v>
      </c>
      <c r="D34" s="1190">
        <v>96.368038740920099</v>
      </c>
      <c r="E34" s="1336">
        <v>1.3960720684176724</v>
      </c>
      <c r="F34" s="1336">
        <v>1.3285266039121437</v>
      </c>
      <c r="G34" s="1189">
        <v>3519.7</v>
      </c>
      <c r="H34" s="1189">
        <v>3906.9</v>
      </c>
      <c r="I34" s="1191">
        <v>111.00093757990739</v>
      </c>
      <c r="J34" s="1190">
        <v>1.061672119260072</v>
      </c>
      <c r="K34" s="1341">
        <v>1.1762403601970788</v>
      </c>
    </row>
    <row r="35" spans="1:144" s="835" customFormat="1" ht="12">
      <c r="A35" s="833" t="s">
        <v>149</v>
      </c>
      <c r="B35" s="1197"/>
      <c r="C35" s="834"/>
      <c r="D35" s="834"/>
      <c r="E35" s="834"/>
      <c r="F35" s="834"/>
      <c r="G35" s="1198"/>
      <c r="H35" s="834"/>
      <c r="I35" s="834"/>
      <c r="J35" s="834"/>
      <c r="K35" s="834"/>
      <c r="L35" s="834"/>
      <c r="M35" s="834"/>
      <c r="N35" s="834"/>
      <c r="O35" s="834"/>
      <c r="P35" s="834"/>
      <c r="Q35" s="834"/>
      <c r="R35" s="834"/>
      <c r="S35" s="834"/>
      <c r="T35" s="834"/>
      <c r="U35" s="834"/>
      <c r="V35" s="834"/>
      <c r="W35" s="834"/>
      <c r="X35" s="834"/>
      <c r="Y35" s="834"/>
      <c r="Z35" s="834"/>
      <c r="AA35" s="834"/>
      <c r="AB35" s="834"/>
      <c r="AC35" s="834"/>
      <c r="AD35" s="834"/>
      <c r="AE35" s="834"/>
      <c r="AF35" s="834"/>
      <c r="AG35" s="834"/>
      <c r="AH35" s="834"/>
      <c r="AI35" s="834"/>
      <c r="AJ35" s="834"/>
      <c r="AK35" s="834"/>
      <c r="AL35" s="834"/>
      <c r="AM35" s="834"/>
      <c r="AN35" s="834"/>
      <c r="AO35" s="834"/>
      <c r="AP35" s="834"/>
      <c r="AQ35" s="834"/>
      <c r="AR35" s="834"/>
      <c r="AS35" s="834"/>
      <c r="AT35" s="834"/>
      <c r="AU35" s="834"/>
      <c r="AV35" s="834"/>
      <c r="AW35" s="834"/>
      <c r="AX35" s="834"/>
      <c r="AY35" s="834"/>
      <c r="AZ35" s="834"/>
      <c r="BA35" s="834"/>
      <c r="BB35" s="834"/>
      <c r="BC35" s="834"/>
      <c r="BD35" s="834"/>
      <c r="BE35" s="834"/>
      <c r="BF35" s="834"/>
      <c r="BG35" s="834"/>
      <c r="BH35" s="834"/>
      <c r="BI35" s="834"/>
      <c r="BJ35" s="834"/>
      <c r="BK35" s="834"/>
      <c r="BL35" s="834"/>
      <c r="BM35" s="834"/>
      <c r="BN35" s="834"/>
      <c r="BO35" s="834"/>
      <c r="BP35" s="834"/>
      <c r="BQ35" s="834"/>
      <c r="BR35" s="834"/>
      <c r="BS35" s="834"/>
      <c r="BT35" s="834"/>
      <c r="BU35" s="834"/>
      <c r="BV35" s="834"/>
      <c r="BW35" s="834"/>
      <c r="BX35" s="834"/>
      <c r="BY35" s="834"/>
      <c r="BZ35" s="834"/>
      <c r="CA35" s="834"/>
      <c r="CB35" s="834"/>
      <c r="CC35" s="834"/>
      <c r="CD35" s="834"/>
      <c r="CE35" s="834"/>
      <c r="CF35" s="834"/>
      <c r="CG35" s="834"/>
      <c r="CH35" s="834"/>
      <c r="CI35" s="834"/>
      <c r="CJ35" s="834"/>
      <c r="CK35" s="834"/>
      <c r="CL35" s="834"/>
      <c r="CM35" s="834"/>
      <c r="CN35" s="834"/>
      <c r="CO35" s="834"/>
      <c r="CP35" s="834"/>
      <c r="CQ35" s="834"/>
      <c r="CR35" s="834"/>
      <c r="CS35" s="834"/>
      <c r="CT35" s="834"/>
      <c r="CU35" s="834"/>
      <c r="CV35" s="834"/>
      <c r="CW35" s="834"/>
      <c r="CX35" s="834"/>
      <c r="CY35" s="834"/>
      <c r="CZ35" s="834"/>
      <c r="DA35" s="834"/>
      <c r="DB35" s="834"/>
      <c r="DC35" s="834"/>
      <c r="DD35" s="834"/>
      <c r="DE35" s="834"/>
      <c r="DF35" s="834"/>
      <c r="DG35" s="834"/>
      <c r="DH35" s="834"/>
      <c r="DI35" s="834"/>
      <c r="DJ35" s="834"/>
      <c r="DK35" s="834"/>
      <c r="DL35" s="834"/>
      <c r="DM35" s="834"/>
      <c r="DN35" s="834"/>
      <c r="DO35" s="834"/>
      <c r="DP35" s="834"/>
      <c r="DQ35" s="834"/>
      <c r="DR35" s="834"/>
      <c r="DS35" s="834"/>
      <c r="DT35" s="834"/>
      <c r="DU35" s="834"/>
      <c r="DV35" s="834"/>
      <c r="DW35" s="834"/>
      <c r="DX35" s="834"/>
      <c r="DY35" s="834"/>
      <c r="DZ35" s="834"/>
      <c r="EA35" s="834"/>
      <c r="EB35" s="834"/>
      <c r="EC35" s="834"/>
      <c r="ED35" s="834"/>
      <c r="EE35" s="834"/>
      <c r="EF35" s="834"/>
      <c r="EG35" s="834"/>
      <c r="EH35" s="834"/>
      <c r="EI35" s="834"/>
      <c r="EJ35" s="834"/>
      <c r="EK35" s="834"/>
      <c r="EL35" s="834"/>
      <c r="EM35" s="834"/>
      <c r="EN35" s="834"/>
    </row>
    <row r="36" spans="1:144">
      <c r="A36" s="833" t="s">
        <v>1187</v>
      </c>
      <c r="L36" s="819"/>
      <c r="M36" s="819"/>
      <c r="N36" s="819"/>
      <c r="O36" s="819"/>
      <c r="P36" s="819"/>
      <c r="Q36" s="819"/>
      <c r="R36" s="819"/>
      <c r="S36" s="819"/>
      <c r="T36" s="819"/>
      <c r="U36" s="819"/>
      <c r="V36" s="819"/>
      <c r="W36" s="819"/>
      <c r="X36" s="819"/>
      <c r="Y36" s="819"/>
      <c r="Z36" s="819"/>
      <c r="AA36" s="819"/>
      <c r="AB36" s="819"/>
      <c r="AC36" s="819"/>
      <c r="AD36" s="819"/>
      <c r="AE36" s="819"/>
      <c r="AF36" s="819"/>
      <c r="AG36" s="819"/>
      <c r="AH36" s="819"/>
      <c r="AI36" s="819"/>
      <c r="AJ36" s="819"/>
      <c r="AK36" s="819"/>
      <c r="AL36" s="819"/>
      <c r="AM36" s="819"/>
      <c r="AN36" s="819"/>
      <c r="AO36" s="819"/>
      <c r="AP36" s="819"/>
      <c r="AQ36" s="819"/>
      <c r="AR36" s="819"/>
      <c r="AS36" s="819"/>
      <c r="AT36" s="819"/>
      <c r="AU36" s="819"/>
      <c r="AV36" s="819"/>
      <c r="AW36" s="819"/>
      <c r="AX36" s="819"/>
      <c r="AY36" s="819"/>
      <c r="AZ36" s="819"/>
      <c r="BA36" s="819"/>
      <c r="BB36" s="819"/>
      <c r="BC36" s="819"/>
      <c r="BD36" s="819"/>
      <c r="BE36" s="819"/>
      <c r="BF36" s="819"/>
      <c r="BG36" s="819"/>
      <c r="BH36" s="819"/>
      <c r="BI36" s="819"/>
      <c r="BJ36" s="819"/>
      <c r="BK36" s="819"/>
      <c r="BL36" s="819"/>
      <c r="BM36" s="819"/>
      <c r="BN36" s="819"/>
      <c r="BO36" s="819"/>
      <c r="BP36" s="819"/>
      <c r="BQ36" s="819"/>
      <c r="BR36" s="819"/>
      <c r="BS36" s="819"/>
      <c r="BT36" s="819"/>
      <c r="BU36" s="819"/>
      <c r="BV36" s="819"/>
      <c r="BW36" s="819"/>
      <c r="BX36" s="819"/>
      <c r="BY36" s="819"/>
      <c r="BZ36" s="819"/>
      <c r="CA36" s="819"/>
      <c r="CB36" s="819"/>
      <c r="CC36" s="819"/>
      <c r="CD36" s="819"/>
      <c r="CE36" s="819"/>
      <c r="CF36" s="819"/>
      <c r="CG36" s="819"/>
      <c r="CH36" s="819"/>
      <c r="CI36" s="819"/>
      <c r="CJ36" s="819"/>
      <c r="CK36" s="819"/>
      <c r="CL36" s="819"/>
      <c r="CM36" s="819"/>
      <c r="CN36" s="819"/>
      <c r="CO36" s="819"/>
      <c r="CP36" s="819"/>
      <c r="CQ36" s="819"/>
      <c r="CR36" s="819"/>
      <c r="CS36" s="819"/>
      <c r="CT36" s="819"/>
      <c r="CU36" s="819"/>
      <c r="CV36" s="819"/>
      <c r="CW36" s="819"/>
      <c r="CX36" s="819"/>
      <c r="CY36" s="819"/>
      <c r="CZ36" s="819"/>
      <c r="DA36" s="819"/>
      <c r="DB36" s="819"/>
      <c r="DC36" s="819"/>
      <c r="DD36" s="819"/>
      <c r="DE36" s="819"/>
      <c r="DF36" s="819"/>
      <c r="DG36" s="819"/>
      <c r="DH36" s="819"/>
      <c r="DI36" s="819"/>
      <c r="DJ36" s="819"/>
      <c r="DK36" s="819"/>
      <c r="DL36" s="819"/>
      <c r="DM36" s="819"/>
      <c r="DN36" s="819"/>
      <c r="DO36" s="819"/>
      <c r="DP36" s="819"/>
      <c r="DQ36" s="819"/>
      <c r="DR36" s="819"/>
      <c r="DS36" s="819"/>
      <c r="DT36" s="819"/>
      <c r="DU36" s="819"/>
      <c r="DV36" s="819"/>
      <c r="DW36" s="819"/>
      <c r="DX36" s="819"/>
      <c r="DY36" s="819"/>
      <c r="DZ36" s="819"/>
      <c r="EA36" s="819"/>
      <c r="EB36" s="819"/>
      <c r="EC36" s="819"/>
      <c r="ED36" s="819"/>
      <c r="EE36" s="819"/>
      <c r="EF36" s="819"/>
      <c r="EG36" s="819"/>
      <c r="EH36" s="819"/>
      <c r="EI36" s="819"/>
      <c r="EJ36" s="819"/>
      <c r="EK36" s="819"/>
      <c r="EL36" s="819"/>
      <c r="EM36" s="819"/>
      <c r="EN36" s="819"/>
    </row>
    <row r="37" spans="1:144">
      <c r="A37" s="833" t="s">
        <v>1111</v>
      </c>
      <c r="L37" s="819"/>
      <c r="M37" s="819"/>
      <c r="N37" s="819"/>
      <c r="O37" s="819"/>
      <c r="P37" s="819"/>
      <c r="Q37" s="819"/>
      <c r="R37" s="819"/>
      <c r="S37" s="819"/>
      <c r="T37" s="819"/>
      <c r="U37" s="819"/>
      <c r="V37" s="819"/>
      <c r="W37" s="819"/>
      <c r="X37" s="819"/>
      <c r="Y37" s="819"/>
      <c r="Z37" s="819"/>
      <c r="AA37" s="819"/>
      <c r="AB37" s="819"/>
      <c r="AC37" s="819"/>
      <c r="AD37" s="819"/>
      <c r="AE37" s="819"/>
      <c r="AF37" s="819"/>
      <c r="AG37" s="819"/>
      <c r="AH37" s="819"/>
      <c r="AI37" s="819"/>
      <c r="AJ37" s="819"/>
      <c r="AK37" s="819"/>
      <c r="AL37" s="819"/>
      <c r="AM37" s="819"/>
      <c r="AN37" s="819"/>
      <c r="AO37" s="819"/>
      <c r="AP37" s="819"/>
      <c r="AQ37" s="819"/>
      <c r="AR37" s="819"/>
      <c r="AS37" s="819"/>
      <c r="AT37" s="819"/>
      <c r="AU37" s="819"/>
      <c r="AV37" s="819"/>
      <c r="AW37" s="819"/>
      <c r="AX37" s="819"/>
      <c r="AY37" s="819"/>
      <c r="AZ37" s="819"/>
      <c r="BA37" s="819"/>
      <c r="BB37" s="819"/>
      <c r="BC37" s="819"/>
      <c r="BD37" s="819"/>
      <c r="BE37" s="819"/>
      <c r="BF37" s="819"/>
      <c r="BG37" s="819"/>
      <c r="BH37" s="819"/>
      <c r="BI37" s="819"/>
      <c r="BJ37" s="819"/>
      <c r="BK37" s="819"/>
      <c r="BL37" s="819"/>
      <c r="BM37" s="819"/>
      <c r="BN37" s="819"/>
      <c r="BO37" s="819"/>
      <c r="BP37" s="819"/>
      <c r="BQ37" s="819"/>
      <c r="BR37" s="819"/>
      <c r="BS37" s="819"/>
      <c r="BT37" s="819"/>
      <c r="BU37" s="819"/>
      <c r="BV37" s="819"/>
      <c r="BW37" s="819"/>
      <c r="BX37" s="819"/>
      <c r="BY37" s="819"/>
      <c r="BZ37" s="819"/>
      <c r="CA37" s="819"/>
      <c r="CB37" s="819"/>
      <c r="CC37" s="819"/>
      <c r="CD37" s="819"/>
      <c r="CE37" s="819"/>
      <c r="CF37" s="819"/>
      <c r="CG37" s="819"/>
      <c r="CH37" s="819"/>
      <c r="CI37" s="819"/>
      <c r="CJ37" s="819"/>
      <c r="CK37" s="819"/>
      <c r="CL37" s="819"/>
      <c r="CM37" s="819"/>
      <c r="CN37" s="819"/>
      <c r="CO37" s="819"/>
      <c r="CP37" s="819"/>
      <c r="CQ37" s="819"/>
      <c r="CR37" s="819"/>
      <c r="CS37" s="819"/>
      <c r="CT37" s="819"/>
      <c r="CU37" s="819"/>
      <c r="CV37" s="819"/>
      <c r="CW37" s="819"/>
      <c r="CX37" s="819"/>
      <c r="CY37" s="819"/>
      <c r="CZ37" s="819"/>
      <c r="DA37" s="819"/>
      <c r="DB37" s="819"/>
      <c r="DC37" s="819"/>
      <c r="DD37" s="819"/>
      <c r="DE37" s="819"/>
      <c r="DF37" s="819"/>
      <c r="DG37" s="819"/>
      <c r="DH37" s="819"/>
      <c r="DI37" s="819"/>
      <c r="DJ37" s="819"/>
      <c r="DK37" s="819"/>
      <c r="DL37" s="819"/>
      <c r="DM37" s="819"/>
      <c r="DN37" s="819"/>
      <c r="DO37" s="819"/>
      <c r="DP37" s="819"/>
      <c r="DQ37" s="819"/>
      <c r="DR37" s="819"/>
      <c r="DS37" s="819"/>
      <c r="DT37" s="819"/>
      <c r="DU37" s="819"/>
      <c r="DV37" s="819"/>
      <c r="DW37" s="819"/>
      <c r="DX37" s="819"/>
      <c r="DY37" s="819"/>
      <c r="DZ37" s="819"/>
      <c r="EA37" s="819"/>
      <c r="EB37" s="819"/>
      <c r="EC37" s="819"/>
      <c r="ED37" s="819"/>
      <c r="EE37" s="819"/>
      <c r="EF37" s="819"/>
      <c r="EG37" s="819"/>
      <c r="EH37" s="819"/>
      <c r="EI37" s="819"/>
      <c r="EJ37" s="819"/>
      <c r="EK37" s="819"/>
      <c r="EL37" s="819"/>
      <c r="EM37" s="819"/>
      <c r="EN37" s="819"/>
    </row>
    <row r="38" spans="1:144">
      <c r="A38" s="833" t="s">
        <v>150</v>
      </c>
      <c r="L38" s="819"/>
      <c r="M38" s="819"/>
      <c r="N38" s="819"/>
      <c r="O38" s="819"/>
      <c r="P38" s="819"/>
      <c r="Q38" s="819"/>
      <c r="R38" s="819"/>
      <c r="S38" s="819"/>
      <c r="T38" s="819"/>
      <c r="U38" s="819"/>
      <c r="V38" s="819"/>
      <c r="W38" s="819"/>
      <c r="X38" s="819"/>
      <c r="Y38" s="819"/>
      <c r="Z38" s="819"/>
      <c r="AA38" s="819"/>
      <c r="AB38" s="819"/>
      <c r="AC38" s="819"/>
      <c r="AD38" s="819"/>
      <c r="AE38" s="819"/>
      <c r="AF38" s="819"/>
      <c r="AG38" s="819"/>
      <c r="AH38" s="819"/>
      <c r="AI38" s="819"/>
      <c r="AJ38" s="819"/>
      <c r="AK38" s="819"/>
      <c r="AL38" s="819"/>
      <c r="AM38" s="819"/>
      <c r="AN38" s="819"/>
      <c r="AO38" s="819"/>
      <c r="AP38" s="819"/>
      <c r="AQ38" s="819"/>
      <c r="AR38" s="819"/>
      <c r="AS38" s="819"/>
      <c r="AT38" s="819"/>
      <c r="AU38" s="819"/>
      <c r="AV38" s="819"/>
      <c r="AW38" s="819"/>
      <c r="AX38" s="819"/>
      <c r="AY38" s="819"/>
      <c r="AZ38" s="819"/>
      <c r="BA38" s="819"/>
      <c r="BB38" s="819"/>
      <c r="BC38" s="819"/>
      <c r="BD38" s="819"/>
      <c r="BE38" s="819"/>
      <c r="BF38" s="819"/>
      <c r="BG38" s="819"/>
      <c r="BH38" s="819"/>
      <c r="BI38" s="819"/>
      <c r="BJ38" s="819"/>
      <c r="BK38" s="819"/>
      <c r="BL38" s="819"/>
      <c r="BM38" s="819"/>
      <c r="BN38" s="819"/>
      <c r="BO38" s="819"/>
      <c r="BP38" s="819"/>
      <c r="BQ38" s="819"/>
      <c r="BR38" s="819"/>
      <c r="BS38" s="819"/>
      <c r="BT38" s="819"/>
      <c r="BU38" s="819"/>
      <c r="BV38" s="819"/>
      <c r="BW38" s="819"/>
      <c r="BX38" s="819"/>
      <c r="BY38" s="819"/>
      <c r="BZ38" s="819"/>
      <c r="CA38" s="819"/>
      <c r="CB38" s="819"/>
      <c r="CC38" s="819"/>
      <c r="CD38" s="819"/>
      <c r="CE38" s="819"/>
      <c r="CF38" s="819"/>
      <c r="CG38" s="819"/>
      <c r="CH38" s="819"/>
      <c r="CI38" s="819"/>
      <c r="CJ38" s="819"/>
      <c r="CK38" s="819"/>
      <c r="CL38" s="819"/>
      <c r="CM38" s="819"/>
      <c r="CN38" s="819"/>
      <c r="CO38" s="819"/>
      <c r="CP38" s="819"/>
      <c r="CQ38" s="819"/>
      <c r="CR38" s="819"/>
      <c r="CS38" s="819"/>
      <c r="CT38" s="819"/>
      <c r="CU38" s="819"/>
      <c r="CV38" s="819"/>
      <c r="CW38" s="819"/>
      <c r="CX38" s="819"/>
      <c r="CY38" s="819"/>
      <c r="CZ38" s="819"/>
      <c r="DA38" s="819"/>
      <c r="DB38" s="819"/>
      <c r="DC38" s="819"/>
      <c r="DD38" s="819"/>
      <c r="DE38" s="819"/>
      <c r="DF38" s="819"/>
      <c r="DG38" s="819"/>
      <c r="DH38" s="819"/>
      <c r="DI38" s="819"/>
      <c r="DJ38" s="819"/>
      <c r="DK38" s="819"/>
      <c r="DL38" s="819"/>
      <c r="DM38" s="819"/>
      <c r="DN38" s="819"/>
      <c r="DO38" s="819"/>
      <c r="DP38" s="819"/>
      <c r="DQ38" s="819"/>
      <c r="DR38" s="819"/>
      <c r="DS38" s="819"/>
      <c r="DT38" s="819"/>
      <c r="DU38" s="819"/>
      <c r="DV38" s="819"/>
      <c r="DW38" s="819"/>
      <c r="DX38" s="819"/>
      <c r="DY38" s="819"/>
      <c r="DZ38" s="819"/>
      <c r="EA38" s="819"/>
      <c r="EB38" s="819"/>
      <c r="EC38" s="819"/>
      <c r="ED38" s="819"/>
      <c r="EE38" s="819"/>
      <c r="EF38" s="819"/>
      <c r="EG38" s="819"/>
      <c r="EH38" s="819"/>
      <c r="EI38" s="819"/>
      <c r="EJ38" s="819"/>
      <c r="EK38" s="819"/>
      <c r="EL38" s="819"/>
      <c r="EM38" s="819"/>
      <c r="EN38" s="819"/>
    </row>
    <row r="39" spans="1:144">
      <c r="A39" s="536" t="s">
        <v>1102</v>
      </c>
      <c r="L39" s="819"/>
      <c r="M39" s="819"/>
      <c r="N39" s="819"/>
      <c r="O39" s="819"/>
      <c r="P39" s="819"/>
      <c r="Q39" s="819"/>
      <c r="R39" s="819"/>
      <c r="S39" s="819"/>
      <c r="T39" s="819"/>
      <c r="U39" s="819"/>
      <c r="V39" s="819"/>
      <c r="W39" s="819"/>
      <c r="X39" s="819"/>
      <c r="Y39" s="819"/>
      <c r="Z39" s="819"/>
      <c r="AA39" s="819"/>
      <c r="AB39" s="819"/>
      <c r="AC39" s="819"/>
      <c r="AD39" s="819"/>
      <c r="AE39" s="819"/>
      <c r="AF39" s="819"/>
      <c r="AG39" s="819"/>
      <c r="AH39" s="819"/>
      <c r="AI39" s="819"/>
      <c r="AJ39" s="819"/>
      <c r="AK39" s="819"/>
      <c r="AL39" s="819"/>
      <c r="AM39" s="819"/>
      <c r="AN39" s="819"/>
      <c r="AO39" s="819"/>
      <c r="AP39" s="819"/>
      <c r="AQ39" s="819"/>
      <c r="AR39" s="819"/>
      <c r="AS39" s="819"/>
      <c r="AT39" s="819"/>
      <c r="AU39" s="819"/>
      <c r="AV39" s="819"/>
      <c r="AW39" s="819"/>
      <c r="AX39" s="819"/>
      <c r="AY39" s="819"/>
      <c r="AZ39" s="819"/>
      <c r="BA39" s="819"/>
      <c r="BB39" s="819"/>
      <c r="BC39" s="819"/>
      <c r="BD39" s="819"/>
      <c r="BE39" s="819"/>
      <c r="BF39" s="819"/>
      <c r="BG39" s="819"/>
      <c r="BH39" s="819"/>
      <c r="BI39" s="819"/>
      <c r="BJ39" s="819"/>
      <c r="BK39" s="819"/>
      <c r="BL39" s="819"/>
      <c r="BM39" s="819"/>
      <c r="BN39" s="819"/>
      <c r="BO39" s="819"/>
      <c r="BP39" s="819"/>
      <c r="BQ39" s="819"/>
      <c r="BR39" s="819"/>
      <c r="BS39" s="819"/>
      <c r="BT39" s="819"/>
      <c r="BU39" s="819"/>
      <c r="BV39" s="819"/>
      <c r="BW39" s="819"/>
      <c r="BX39" s="819"/>
      <c r="BY39" s="819"/>
      <c r="BZ39" s="819"/>
      <c r="CA39" s="819"/>
      <c r="CB39" s="819"/>
      <c r="CC39" s="819"/>
      <c r="CD39" s="819"/>
      <c r="CE39" s="819"/>
      <c r="CF39" s="819"/>
      <c r="CG39" s="819"/>
      <c r="CH39" s="819"/>
      <c r="CI39" s="819"/>
      <c r="CJ39" s="819"/>
      <c r="CK39" s="819"/>
      <c r="CL39" s="819"/>
      <c r="CM39" s="819"/>
      <c r="CN39" s="819"/>
      <c r="CO39" s="819"/>
      <c r="CP39" s="819"/>
      <c r="CQ39" s="819"/>
      <c r="CR39" s="819"/>
      <c r="CS39" s="819"/>
      <c r="CT39" s="819"/>
      <c r="CU39" s="819"/>
      <c r="CV39" s="819"/>
      <c r="CW39" s="819"/>
      <c r="CX39" s="819"/>
      <c r="CY39" s="819"/>
      <c r="CZ39" s="819"/>
      <c r="DA39" s="819"/>
      <c r="DB39" s="819"/>
      <c r="DC39" s="819"/>
      <c r="DD39" s="819"/>
      <c r="DE39" s="819"/>
      <c r="DF39" s="819"/>
      <c r="DG39" s="819"/>
      <c r="DH39" s="819"/>
      <c r="DI39" s="819"/>
      <c r="DJ39" s="819"/>
      <c r="DK39" s="819"/>
      <c r="DL39" s="819"/>
      <c r="DM39" s="819"/>
      <c r="DN39" s="819"/>
      <c r="DO39" s="819"/>
      <c r="DP39" s="819"/>
      <c r="DQ39" s="819"/>
      <c r="DR39" s="819"/>
      <c r="DS39" s="819"/>
      <c r="DT39" s="819"/>
      <c r="DU39" s="819"/>
      <c r="DV39" s="819"/>
      <c r="DW39" s="819"/>
      <c r="DX39" s="819"/>
      <c r="DY39" s="819"/>
      <c r="DZ39" s="819"/>
      <c r="EA39" s="819"/>
      <c r="EB39" s="819"/>
      <c r="EC39" s="819"/>
      <c r="ED39" s="819"/>
      <c r="EE39" s="819"/>
      <c r="EF39" s="819"/>
      <c r="EG39" s="819"/>
      <c r="EH39" s="819"/>
      <c r="EI39" s="819"/>
      <c r="EJ39" s="819"/>
      <c r="EK39" s="819"/>
      <c r="EL39" s="819"/>
      <c r="EM39" s="819"/>
      <c r="EN39" s="819"/>
    </row>
    <row r="40" spans="1:144">
      <c r="L40" s="819"/>
      <c r="M40" s="819"/>
      <c r="N40" s="819"/>
      <c r="O40" s="819"/>
      <c r="P40" s="819"/>
      <c r="Q40" s="819"/>
      <c r="R40" s="819"/>
      <c r="S40" s="819"/>
      <c r="T40" s="819"/>
      <c r="U40" s="819"/>
      <c r="V40" s="819"/>
      <c r="W40" s="819"/>
      <c r="X40" s="819"/>
      <c r="Y40" s="819"/>
      <c r="Z40" s="819"/>
      <c r="AA40" s="819"/>
      <c r="AB40" s="819"/>
      <c r="AC40" s="819"/>
      <c r="AD40" s="819"/>
      <c r="AE40" s="819"/>
      <c r="AF40" s="819"/>
      <c r="AG40" s="819"/>
      <c r="AH40" s="819"/>
      <c r="AI40" s="819"/>
      <c r="AJ40" s="819"/>
      <c r="AK40" s="819"/>
      <c r="AL40" s="819"/>
      <c r="AM40" s="819"/>
      <c r="AN40" s="819"/>
      <c r="AO40" s="819"/>
      <c r="AP40" s="819"/>
      <c r="AQ40" s="819"/>
      <c r="AR40" s="819"/>
      <c r="AS40" s="819"/>
      <c r="AT40" s="819"/>
      <c r="AU40" s="819"/>
      <c r="AV40" s="819"/>
      <c r="AW40" s="819"/>
      <c r="AX40" s="819"/>
      <c r="AY40" s="819"/>
      <c r="AZ40" s="819"/>
      <c r="BA40" s="819"/>
      <c r="BB40" s="819"/>
      <c r="BC40" s="819"/>
      <c r="BD40" s="819"/>
      <c r="BE40" s="819"/>
      <c r="BF40" s="819"/>
      <c r="BG40" s="819"/>
      <c r="BH40" s="819"/>
      <c r="BI40" s="819"/>
      <c r="BJ40" s="819"/>
      <c r="BK40" s="819"/>
      <c r="BL40" s="819"/>
      <c r="BM40" s="819"/>
      <c r="BN40" s="819"/>
      <c r="BO40" s="819"/>
      <c r="BP40" s="819"/>
      <c r="BQ40" s="819"/>
      <c r="BR40" s="819"/>
      <c r="BS40" s="819"/>
      <c r="BT40" s="819"/>
      <c r="BU40" s="819"/>
      <c r="BV40" s="819"/>
      <c r="BW40" s="819"/>
      <c r="BX40" s="819"/>
      <c r="BY40" s="819"/>
      <c r="BZ40" s="819"/>
      <c r="CA40" s="819"/>
      <c r="CB40" s="819"/>
      <c r="CC40" s="819"/>
      <c r="CD40" s="819"/>
      <c r="CE40" s="819"/>
      <c r="CF40" s="819"/>
      <c r="CG40" s="819"/>
      <c r="CH40" s="819"/>
      <c r="CI40" s="819"/>
      <c r="CJ40" s="819"/>
      <c r="CK40" s="819"/>
      <c r="CL40" s="819"/>
      <c r="CM40" s="819"/>
      <c r="CN40" s="819"/>
      <c r="CO40" s="819"/>
      <c r="CP40" s="819"/>
      <c r="CQ40" s="819"/>
      <c r="CR40" s="819"/>
      <c r="CS40" s="819"/>
      <c r="CT40" s="819"/>
      <c r="CU40" s="819"/>
      <c r="CV40" s="819"/>
      <c r="CW40" s="819"/>
      <c r="CX40" s="819"/>
      <c r="CY40" s="819"/>
      <c r="CZ40" s="819"/>
      <c r="DA40" s="819"/>
      <c r="DB40" s="819"/>
      <c r="DC40" s="819"/>
      <c r="DD40" s="819"/>
      <c r="DE40" s="819"/>
      <c r="DF40" s="819"/>
      <c r="DG40" s="819"/>
      <c r="DH40" s="819"/>
      <c r="DI40" s="819"/>
      <c r="DJ40" s="819"/>
      <c r="DK40" s="819"/>
      <c r="DL40" s="819"/>
      <c r="DM40" s="819"/>
      <c r="DN40" s="819"/>
      <c r="DO40" s="819"/>
      <c r="DP40" s="819"/>
      <c r="DQ40" s="819"/>
      <c r="DR40" s="819"/>
      <c r="DS40" s="819"/>
      <c r="DT40" s="819"/>
      <c r="DU40" s="819"/>
      <c r="DV40" s="819"/>
      <c r="DW40" s="819"/>
      <c r="DX40" s="819"/>
      <c r="DY40" s="819"/>
      <c r="DZ40" s="819"/>
      <c r="EA40" s="819"/>
      <c r="EB40" s="819"/>
      <c r="EC40" s="819"/>
      <c r="ED40" s="819"/>
      <c r="EE40" s="819"/>
      <c r="EF40" s="819"/>
      <c r="EG40" s="819"/>
      <c r="EH40" s="819"/>
      <c r="EI40" s="819"/>
      <c r="EJ40" s="819"/>
      <c r="EK40" s="819"/>
      <c r="EL40" s="819"/>
      <c r="EM40" s="819"/>
      <c r="EN40" s="819"/>
    </row>
    <row r="41" spans="1:144">
      <c r="L41" s="819"/>
      <c r="M41" s="819"/>
      <c r="N41" s="819"/>
      <c r="O41" s="819"/>
      <c r="P41" s="819"/>
      <c r="Q41" s="819"/>
      <c r="R41" s="819"/>
      <c r="S41" s="819"/>
      <c r="T41" s="819"/>
      <c r="U41" s="819"/>
      <c r="V41" s="819"/>
      <c r="W41" s="819"/>
      <c r="X41" s="819"/>
      <c r="Y41" s="819"/>
      <c r="Z41" s="819"/>
      <c r="AA41" s="819"/>
      <c r="AB41" s="819"/>
      <c r="AC41" s="819"/>
      <c r="AD41" s="819"/>
      <c r="AE41" s="819"/>
      <c r="AF41" s="819"/>
      <c r="AG41" s="819"/>
      <c r="AH41" s="819"/>
      <c r="AI41" s="819"/>
      <c r="AJ41" s="819"/>
      <c r="AK41" s="819"/>
      <c r="AL41" s="819"/>
      <c r="AM41" s="819"/>
      <c r="AN41" s="819"/>
      <c r="AO41" s="819"/>
      <c r="AP41" s="819"/>
      <c r="AQ41" s="819"/>
      <c r="AR41" s="819"/>
      <c r="AS41" s="819"/>
      <c r="AT41" s="819"/>
      <c r="AU41" s="819"/>
      <c r="AV41" s="819"/>
      <c r="AW41" s="819"/>
      <c r="AX41" s="819"/>
      <c r="AY41" s="819"/>
      <c r="AZ41" s="819"/>
      <c r="BA41" s="819"/>
      <c r="BB41" s="819"/>
      <c r="BC41" s="819"/>
      <c r="BD41" s="819"/>
      <c r="BE41" s="819"/>
      <c r="BF41" s="819"/>
      <c r="BG41" s="819"/>
      <c r="BH41" s="819"/>
      <c r="BI41" s="819"/>
      <c r="BJ41" s="819"/>
      <c r="BK41" s="819"/>
      <c r="BL41" s="819"/>
      <c r="BM41" s="819"/>
      <c r="BN41" s="819"/>
      <c r="BO41" s="819"/>
      <c r="BP41" s="819"/>
      <c r="BQ41" s="819"/>
      <c r="BR41" s="819"/>
      <c r="BS41" s="819"/>
      <c r="BT41" s="819"/>
      <c r="BU41" s="819"/>
      <c r="BV41" s="819"/>
      <c r="BW41" s="819"/>
      <c r="BX41" s="819"/>
      <c r="BY41" s="819"/>
      <c r="BZ41" s="819"/>
      <c r="CA41" s="819"/>
      <c r="CB41" s="819"/>
      <c r="CC41" s="819"/>
      <c r="CD41" s="819"/>
      <c r="CE41" s="819"/>
      <c r="CF41" s="819"/>
      <c r="CG41" s="819"/>
      <c r="CH41" s="819"/>
      <c r="CI41" s="819"/>
      <c r="CJ41" s="819"/>
      <c r="CK41" s="819"/>
      <c r="CL41" s="819"/>
      <c r="CM41" s="819"/>
      <c r="CN41" s="819"/>
      <c r="CO41" s="819"/>
      <c r="CP41" s="819"/>
      <c r="CQ41" s="819"/>
      <c r="CR41" s="819"/>
      <c r="CS41" s="819"/>
      <c r="CT41" s="819"/>
      <c r="CU41" s="819"/>
      <c r="CV41" s="819"/>
      <c r="CW41" s="819"/>
      <c r="CX41" s="819"/>
      <c r="CY41" s="819"/>
      <c r="CZ41" s="819"/>
      <c r="DA41" s="819"/>
      <c r="DB41" s="819"/>
      <c r="DC41" s="819"/>
      <c r="DD41" s="819"/>
      <c r="DE41" s="819"/>
      <c r="DF41" s="819"/>
      <c r="DG41" s="819"/>
      <c r="DH41" s="819"/>
      <c r="DI41" s="819"/>
      <c r="DJ41" s="819"/>
      <c r="DK41" s="819"/>
      <c r="DL41" s="819"/>
      <c r="DM41" s="819"/>
      <c r="DN41" s="819"/>
      <c r="DO41" s="819"/>
      <c r="DP41" s="819"/>
      <c r="DQ41" s="819"/>
      <c r="DR41" s="819"/>
      <c r="DS41" s="819"/>
      <c r="DT41" s="819"/>
      <c r="DU41" s="819"/>
      <c r="DV41" s="819"/>
      <c r="DW41" s="819"/>
      <c r="DX41" s="819"/>
      <c r="DY41" s="819"/>
      <c r="DZ41" s="819"/>
      <c r="EA41" s="819"/>
      <c r="EB41" s="819"/>
      <c r="EC41" s="819"/>
      <c r="ED41" s="819"/>
      <c r="EE41" s="819"/>
      <c r="EF41" s="819"/>
      <c r="EG41" s="819"/>
      <c r="EH41" s="819"/>
      <c r="EI41" s="819"/>
      <c r="EJ41" s="819"/>
      <c r="EK41" s="819"/>
      <c r="EL41" s="819"/>
      <c r="EM41" s="819"/>
      <c r="EN41" s="819"/>
    </row>
    <row r="42" spans="1:144">
      <c r="L42" s="819"/>
      <c r="M42" s="819"/>
      <c r="N42" s="819"/>
      <c r="O42" s="819"/>
      <c r="P42" s="819"/>
      <c r="Q42" s="819"/>
      <c r="R42" s="819"/>
      <c r="S42" s="819"/>
      <c r="T42" s="819"/>
      <c r="U42" s="819"/>
      <c r="V42" s="819"/>
      <c r="W42" s="819"/>
      <c r="X42" s="819"/>
      <c r="Y42" s="819"/>
      <c r="Z42" s="819"/>
      <c r="AA42" s="819"/>
      <c r="AB42" s="819"/>
      <c r="AC42" s="819"/>
      <c r="AD42" s="819"/>
      <c r="AE42" s="819"/>
      <c r="AF42" s="819"/>
      <c r="AG42" s="819"/>
      <c r="AH42" s="819"/>
      <c r="AI42" s="819"/>
      <c r="AJ42" s="819"/>
      <c r="AK42" s="819"/>
      <c r="AL42" s="819"/>
      <c r="AM42" s="819"/>
      <c r="AN42" s="819"/>
      <c r="AO42" s="819"/>
      <c r="AP42" s="819"/>
      <c r="AQ42" s="819"/>
      <c r="AR42" s="819"/>
      <c r="AS42" s="819"/>
      <c r="AT42" s="819"/>
      <c r="AU42" s="819"/>
      <c r="AV42" s="819"/>
      <c r="AW42" s="819"/>
      <c r="AX42" s="819"/>
      <c r="AY42" s="819"/>
      <c r="AZ42" s="819"/>
      <c r="BA42" s="819"/>
      <c r="BB42" s="819"/>
      <c r="BC42" s="819"/>
      <c r="BD42" s="819"/>
      <c r="BE42" s="819"/>
      <c r="BF42" s="819"/>
      <c r="BG42" s="819"/>
      <c r="BH42" s="819"/>
      <c r="BI42" s="819"/>
      <c r="BJ42" s="819"/>
      <c r="BK42" s="819"/>
      <c r="BL42" s="819"/>
      <c r="BM42" s="819"/>
      <c r="BN42" s="819"/>
      <c r="BO42" s="819"/>
      <c r="BP42" s="819"/>
      <c r="BQ42" s="819"/>
      <c r="BR42" s="819"/>
      <c r="BS42" s="819"/>
      <c r="BT42" s="819"/>
      <c r="BU42" s="819"/>
      <c r="BV42" s="819"/>
      <c r="BW42" s="819"/>
      <c r="BX42" s="819"/>
      <c r="BY42" s="819"/>
      <c r="BZ42" s="819"/>
      <c r="CA42" s="819"/>
      <c r="CB42" s="819"/>
      <c r="CC42" s="819"/>
      <c r="CD42" s="819"/>
      <c r="CE42" s="819"/>
      <c r="CF42" s="819"/>
      <c r="CG42" s="819"/>
      <c r="CH42" s="819"/>
      <c r="CI42" s="819"/>
      <c r="CJ42" s="819"/>
      <c r="CK42" s="819"/>
      <c r="CL42" s="819"/>
      <c r="CM42" s="819"/>
      <c r="CN42" s="819"/>
      <c r="CO42" s="819"/>
      <c r="CP42" s="819"/>
      <c r="CQ42" s="819"/>
      <c r="CR42" s="819"/>
      <c r="CS42" s="819"/>
      <c r="CT42" s="819"/>
      <c r="CU42" s="819"/>
      <c r="CV42" s="819"/>
      <c r="CW42" s="819"/>
      <c r="CX42" s="819"/>
      <c r="CY42" s="819"/>
      <c r="CZ42" s="819"/>
      <c r="DA42" s="819"/>
      <c r="DB42" s="819"/>
      <c r="DC42" s="819"/>
      <c r="DD42" s="819"/>
      <c r="DE42" s="819"/>
      <c r="DF42" s="819"/>
      <c r="DG42" s="819"/>
      <c r="DH42" s="819"/>
      <c r="DI42" s="819"/>
      <c r="DJ42" s="819"/>
      <c r="DK42" s="819"/>
      <c r="DL42" s="819"/>
      <c r="DM42" s="819"/>
      <c r="DN42" s="819"/>
      <c r="DO42" s="819"/>
      <c r="DP42" s="819"/>
      <c r="DQ42" s="819"/>
      <c r="DR42" s="819"/>
      <c r="DS42" s="819"/>
      <c r="DT42" s="819"/>
      <c r="DU42" s="819"/>
      <c r="DV42" s="819"/>
      <c r="DW42" s="819"/>
      <c r="DX42" s="819"/>
      <c r="DY42" s="819"/>
      <c r="DZ42" s="819"/>
      <c r="EA42" s="819"/>
      <c r="EB42" s="819"/>
      <c r="EC42" s="819"/>
      <c r="ED42" s="819"/>
      <c r="EE42" s="819"/>
      <c r="EF42" s="819"/>
      <c r="EG42" s="819"/>
      <c r="EH42" s="819"/>
      <c r="EI42" s="819"/>
      <c r="EJ42" s="819"/>
      <c r="EK42" s="819"/>
      <c r="EL42" s="819"/>
      <c r="EM42" s="819"/>
      <c r="EN42" s="819"/>
    </row>
    <row r="43" spans="1:144">
      <c r="L43" s="819"/>
      <c r="M43" s="819"/>
      <c r="N43" s="819"/>
      <c r="O43" s="819"/>
      <c r="P43" s="819"/>
      <c r="Q43" s="819"/>
      <c r="R43" s="819"/>
      <c r="S43" s="819"/>
      <c r="T43" s="819"/>
      <c r="U43" s="819"/>
      <c r="V43" s="819"/>
      <c r="W43" s="819"/>
      <c r="X43" s="819"/>
      <c r="Y43" s="819"/>
      <c r="Z43" s="819"/>
      <c r="AA43" s="819"/>
      <c r="AB43" s="819"/>
      <c r="AC43" s="819"/>
      <c r="AD43" s="819"/>
      <c r="AE43" s="819"/>
      <c r="AF43" s="819"/>
      <c r="AG43" s="819"/>
      <c r="AH43" s="819"/>
      <c r="AI43" s="819"/>
      <c r="AJ43" s="819"/>
      <c r="AK43" s="819"/>
      <c r="AL43" s="819"/>
      <c r="AM43" s="819"/>
      <c r="AN43" s="819"/>
      <c r="AO43" s="819"/>
      <c r="AP43" s="819"/>
      <c r="AQ43" s="819"/>
      <c r="AR43" s="819"/>
      <c r="AS43" s="819"/>
      <c r="AT43" s="819"/>
      <c r="AU43" s="819"/>
      <c r="AV43" s="819"/>
      <c r="AW43" s="819"/>
      <c r="AX43" s="819"/>
      <c r="AY43" s="819"/>
      <c r="AZ43" s="819"/>
      <c r="BA43" s="819"/>
      <c r="BB43" s="819"/>
      <c r="BC43" s="819"/>
      <c r="BD43" s="819"/>
      <c r="BE43" s="819"/>
      <c r="BF43" s="819"/>
      <c r="BG43" s="819"/>
      <c r="BH43" s="819"/>
      <c r="BI43" s="819"/>
      <c r="BJ43" s="819"/>
      <c r="BK43" s="819"/>
      <c r="BL43" s="819"/>
      <c r="BM43" s="819"/>
      <c r="BN43" s="819"/>
      <c r="BO43" s="819"/>
      <c r="BP43" s="819"/>
      <c r="BQ43" s="819"/>
      <c r="BR43" s="819"/>
      <c r="BS43" s="819"/>
      <c r="BT43" s="819"/>
      <c r="BU43" s="819"/>
      <c r="BV43" s="819"/>
      <c r="BW43" s="819"/>
      <c r="BX43" s="819"/>
      <c r="BY43" s="819"/>
      <c r="BZ43" s="819"/>
      <c r="CA43" s="819"/>
      <c r="CB43" s="819"/>
      <c r="CC43" s="819"/>
      <c r="CD43" s="819"/>
      <c r="CE43" s="819"/>
      <c r="CF43" s="819"/>
      <c r="CG43" s="819"/>
      <c r="CH43" s="819"/>
      <c r="CI43" s="819"/>
      <c r="CJ43" s="819"/>
      <c r="CK43" s="819"/>
      <c r="CL43" s="819"/>
      <c r="CM43" s="819"/>
      <c r="CN43" s="819"/>
      <c r="CO43" s="819"/>
      <c r="CP43" s="819"/>
      <c r="CQ43" s="819"/>
      <c r="CR43" s="819"/>
      <c r="CS43" s="819"/>
      <c r="CT43" s="819"/>
      <c r="CU43" s="819"/>
      <c r="CV43" s="819"/>
      <c r="CW43" s="819"/>
      <c r="CX43" s="819"/>
      <c r="CY43" s="819"/>
      <c r="CZ43" s="819"/>
      <c r="DA43" s="819"/>
      <c r="DB43" s="819"/>
      <c r="DC43" s="819"/>
      <c r="DD43" s="819"/>
      <c r="DE43" s="819"/>
      <c r="DF43" s="819"/>
      <c r="DG43" s="819"/>
      <c r="DH43" s="819"/>
      <c r="DI43" s="819"/>
      <c r="DJ43" s="819"/>
      <c r="DK43" s="819"/>
      <c r="DL43" s="819"/>
      <c r="DM43" s="819"/>
      <c r="DN43" s="819"/>
      <c r="DO43" s="819"/>
      <c r="DP43" s="819"/>
      <c r="DQ43" s="819"/>
      <c r="DR43" s="819"/>
      <c r="DS43" s="819"/>
      <c r="DT43" s="819"/>
      <c r="DU43" s="819"/>
      <c r="DV43" s="819"/>
      <c r="DW43" s="819"/>
      <c r="DX43" s="819"/>
      <c r="DY43" s="819"/>
      <c r="DZ43" s="819"/>
      <c r="EA43" s="819"/>
      <c r="EB43" s="819"/>
      <c r="EC43" s="819"/>
      <c r="ED43" s="819"/>
      <c r="EE43" s="819"/>
      <c r="EF43" s="819"/>
      <c r="EG43" s="819"/>
      <c r="EH43" s="819"/>
      <c r="EI43" s="819"/>
      <c r="EJ43" s="819"/>
      <c r="EK43" s="819"/>
      <c r="EL43" s="819"/>
      <c r="EM43" s="819"/>
      <c r="EN43" s="819"/>
    </row>
    <row r="44" spans="1:144">
      <c r="L44" s="819"/>
      <c r="M44" s="819"/>
      <c r="N44" s="819"/>
      <c r="O44" s="819"/>
      <c r="P44" s="819"/>
      <c r="Q44" s="819"/>
      <c r="R44" s="819"/>
      <c r="S44" s="819"/>
      <c r="T44" s="819"/>
      <c r="U44" s="819"/>
      <c r="V44" s="819"/>
      <c r="W44" s="819"/>
      <c r="X44" s="819"/>
      <c r="Y44" s="819"/>
      <c r="Z44" s="819"/>
      <c r="AA44" s="819"/>
      <c r="AB44" s="819"/>
      <c r="AC44" s="819"/>
      <c r="AD44" s="819"/>
      <c r="AE44" s="819"/>
      <c r="AF44" s="819"/>
      <c r="AG44" s="819"/>
      <c r="AH44" s="819"/>
      <c r="AI44" s="819"/>
      <c r="AJ44" s="819"/>
      <c r="AK44" s="819"/>
      <c r="AL44" s="819"/>
      <c r="AM44" s="819"/>
      <c r="AN44" s="819"/>
      <c r="AO44" s="819"/>
      <c r="AP44" s="819"/>
      <c r="AQ44" s="819"/>
      <c r="AR44" s="819"/>
      <c r="AS44" s="819"/>
      <c r="AT44" s="819"/>
      <c r="AU44" s="819"/>
      <c r="AV44" s="819"/>
      <c r="AW44" s="819"/>
      <c r="AX44" s="819"/>
      <c r="AY44" s="819"/>
      <c r="AZ44" s="819"/>
      <c r="BA44" s="819"/>
      <c r="BB44" s="819"/>
      <c r="BC44" s="819"/>
      <c r="BD44" s="819"/>
      <c r="BE44" s="819"/>
      <c r="BF44" s="819"/>
      <c r="BG44" s="819"/>
      <c r="BH44" s="819"/>
      <c r="BI44" s="819"/>
      <c r="BJ44" s="819"/>
      <c r="BK44" s="819"/>
      <c r="BL44" s="819"/>
      <c r="BM44" s="819"/>
      <c r="BN44" s="819"/>
      <c r="BO44" s="819"/>
      <c r="BP44" s="819"/>
      <c r="BQ44" s="819"/>
      <c r="BR44" s="819"/>
      <c r="BS44" s="819"/>
      <c r="BT44" s="819"/>
      <c r="BU44" s="819"/>
      <c r="BV44" s="819"/>
      <c r="BW44" s="819"/>
      <c r="BX44" s="819"/>
      <c r="BY44" s="819"/>
      <c r="BZ44" s="819"/>
      <c r="CA44" s="819"/>
      <c r="CB44" s="819"/>
      <c r="CC44" s="819"/>
      <c r="CD44" s="819"/>
      <c r="CE44" s="819"/>
      <c r="CF44" s="819"/>
      <c r="CG44" s="819"/>
      <c r="CH44" s="819"/>
      <c r="CI44" s="819"/>
      <c r="CJ44" s="819"/>
      <c r="CK44" s="819"/>
      <c r="CL44" s="819"/>
      <c r="CM44" s="819"/>
      <c r="CN44" s="819"/>
      <c r="CO44" s="819"/>
      <c r="CP44" s="819"/>
      <c r="CQ44" s="819"/>
      <c r="CR44" s="819"/>
      <c r="CS44" s="819"/>
      <c r="CT44" s="819"/>
      <c r="CU44" s="819"/>
      <c r="CV44" s="819"/>
      <c r="CW44" s="819"/>
      <c r="CX44" s="819"/>
      <c r="CY44" s="819"/>
      <c r="CZ44" s="819"/>
      <c r="DA44" s="819"/>
      <c r="DB44" s="819"/>
      <c r="DC44" s="819"/>
      <c r="DD44" s="819"/>
      <c r="DE44" s="819"/>
      <c r="DF44" s="819"/>
      <c r="DG44" s="819"/>
      <c r="DH44" s="819"/>
      <c r="DI44" s="819"/>
      <c r="DJ44" s="819"/>
      <c r="DK44" s="819"/>
      <c r="DL44" s="819"/>
      <c r="DM44" s="819"/>
      <c r="DN44" s="819"/>
      <c r="DO44" s="819"/>
      <c r="DP44" s="819"/>
      <c r="DQ44" s="819"/>
      <c r="DR44" s="819"/>
      <c r="DS44" s="819"/>
      <c r="DT44" s="819"/>
      <c r="DU44" s="819"/>
      <c r="DV44" s="819"/>
      <c r="DW44" s="819"/>
      <c r="DX44" s="819"/>
      <c r="DY44" s="819"/>
      <c r="DZ44" s="819"/>
      <c r="EA44" s="819"/>
      <c r="EB44" s="819"/>
      <c r="EC44" s="819"/>
      <c r="ED44" s="819"/>
      <c r="EE44" s="819"/>
      <c r="EF44" s="819"/>
      <c r="EG44" s="819"/>
      <c r="EH44" s="819"/>
      <c r="EI44" s="819"/>
      <c r="EJ44" s="819"/>
      <c r="EK44" s="819"/>
      <c r="EL44" s="819"/>
      <c r="EM44" s="819"/>
      <c r="EN44" s="819"/>
    </row>
    <row r="45" spans="1:144">
      <c r="G45" s="1199"/>
      <c r="H45" s="522"/>
      <c r="I45" s="522"/>
      <c r="J45" s="522"/>
      <c r="K45" s="522"/>
      <c r="L45" s="819"/>
      <c r="M45" s="819"/>
      <c r="N45" s="819"/>
      <c r="O45" s="819"/>
      <c r="P45" s="819"/>
      <c r="Q45" s="819"/>
      <c r="R45" s="819"/>
      <c r="S45" s="819"/>
      <c r="T45" s="819"/>
      <c r="U45" s="819"/>
      <c r="V45" s="819"/>
      <c r="W45" s="819"/>
      <c r="X45" s="819"/>
      <c r="Y45" s="819"/>
      <c r="Z45" s="819"/>
      <c r="AA45" s="819"/>
      <c r="AB45" s="819"/>
      <c r="AC45" s="819"/>
      <c r="AD45" s="819"/>
      <c r="AE45" s="819"/>
      <c r="AF45" s="819"/>
      <c r="AG45" s="819"/>
      <c r="AH45" s="819"/>
      <c r="AI45" s="819"/>
      <c r="AJ45" s="819"/>
      <c r="AK45" s="819"/>
      <c r="AL45" s="819"/>
      <c r="AM45" s="819"/>
      <c r="AN45" s="819"/>
      <c r="AO45" s="819"/>
      <c r="AP45" s="819"/>
      <c r="AQ45" s="819"/>
      <c r="AR45" s="819"/>
      <c r="AS45" s="819"/>
      <c r="AT45" s="819"/>
      <c r="AU45" s="819"/>
      <c r="AV45" s="819"/>
      <c r="AW45" s="819"/>
      <c r="AX45" s="819"/>
      <c r="AY45" s="819"/>
      <c r="AZ45" s="819"/>
      <c r="BA45" s="819"/>
      <c r="BB45" s="819"/>
      <c r="BC45" s="819"/>
      <c r="BD45" s="819"/>
      <c r="BE45" s="819"/>
      <c r="BF45" s="819"/>
      <c r="BG45" s="819"/>
      <c r="BH45" s="819"/>
      <c r="BI45" s="819"/>
      <c r="BJ45" s="819"/>
      <c r="BK45" s="819"/>
      <c r="BL45" s="819"/>
      <c r="BM45" s="819"/>
      <c r="BN45" s="819"/>
      <c r="BO45" s="819"/>
      <c r="BP45" s="819"/>
      <c r="BQ45" s="819"/>
      <c r="BR45" s="819"/>
      <c r="BS45" s="819"/>
      <c r="BT45" s="819"/>
      <c r="BU45" s="819"/>
      <c r="BV45" s="819"/>
      <c r="BW45" s="819"/>
      <c r="BX45" s="819"/>
      <c r="BY45" s="819"/>
      <c r="BZ45" s="819"/>
      <c r="CA45" s="819"/>
      <c r="CB45" s="819"/>
      <c r="CC45" s="819"/>
      <c r="CD45" s="819"/>
      <c r="CE45" s="819"/>
      <c r="CF45" s="819"/>
      <c r="CG45" s="819"/>
      <c r="CH45" s="819"/>
      <c r="CI45" s="819"/>
      <c r="CJ45" s="819"/>
      <c r="CK45" s="819"/>
      <c r="CL45" s="819"/>
      <c r="CM45" s="819"/>
      <c r="CN45" s="819"/>
      <c r="CO45" s="819"/>
      <c r="CP45" s="819"/>
      <c r="CQ45" s="819"/>
      <c r="CR45" s="819"/>
      <c r="CS45" s="819"/>
      <c r="CT45" s="819"/>
      <c r="CU45" s="819"/>
      <c r="CV45" s="819"/>
      <c r="CW45" s="819"/>
      <c r="CX45" s="819"/>
      <c r="CY45" s="819"/>
      <c r="CZ45" s="819"/>
      <c r="DA45" s="819"/>
      <c r="DB45" s="819"/>
      <c r="DC45" s="819"/>
      <c r="DD45" s="819"/>
      <c r="DE45" s="819"/>
      <c r="DF45" s="819"/>
      <c r="DG45" s="819"/>
      <c r="DH45" s="819"/>
      <c r="DI45" s="819"/>
      <c r="DJ45" s="819"/>
      <c r="DK45" s="819"/>
      <c r="DL45" s="819"/>
      <c r="DM45" s="819"/>
      <c r="DN45" s="819"/>
      <c r="DO45" s="819"/>
      <c r="DP45" s="819"/>
      <c r="DQ45" s="819"/>
      <c r="DR45" s="819"/>
      <c r="DS45" s="819"/>
      <c r="DT45" s="819"/>
      <c r="DU45" s="819"/>
      <c r="DV45" s="819"/>
      <c r="DW45" s="819"/>
      <c r="DX45" s="819"/>
      <c r="DY45" s="819"/>
      <c r="DZ45" s="819"/>
      <c r="EA45" s="819"/>
      <c r="EB45" s="819"/>
      <c r="EC45" s="819"/>
      <c r="ED45" s="819"/>
      <c r="EE45" s="819"/>
      <c r="EF45" s="819"/>
      <c r="EG45" s="819"/>
      <c r="EH45" s="819"/>
      <c r="EI45" s="819"/>
      <c r="EJ45" s="819"/>
      <c r="EK45" s="819"/>
      <c r="EL45" s="819"/>
      <c r="EM45" s="819"/>
      <c r="EN45" s="819"/>
    </row>
    <row r="46" spans="1:144">
      <c r="G46" s="1199"/>
      <c r="H46" s="522"/>
      <c r="I46" s="522"/>
      <c r="J46" s="522"/>
      <c r="K46" s="522"/>
      <c r="L46" s="819"/>
      <c r="M46" s="819"/>
      <c r="N46" s="819"/>
      <c r="O46" s="819"/>
      <c r="P46" s="819"/>
      <c r="Q46" s="819"/>
      <c r="R46" s="819"/>
      <c r="S46" s="819"/>
      <c r="T46" s="819"/>
      <c r="U46" s="819"/>
      <c r="V46" s="819"/>
      <c r="W46" s="819"/>
      <c r="X46" s="819"/>
      <c r="Y46" s="819"/>
      <c r="Z46" s="819"/>
      <c r="AA46" s="819"/>
      <c r="AB46" s="819"/>
      <c r="AC46" s="819"/>
      <c r="AD46" s="819"/>
      <c r="AE46" s="819"/>
      <c r="AF46" s="819"/>
      <c r="AG46" s="819"/>
      <c r="AH46" s="819"/>
      <c r="AI46" s="819"/>
      <c r="AJ46" s="819"/>
      <c r="AK46" s="819"/>
      <c r="AL46" s="819"/>
      <c r="AM46" s="819"/>
      <c r="AN46" s="819"/>
      <c r="AO46" s="819"/>
      <c r="AP46" s="819"/>
      <c r="AQ46" s="819"/>
      <c r="AR46" s="819"/>
      <c r="AS46" s="819"/>
      <c r="AT46" s="819"/>
      <c r="AU46" s="819"/>
      <c r="AV46" s="819"/>
      <c r="AW46" s="819"/>
      <c r="AX46" s="819"/>
      <c r="AY46" s="819"/>
      <c r="AZ46" s="819"/>
      <c r="BA46" s="819"/>
      <c r="BB46" s="819"/>
      <c r="BC46" s="819"/>
      <c r="BD46" s="819"/>
      <c r="BE46" s="819"/>
      <c r="BF46" s="819"/>
      <c r="BG46" s="819"/>
      <c r="BH46" s="819"/>
      <c r="BI46" s="819"/>
      <c r="BJ46" s="819"/>
      <c r="BK46" s="819"/>
      <c r="BL46" s="819"/>
      <c r="BM46" s="819"/>
      <c r="BN46" s="819"/>
      <c r="BO46" s="819"/>
      <c r="BP46" s="819"/>
      <c r="BQ46" s="819"/>
      <c r="BR46" s="819"/>
      <c r="BS46" s="819"/>
      <c r="BT46" s="819"/>
      <c r="BU46" s="819"/>
      <c r="BV46" s="819"/>
      <c r="BW46" s="819"/>
      <c r="BX46" s="819"/>
      <c r="BY46" s="819"/>
      <c r="BZ46" s="819"/>
      <c r="CA46" s="819"/>
      <c r="CB46" s="819"/>
      <c r="CC46" s="819"/>
      <c r="CD46" s="819"/>
      <c r="CE46" s="819"/>
      <c r="CF46" s="819"/>
      <c r="CG46" s="819"/>
      <c r="CH46" s="819"/>
      <c r="CI46" s="819"/>
      <c r="CJ46" s="819"/>
      <c r="CK46" s="819"/>
      <c r="CL46" s="819"/>
      <c r="CM46" s="819"/>
      <c r="CN46" s="819"/>
      <c r="CO46" s="819"/>
      <c r="CP46" s="819"/>
      <c r="CQ46" s="819"/>
      <c r="CR46" s="819"/>
      <c r="CS46" s="819"/>
      <c r="CT46" s="819"/>
      <c r="CU46" s="819"/>
      <c r="CV46" s="819"/>
      <c r="CW46" s="819"/>
      <c r="CX46" s="819"/>
      <c r="CY46" s="819"/>
      <c r="CZ46" s="819"/>
      <c r="DA46" s="819"/>
      <c r="DB46" s="819"/>
      <c r="DC46" s="819"/>
      <c r="DD46" s="819"/>
      <c r="DE46" s="819"/>
      <c r="DF46" s="819"/>
      <c r="DG46" s="819"/>
      <c r="DH46" s="819"/>
      <c r="DI46" s="819"/>
      <c r="DJ46" s="819"/>
      <c r="DK46" s="819"/>
      <c r="DL46" s="819"/>
      <c r="DM46" s="819"/>
      <c r="DN46" s="819"/>
      <c r="DO46" s="819"/>
      <c r="DP46" s="819"/>
      <c r="DQ46" s="819"/>
      <c r="DR46" s="819"/>
      <c r="DS46" s="819"/>
      <c r="DT46" s="819"/>
      <c r="DU46" s="819"/>
      <c r="DV46" s="819"/>
      <c r="DW46" s="819"/>
      <c r="DX46" s="819"/>
      <c r="DY46" s="819"/>
      <c r="DZ46" s="819"/>
      <c r="EA46" s="819"/>
      <c r="EB46" s="819"/>
      <c r="EC46" s="819"/>
      <c r="ED46" s="819"/>
      <c r="EE46" s="819"/>
      <c r="EF46" s="819"/>
      <c r="EG46" s="819"/>
      <c r="EH46" s="819"/>
      <c r="EI46" s="819"/>
      <c r="EJ46" s="819"/>
      <c r="EK46" s="819"/>
      <c r="EL46" s="819"/>
      <c r="EM46" s="819"/>
      <c r="EN46" s="819"/>
    </row>
    <row r="47" spans="1:144">
      <c r="G47" s="1199"/>
      <c r="H47" s="522"/>
      <c r="I47" s="522"/>
      <c r="J47" s="522"/>
      <c r="K47" s="522"/>
      <c r="L47" s="819"/>
      <c r="M47" s="819"/>
      <c r="N47" s="819"/>
      <c r="O47" s="819"/>
      <c r="P47" s="819"/>
      <c r="Q47" s="819"/>
      <c r="R47" s="819"/>
      <c r="S47" s="819"/>
      <c r="T47" s="819"/>
      <c r="U47" s="819"/>
      <c r="V47" s="819"/>
      <c r="W47" s="819"/>
      <c r="X47" s="819"/>
      <c r="Y47" s="819"/>
      <c r="Z47" s="819"/>
      <c r="AA47" s="819"/>
      <c r="AB47" s="819"/>
      <c r="AC47" s="819"/>
      <c r="AD47" s="819"/>
      <c r="AE47" s="819"/>
      <c r="AF47" s="819"/>
      <c r="AG47" s="819"/>
      <c r="AH47" s="819"/>
      <c r="AI47" s="819"/>
      <c r="AJ47" s="819"/>
      <c r="AK47" s="819"/>
      <c r="AL47" s="819"/>
      <c r="AM47" s="819"/>
      <c r="AN47" s="819"/>
      <c r="AO47" s="819"/>
      <c r="AP47" s="819"/>
      <c r="AQ47" s="819"/>
      <c r="AR47" s="819"/>
      <c r="AS47" s="819"/>
      <c r="AT47" s="819"/>
      <c r="AU47" s="819"/>
      <c r="AV47" s="819"/>
      <c r="AW47" s="819"/>
      <c r="AX47" s="819"/>
      <c r="AY47" s="819"/>
      <c r="AZ47" s="819"/>
      <c r="BA47" s="819"/>
      <c r="BB47" s="819"/>
      <c r="BC47" s="819"/>
      <c r="BD47" s="819"/>
      <c r="BE47" s="819"/>
      <c r="BF47" s="819"/>
      <c r="BG47" s="819"/>
      <c r="BH47" s="819"/>
      <c r="BI47" s="819"/>
      <c r="BJ47" s="819"/>
      <c r="BK47" s="819"/>
      <c r="BL47" s="819"/>
      <c r="BM47" s="819"/>
      <c r="BN47" s="819"/>
      <c r="BO47" s="819"/>
      <c r="BP47" s="819"/>
      <c r="BQ47" s="819"/>
      <c r="BR47" s="819"/>
      <c r="BS47" s="819"/>
      <c r="BT47" s="819"/>
      <c r="BU47" s="819"/>
      <c r="BV47" s="819"/>
      <c r="BW47" s="819"/>
      <c r="BX47" s="819"/>
      <c r="BY47" s="819"/>
      <c r="BZ47" s="819"/>
      <c r="CA47" s="819"/>
      <c r="CB47" s="819"/>
      <c r="CC47" s="819"/>
      <c r="CD47" s="819"/>
      <c r="CE47" s="819"/>
      <c r="CF47" s="819"/>
      <c r="CG47" s="819"/>
      <c r="CH47" s="819"/>
      <c r="CI47" s="819"/>
      <c r="CJ47" s="819"/>
      <c r="CK47" s="819"/>
      <c r="CL47" s="819"/>
      <c r="CM47" s="819"/>
      <c r="CN47" s="819"/>
      <c r="CO47" s="819"/>
      <c r="CP47" s="819"/>
      <c r="CQ47" s="819"/>
      <c r="CR47" s="819"/>
      <c r="CS47" s="819"/>
      <c r="CT47" s="819"/>
      <c r="CU47" s="819"/>
      <c r="CV47" s="819"/>
      <c r="CW47" s="819"/>
      <c r="CX47" s="819"/>
      <c r="CY47" s="819"/>
      <c r="CZ47" s="819"/>
      <c r="DA47" s="819"/>
      <c r="DB47" s="819"/>
      <c r="DC47" s="819"/>
      <c r="DD47" s="819"/>
      <c r="DE47" s="819"/>
      <c r="DF47" s="819"/>
      <c r="DG47" s="819"/>
      <c r="DH47" s="819"/>
      <c r="DI47" s="819"/>
      <c r="DJ47" s="819"/>
      <c r="DK47" s="819"/>
      <c r="DL47" s="819"/>
      <c r="DM47" s="819"/>
      <c r="DN47" s="819"/>
      <c r="DO47" s="819"/>
      <c r="DP47" s="819"/>
      <c r="DQ47" s="819"/>
      <c r="DR47" s="819"/>
      <c r="DS47" s="819"/>
      <c r="DT47" s="819"/>
      <c r="DU47" s="819"/>
      <c r="DV47" s="819"/>
      <c r="DW47" s="819"/>
      <c r="DX47" s="819"/>
      <c r="DY47" s="819"/>
      <c r="DZ47" s="819"/>
      <c r="EA47" s="819"/>
      <c r="EB47" s="819"/>
      <c r="EC47" s="819"/>
      <c r="ED47" s="819"/>
      <c r="EE47" s="819"/>
      <c r="EF47" s="819"/>
      <c r="EG47" s="819"/>
      <c r="EH47" s="819"/>
      <c r="EI47" s="819"/>
      <c r="EJ47" s="819"/>
      <c r="EK47" s="819"/>
      <c r="EL47" s="819"/>
      <c r="EM47" s="819"/>
      <c r="EN47" s="819"/>
    </row>
    <row r="48" spans="1:144">
      <c r="G48" s="1199"/>
      <c r="H48" s="522"/>
      <c r="I48" s="522"/>
      <c r="J48" s="522"/>
      <c r="K48" s="522"/>
      <c r="L48" s="819"/>
      <c r="M48" s="819"/>
      <c r="N48" s="819"/>
      <c r="O48" s="819"/>
      <c r="P48" s="819"/>
      <c r="Q48" s="819"/>
      <c r="R48" s="819"/>
      <c r="S48" s="819"/>
      <c r="T48" s="819"/>
      <c r="U48" s="819"/>
      <c r="V48" s="819"/>
      <c r="W48" s="819"/>
      <c r="X48" s="819"/>
      <c r="Y48" s="819"/>
      <c r="Z48" s="819"/>
      <c r="AA48" s="819"/>
      <c r="AB48" s="819"/>
      <c r="AC48" s="819"/>
      <c r="AD48" s="819"/>
      <c r="AE48" s="819"/>
      <c r="AF48" s="819"/>
      <c r="AG48" s="819"/>
      <c r="AH48" s="819"/>
      <c r="AI48" s="819"/>
      <c r="AJ48" s="819"/>
      <c r="AK48" s="819"/>
      <c r="AL48" s="819"/>
      <c r="AM48" s="819"/>
      <c r="AN48" s="819"/>
      <c r="AO48" s="819"/>
      <c r="AP48" s="819"/>
      <c r="AQ48" s="819"/>
      <c r="AR48" s="819"/>
      <c r="AS48" s="819"/>
      <c r="AT48" s="819"/>
      <c r="AU48" s="819"/>
      <c r="AV48" s="819"/>
      <c r="AW48" s="819"/>
      <c r="AX48" s="819"/>
      <c r="AY48" s="819"/>
      <c r="AZ48" s="819"/>
      <c r="BA48" s="819"/>
      <c r="BB48" s="819"/>
      <c r="BC48" s="819"/>
      <c r="BD48" s="819"/>
      <c r="BE48" s="819"/>
      <c r="BF48" s="819"/>
      <c r="BG48" s="819"/>
      <c r="BH48" s="819"/>
      <c r="BI48" s="819"/>
      <c r="BJ48" s="819"/>
      <c r="BK48" s="819"/>
      <c r="BL48" s="819"/>
      <c r="BM48" s="819"/>
      <c r="BN48" s="819"/>
      <c r="BO48" s="819"/>
      <c r="BP48" s="819"/>
      <c r="BQ48" s="819"/>
      <c r="BR48" s="819"/>
      <c r="BS48" s="819"/>
      <c r="BT48" s="819"/>
      <c r="BU48" s="819"/>
      <c r="BV48" s="819"/>
      <c r="BW48" s="819"/>
      <c r="BX48" s="819"/>
      <c r="BY48" s="819"/>
      <c r="BZ48" s="819"/>
      <c r="CA48" s="819"/>
      <c r="CB48" s="819"/>
      <c r="CC48" s="819"/>
      <c r="CD48" s="819"/>
      <c r="CE48" s="819"/>
      <c r="CF48" s="819"/>
      <c r="CG48" s="819"/>
      <c r="CH48" s="819"/>
      <c r="CI48" s="819"/>
      <c r="CJ48" s="819"/>
      <c r="CK48" s="819"/>
      <c r="CL48" s="819"/>
      <c r="CM48" s="819"/>
      <c r="CN48" s="819"/>
      <c r="CO48" s="819"/>
      <c r="CP48" s="819"/>
      <c r="CQ48" s="819"/>
      <c r="CR48" s="819"/>
      <c r="CS48" s="819"/>
      <c r="CT48" s="819"/>
      <c r="CU48" s="819"/>
      <c r="CV48" s="819"/>
      <c r="CW48" s="819"/>
      <c r="CX48" s="819"/>
      <c r="CY48" s="819"/>
      <c r="CZ48" s="819"/>
      <c r="DA48" s="819"/>
      <c r="DB48" s="819"/>
      <c r="DC48" s="819"/>
      <c r="DD48" s="819"/>
      <c r="DE48" s="819"/>
      <c r="DF48" s="819"/>
      <c r="DG48" s="819"/>
      <c r="DH48" s="819"/>
      <c r="DI48" s="819"/>
      <c r="DJ48" s="819"/>
      <c r="DK48" s="819"/>
      <c r="DL48" s="819"/>
      <c r="DM48" s="819"/>
      <c r="DN48" s="819"/>
      <c r="DO48" s="819"/>
      <c r="DP48" s="819"/>
      <c r="DQ48" s="819"/>
      <c r="DR48" s="819"/>
      <c r="DS48" s="819"/>
      <c r="DT48" s="819"/>
      <c r="DU48" s="819"/>
      <c r="DV48" s="819"/>
      <c r="DW48" s="819"/>
      <c r="DX48" s="819"/>
      <c r="DY48" s="819"/>
      <c r="DZ48" s="819"/>
      <c r="EA48" s="819"/>
      <c r="EB48" s="819"/>
      <c r="EC48" s="819"/>
      <c r="ED48" s="819"/>
      <c r="EE48" s="819"/>
      <c r="EF48" s="819"/>
      <c r="EG48" s="819"/>
      <c r="EH48" s="819"/>
      <c r="EI48" s="819"/>
      <c r="EJ48" s="819"/>
      <c r="EK48" s="819"/>
      <c r="EL48" s="819"/>
      <c r="EM48" s="819"/>
      <c r="EN48" s="819"/>
    </row>
    <row r="49" spans="7:144">
      <c r="G49" s="1199"/>
      <c r="H49" s="522"/>
      <c r="I49" s="522"/>
      <c r="J49" s="522"/>
      <c r="K49" s="522"/>
      <c r="L49" s="819"/>
      <c r="M49" s="819"/>
      <c r="N49" s="819"/>
      <c r="O49" s="819"/>
      <c r="P49" s="819"/>
      <c r="Q49" s="819"/>
      <c r="R49" s="819"/>
      <c r="S49" s="819"/>
      <c r="T49" s="819"/>
      <c r="U49" s="819"/>
      <c r="V49" s="819"/>
      <c r="W49" s="819"/>
      <c r="X49" s="819"/>
      <c r="Y49" s="819"/>
      <c r="Z49" s="819"/>
      <c r="AA49" s="819"/>
      <c r="AB49" s="819"/>
      <c r="AC49" s="819"/>
      <c r="AD49" s="819"/>
      <c r="AE49" s="819"/>
      <c r="AF49" s="819"/>
      <c r="AG49" s="819"/>
      <c r="AH49" s="819"/>
      <c r="AI49" s="819"/>
      <c r="AJ49" s="819"/>
      <c r="AK49" s="819"/>
      <c r="AL49" s="819"/>
      <c r="AM49" s="819"/>
      <c r="AN49" s="819"/>
      <c r="AO49" s="819"/>
      <c r="AP49" s="819"/>
      <c r="AQ49" s="819"/>
      <c r="AR49" s="819"/>
      <c r="AS49" s="819"/>
      <c r="AT49" s="819"/>
      <c r="AU49" s="819"/>
      <c r="AV49" s="819"/>
      <c r="AW49" s="819"/>
      <c r="AX49" s="819"/>
      <c r="AY49" s="819"/>
      <c r="AZ49" s="819"/>
      <c r="BA49" s="819"/>
      <c r="BB49" s="819"/>
      <c r="BC49" s="819"/>
      <c r="BD49" s="819"/>
      <c r="BE49" s="819"/>
      <c r="BF49" s="819"/>
      <c r="BG49" s="819"/>
      <c r="BH49" s="819"/>
      <c r="BI49" s="819"/>
      <c r="BJ49" s="819"/>
      <c r="BK49" s="819"/>
      <c r="BL49" s="819"/>
      <c r="BM49" s="819"/>
      <c r="BN49" s="819"/>
      <c r="BO49" s="819"/>
      <c r="BP49" s="819"/>
      <c r="BQ49" s="819"/>
      <c r="BR49" s="819"/>
      <c r="BS49" s="819"/>
      <c r="BT49" s="819"/>
      <c r="BU49" s="819"/>
      <c r="BV49" s="819"/>
      <c r="BW49" s="819"/>
      <c r="BX49" s="819"/>
      <c r="BY49" s="819"/>
      <c r="BZ49" s="819"/>
      <c r="CA49" s="819"/>
      <c r="CB49" s="819"/>
      <c r="CC49" s="819"/>
      <c r="CD49" s="819"/>
      <c r="CE49" s="819"/>
      <c r="CF49" s="819"/>
      <c r="CG49" s="819"/>
      <c r="CH49" s="819"/>
      <c r="CI49" s="819"/>
      <c r="CJ49" s="819"/>
      <c r="CK49" s="819"/>
      <c r="CL49" s="819"/>
      <c r="CM49" s="819"/>
      <c r="CN49" s="819"/>
      <c r="CO49" s="819"/>
      <c r="CP49" s="819"/>
      <c r="CQ49" s="819"/>
      <c r="CR49" s="819"/>
      <c r="CS49" s="819"/>
      <c r="CT49" s="819"/>
      <c r="CU49" s="819"/>
      <c r="CV49" s="819"/>
      <c r="CW49" s="819"/>
      <c r="CX49" s="819"/>
      <c r="CY49" s="819"/>
      <c r="CZ49" s="819"/>
      <c r="DA49" s="819"/>
      <c r="DB49" s="819"/>
      <c r="DC49" s="819"/>
      <c r="DD49" s="819"/>
      <c r="DE49" s="819"/>
      <c r="DF49" s="819"/>
      <c r="DG49" s="819"/>
      <c r="DH49" s="819"/>
      <c r="DI49" s="819"/>
      <c r="DJ49" s="819"/>
      <c r="DK49" s="819"/>
      <c r="DL49" s="819"/>
      <c r="DM49" s="819"/>
      <c r="DN49" s="819"/>
      <c r="DO49" s="819"/>
      <c r="DP49" s="819"/>
      <c r="DQ49" s="819"/>
      <c r="DR49" s="819"/>
      <c r="DS49" s="819"/>
      <c r="DT49" s="819"/>
      <c r="DU49" s="819"/>
      <c r="DV49" s="819"/>
      <c r="DW49" s="819"/>
      <c r="DX49" s="819"/>
      <c r="DY49" s="819"/>
      <c r="DZ49" s="819"/>
      <c r="EA49" s="819"/>
      <c r="EB49" s="819"/>
      <c r="EC49" s="819"/>
      <c r="ED49" s="819"/>
      <c r="EE49" s="819"/>
      <c r="EF49" s="819"/>
      <c r="EG49" s="819"/>
      <c r="EH49" s="819"/>
      <c r="EI49" s="819"/>
      <c r="EJ49" s="819"/>
      <c r="EK49" s="819"/>
      <c r="EL49" s="819"/>
      <c r="EM49" s="819"/>
      <c r="EN49" s="819"/>
    </row>
    <row r="50" spans="7:144">
      <c r="G50" s="1199"/>
      <c r="H50" s="522"/>
      <c r="I50" s="522"/>
      <c r="J50" s="522"/>
      <c r="K50" s="522"/>
      <c r="L50" s="819"/>
      <c r="M50" s="819"/>
      <c r="N50" s="819"/>
      <c r="O50" s="819"/>
      <c r="P50" s="819"/>
      <c r="Q50" s="819"/>
      <c r="R50" s="819"/>
      <c r="S50" s="819"/>
      <c r="T50" s="819"/>
      <c r="U50" s="819"/>
      <c r="V50" s="819"/>
      <c r="W50" s="819"/>
      <c r="X50" s="819"/>
      <c r="Y50" s="819"/>
      <c r="Z50" s="819"/>
      <c r="AA50" s="819"/>
      <c r="AB50" s="819"/>
      <c r="AC50" s="819"/>
      <c r="AD50" s="819"/>
      <c r="AE50" s="819"/>
      <c r="AF50" s="819"/>
      <c r="AG50" s="819"/>
      <c r="AH50" s="819"/>
      <c r="AI50" s="819"/>
      <c r="AJ50" s="819"/>
      <c r="AK50" s="819"/>
      <c r="AL50" s="819"/>
      <c r="AM50" s="819"/>
      <c r="AN50" s="819"/>
      <c r="AO50" s="819"/>
      <c r="AP50" s="819"/>
      <c r="AQ50" s="819"/>
      <c r="AR50" s="819"/>
      <c r="AS50" s="819"/>
      <c r="AT50" s="819"/>
      <c r="AU50" s="819"/>
      <c r="AV50" s="819"/>
      <c r="AW50" s="819"/>
      <c r="AX50" s="819"/>
      <c r="AY50" s="819"/>
      <c r="AZ50" s="819"/>
      <c r="BA50" s="819"/>
      <c r="BB50" s="819"/>
      <c r="BC50" s="819"/>
      <c r="BD50" s="819"/>
      <c r="BE50" s="819"/>
      <c r="BF50" s="819"/>
      <c r="BG50" s="819"/>
      <c r="BH50" s="819"/>
      <c r="BI50" s="819"/>
      <c r="BJ50" s="819"/>
      <c r="BK50" s="819"/>
      <c r="BL50" s="819"/>
      <c r="BM50" s="819"/>
      <c r="BN50" s="819"/>
      <c r="BO50" s="819"/>
      <c r="BP50" s="819"/>
      <c r="BQ50" s="819"/>
      <c r="BR50" s="819"/>
      <c r="BS50" s="819"/>
      <c r="BT50" s="819"/>
      <c r="BU50" s="819"/>
      <c r="BV50" s="819"/>
      <c r="BW50" s="819"/>
      <c r="BX50" s="819"/>
      <c r="BY50" s="819"/>
      <c r="BZ50" s="819"/>
      <c r="CA50" s="819"/>
      <c r="CB50" s="819"/>
      <c r="CC50" s="819"/>
      <c r="CD50" s="819"/>
      <c r="CE50" s="819"/>
      <c r="CF50" s="819"/>
      <c r="CG50" s="819"/>
      <c r="CH50" s="819"/>
      <c r="CI50" s="819"/>
      <c r="CJ50" s="819"/>
      <c r="CK50" s="819"/>
      <c r="CL50" s="819"/>
      <c r="CM50" s="819"/>
      <c r="CN50" s="819"/>
      <c r="CO50" s="819"/>
      <c r="CP50" s="819"/>
      <c r="CQ50" s="819"/>
      <c r="CR50" s="819"/>
      <c r="CS50" s="819"/>
      <c r="CT50" s="819"/>
      <c r="CU50" s="819"/>
      <c r="CV50" s="819"/>
      <c r="CW50" s="819"/>
      <c r="CX50" s="819"/>
      <c r="CY50" s="819"/>
      <c r="CZ50" s="819"/>
      <c r="DA50" s="819"/>
      <c r="DB50" s="819"/>
      <c r="DC50" s="819"/>
      <c r="DD50" s="819"/>
      <c r="DE50" s="819"/>
      <c r="DF50" s="819"/>
      <c r="DG50" s="819"/>
      <c r="DH50" s="819"/>
      <c r="DI50" s="819"/>
      <c r="DJ50" s="819"/>
      <c r="DK50" s="819"/>
      <c r="DL50" s="819"/>
      <c r="DM50" s="819"/>
      <c r="DN50" s="819"/>
      <c r="DO50" s="819"/>
      <c r="DP50" s="819"/>
      <c r="DQ50" s="819"/>
      <c r="DR50" s="819"/>
      <c r="DS50" s="819"/>
      <c r="DT50" s="819"/>
      <c r="DU50" s="819"/>
      <c r="DV50" s="819"/>
      <c r="DW50" s="819"/>
      <c r="DX50" s="819"/>
      <c r="DY50" s="819"/>
      <c r="DZ50" s="819"/>
      <c r="EA50" s="819"/>
      <c r="EB50" s="819"/>
      <c r="EC50" s="819"/>
      <c r="ED50" s="819"/>
      <c r="EE50" s="819"/>
      <c r="EF50" s="819"/>
      <c r="EG50" s="819"/>
      <c r="EH50" s="819"/>
      <c r="EI50" s="819"/>
      <c r="EJ50" s="819"/>
      <c r="EK50" s="819"/>
      <c r="EL50" s="819"/>
      <c r="EM50" s="819"/>
      <c r="EN50" s="819"/>
    </row>
    <row r="51" spans="7:144">
      <c r="G51" s="1199"/>
      <c r="H51" s="522"/>
      <c r="I51" s="522"/>
      <c r="J51" s="522"/>
      <c r="K51" s="522"/>
      <c r="L51" s="819"/>
      <c r="M51" s="819"/>
      <c r="N51" s="819"/>
      <c r="O51" s="819"/>
      <c r="P51" s="819"/>
      <c r="Q51" s="819"/>
      <c r="R51" s="819"/>
      <c r="S51" s="819"/>
      <c r="T51" s="819"/>
      <c r="U51" s="819"/>
      <c r="V51" s="819"/>
      <c r="W51" s="819"/>
      <c r="X51" s="819"/>
      <c r="Y51" s="819"/>
      <c r="Z51" s="819"/>
      <c r="AA51" s="819"/>
      <c r="AB51" s="819"/>
      <c r="AC51" s="819"/>
      <c r="AD51" s="819"/>
      <c r="AE51" s="819"/>
      <c r="AF51" s="819"/>
      <c r="AG51" s="819"/>
      <c r="AH51" s="819"/>
      <c r="AI51" s="819"/>
      <c r="AJ51" s="819"/>
      <c r="AK51" s="819"/>
      <c r="AL51" s="819"/>
      <c r="AM51" s="819"/>
      <c r="AN51" s="819"/>
      <c r="AO51" s="819"/>
      <c r="AP51" s="819"/>
      <c r="AQ51" s="819"/>
      <c r="AR51" s="819"/>
      <c r="AS51" s="819"/>
      <c r="AT51" s="819"/>
      <c r="AU51" s="819"/>
      <c r="AV51" s="819"/>
      <c r="AW51" s="819"/>
      <c r="AX51" s="819"/>
      <c r="AY51" s="819"/>
      <c r="AZ51" s="819"/>
      <c r="BA51" s="819"/>
      <c r="BB51" s="819"/>
      <c r="BC51" s="819"/>
      <c r="BD51" s="819"/>
      <c r="BE51" s="819"/>
      <c r="BF51" s="819"/>
      <c r="BG51" s="819"/>
      <c r="BH51" s="819"/>
      <c r="BI51" s="819"/>
      <c r="BJ51" s="819"/>
      <c r="BK51" s="819"/>
      <c r="BL51" s="819"/>
      <c r="BM51" s="819"/>
      <c r="BN51" s="819"/>
      <c r="BO51" s="819"/>
      <c r="BP51" s="819"/>
      <c r="BQ51" s="819"/>
      <c r="BR51" s="819"/>
      <c r="BS51" s="819"/>
      <c r="BT51" s="819"/>
      <c r="BU51" s="819"/>
      <c r="BV51" s="819"/>
      <c r="BW51" s="819"/>
      <c r="BX51" s="819"/>
      <c r="BY51" s="819"/>
      <c r="BZ51" s="819"/>
      <c r="CA51" s="819"/>
      <c r="CB51" s="819"/>
      <c r="CC51" s="819"/>
      <c r="CD51" s="819"/>
      <c r="CE51" s="819"/>
      <c r="CF51" s="819"/>
      <c r="CG51" s="819"/>
      <c r="CH51" s="819"/>
      <c r="CI51" s="819"/>
      <c r="CJ51" s="819"/>
      <c r="CK51" s="819"/>
      <c r="CL51" s="819"/>
      <c r="CM51" s="819"/>
      <c r="CN51" s="819"/>
      <c r="CO51" s="819"/>
      <c r="CP51" s="819"/>
      <c r="CQ51" s="819"/>
      <c r="CR51" s="819"/>
      <c r="CS51" s="819"/>
      <c r="CT51" s="819"/>
      <c r="CU51" s="819"/>
      <c r="CV51" s="819"/>
      <c r="CW51" s="819"/>
      <c r="CX51" s="819"/>
      <c r="CY51" s="819"/>
      <c r="CZ51" s="819"/>
      <c r="DA51" s="819"/>
      <c r="DB51" s="819"/>
      <c r="DC51" s="819"/>
      <c r="DD51" s="819"/>
      <c r="DE51" s="819"/>
      <c r="DF51" s="819"/>
      <c r="DG51" s="819"/>
      <c r="DH51" s="819"/>
      <c r="DI51" s="819"/>
      <c r="DJ51" s="819"/>
      <c r="DK51" s="819"/>
      <c r="DL51" s="819"/>
      <c r="DM51" s="819"/>
      <c r="DN51" s="819"/>
      <c r="DO51" s="819"/>
      <c r="DP51" s="819"/>
      <c r="DQ51" s="819"/>
      <c r="DR51" s="819"/>
      <c r="DS51" s="819"/>
      <c r="DT51" s="819"/>
      <c r="DU51" s="819"/>
      <c r="DV51" s="819"/>
      <c r="DW51" s="819"/>
      <c r="DX51" s="819"/>
      <c r="DY51" s="819"/>
      <c r="DZ51" s="819"/>
      <c r="EA51" s="819"/>
      <c r="EB51" s="819"/>
      <c r="EC51" s="819"/>
      <c r="ED51" s="819"/>
      <c r="EE51" s="819"/>
      <c r="EF51" s="819"/>
      <c r="EG51" s="819"/>
      <c r="EH51" s="819"/>
      <c r="EI51" s="819"/>
      <c r="EJ51" s="819"/>
      <c r="EK51" s="819"/>
      <c r="EL51" s="819"/>
      <c r="EM51" s="819"/>
      <c r="EN51" s="819"/>
    </row>
    <row r="52" spans="7:144">
      <c r="G52" s="1199"/>
      <c r="H52" s="522"/>
      <c r="I52" s="522"/>
      <c r="J52" s="522"/>
      <c r="K52" s="522"/>
      <c r="L52" s="819"/>
      <c r="M52" s="819"/>
      <c r="N52" s="819"/>
      <c r="O52" s="819"/>
      <c r="P52" s="819"/>
      <c r="Q52" s="819"/>
      <c r="R52" s="819"/>
      <c r="S52" s="819"/>
      <c r="T52" s="819"/>
      <c r="U52" s="819"/>
      <c r="V52" s="819"/>
      <c r="W52" s="819"/>
      <c r="X52" s="819"/>
      <c r="Y52" s="819"/>
      <c r="Z52" s="819"/>
      <c r="AA52" s="819"/>
      <c r="AB52" s="819"/>
      <c r="AC52" s="819"/>
      <c r="AD52" s="819"/>
      <c r="AE52" s="819"/>
      <c r="AF52" s="819"/>
      <c r="AG52" s="819"/>
      <c r="AH52" s="819"/>
      <c r="AI52" s="819"/>
      <c r="AJ52" s="819"/>
      <c r="AK52" s="819"/>
      <c r="AL52" s="819"/>
      <c r="AM52" s="819"/>
      <c r="AN52" s="819"/>
      <c r="AO52" s="819"/>
      <c r="AP52" s="819"/>
      <c r="AQ52" s="819"/>
      <c r="AR52" s="819"/>
      <c r="AS52" s="819"/>
      <c r="AT52" s="819"/>
      <c r="AU52" s="819"/>
      <c r="AV52" s="819"/>
      <c r="AW52" s="819"/>
      <c r="AX52" s="819"/>
      <c r="AY52" s="819"/>
      <c r="AZ52" s="819"/>
      <c r="BA52" s="819"/>
      <c r="BB52" s="819"/>
      <c r="BC52" s="819"/>
      <c r="BD52" s="819"/>
      <c r="BE52" s="819"/>
      <c r="BF52" s="819"/>
      <c r="BG52" s="819"/>
      <c r="BH52" s="819"/>
      <c r="BI52" s="819"/>
      <c r="BJ52" s="819"/>
      <c r="BK52" s="819"/>
      <c r="BL52" s="819"/>
      <c r="BM52" s="819"/>
      <c r="BN52" s="819"/>
      <c r="BO52" s="819"/>
      <c r="BP52" s="819"/>
      <c r="BQ52" s="819"/>
      <c r="BR52" s="819"/>
      <c r="BS52" s="819"/>
      <c r="BT52" s="819"/>
      <c r="BU52" s="819"/>
      <c r="BV52" s="819"/>
      <c r="BW52" s="819"/>
      <c r="BX52" s="819"/>
      <c r="BY52" s="819"/>
      <c r="BZ52" s="819"/>
      <c r="CA52" s="819"/>
      <c r="CB52" s="819"/>
      <c r="CC52" s="819"/>
      <c r="CD52" s="819"/>
      <c r="CE52" s="819"/>
      <c r="CF52" s="819"/>
      <c r="CG52" s="819"/>
      <c r="CH52" s="819"/>
      <c r="CI52" s="819"/>
      <c r="CJ52" s="819"/>
      <c r="CK52" s="819"/>
      <c r="CL52" s="819"/>
      <c r="CM52" s="819"/>
      <c r="CN52" s="819"/>
      <c r="CO52" s="819"/>
      <c r="CP52" s="819"/>
      <c r="CQ52" s="819"/>
      <c r="CR52" s="819"/>
      <c r="CS52" s="819"/>
      <c r="CT52" s="819"/>
      <c r="CU52" s="819"/>
      <c r="CV52" s="819"/>
      <c r="CW52" s="819"/>
      <c r="CX52" s="819"/>
      <c r="CY52" s="819"/>
      <c r="CZ52" s="819"/>
      <c r="DA52" s="819"/>
      <c r="DB52" s="819"/>
      <c r="DC52" s="819"/>
      <c r="DD52" s="819"/>
      <c r="DE52" s="819"/>
      <c r="DF52" s="819"/>
      <c r="DG52" s="819"/>
      <c r="DH52" s="819"/>
      <c r="DI52" s="819"/>
      <c r="DJ52" s="819"/>
      <c r="DK52" s="819"/>
      <c r="DL52" s="819"/>
      <c r="DM52" s="819"/>
      <c r="DN52" s="819"/>
      <c r="DO52" s="819"/>
      <c r="DP52" s="819"/>
      <c r="DQ52" s="819"/>
      <c r="DR52" s="819"/>
      <c r="DS52" s="819"/>
      <c r="DT52" s="819"/>
      <c r="DU52" s="819"/>
      <c r="DV52" s="819"/>
      <c r="DW52" s="819"/>
      <c r="DX52" s="819"/>
      <c r="DY52" s="819"/>
      <c r="DZ52" s="819"/>
      <c r="EA52" s="819"/>
      <c r="EB52" s="819"/>
      <c r="EC52" s="819"/>
      <c r="ED52" s="819"/>
      <c r="EE52" s="819"/>
      <c r="EF52" s="819"/>
      <c r="EG52" s="819"/>
      <c r="EH52" s="819"/>
      <c r="EI52" s="819"/>
      <c r="EJ52" s="819"/>
      <c r="EK52" s="819"/>
      <c r="EL52" s="819"/>
      <c r="EM52" s="819"/>
      <c r="EN52" s="819"/>
    </row>
    <row r="53" spans="7:144">
      <c r="G53" s="1199"/>
      <c r="H53" s="522"/>
      <c r="I53" s="522"/>
      <c r="J53" s="522"/>
      <c r="K53" s="522"/>
      <c r="L53" s="819"/>
      <c r="M53" s="819"/>
      <c r="N53" s="819"/>
      <c r="O53" s="819"/>
      <c r="P53" s="819"/>
      <c r="Q53" s="819"/>
      <c r="R53" s="819"/>
      <c r="S53" s="819"/>
      <c r="T53" s="819"/>
      <c r="U53" s="819"/>
      <c r="V53" s="819"/>
      <c r="W53" s="819"/>
      <c r="X53" s="819"/>
      <c r="Y53" s="819"/>
      <c r="Z53" s="819"/>
      <c r="AA53" s="819"/>
      <c r="AB53" s="819"/>
      <c r="AC53" s="819"/>
      <c r="AD53" s="819"/>
      <c r="AE53" s="819"/>
      <c r="AF53" s="819"/>
      <c r="AG53" s="819"/>
      <c r="AH53" s="819"/>
      <c r="AI53" s="819"/>
      <c r="AJ53" s="819"/>
      <c r="AK53" s="819"/>
      <c r="AL53" s="819"/>
      <c r="AM53" s="819"/>
      <c r="AN53" s="819"/>
      <c r="AO53" s="819"/>
      <c r="AP53" s="819"/>
      <c r="AQ53" s="819"/>
      <c r="AR53" s="819"/>
      <c r="AS53" s="819"/>
      <c r="AT53" s="819"/>
      <c r="AU53" s="819"/>
      <c r="AV53" s="819"/>
      <c r="AW53" s="819"/>
      <c r="AX53" s="819"/>
      <c r="AY53" s="819"/>
      <c r="AZ53" s="819"/>
      <c r="BA53" s="819"/>
      <c r="BB53" s="819"/>
      <c r="BC53" s="819"/>
      <c r="BD53" s="819"/>
      <c r="BE53" s="819"/>
      <c r="BF53" s="819"/>
      <c r="BG53" s="819"/>
      <c r="BH53" s="819"/>
      <c r="BI53" s="819"/>
      <c r="BJ53" s="819"/>
      <c r="BK53" s="819"/>
      <c r="BL53" s="819"/>
      <c r="BM53" s="819"/>
      <c r="BN53" s="819"/>
      <c r="BO53" s="819"/>
      <c r="BP53" s="819"/>
      <c r="BQ53" s="819"/>
      <c r="BR53" s="819"/>
      <c r="BS53" s="819"/>
      <c r="BT53" s="819"/>
      <c r="BU53" s="819"/>
      <c r="BV53" s="819"/>
      <c r="BW53" s="819"/>
      <c r="BX53" s="819"/>
      <c r="BY53" s="819"/>
      <c r="BZ53" s="819"/>
      <c r="CA53" s="819"/>
      <c r="CB53" s="819"/>
      <c r="CC53" s="819"/>
      <c r="CD53" s="819"/>
      <c r="CE53" s="819"/>
      <c r="CF53" s="819"/>
      <c r="CG53" s="819"/>
      <c r="CH53" s="819"/>
      <c r="CI53" s="819"/>
      <c r="CJ53" s="819"/>
      <c r="CK53" s="819"/>
      <c r="CL53" s="819"/>
      <c r="CM53" s="819"/>
      <c r="CN53" s="819"/>
      <c r="CO53" s="819"/>
      <c r="CP53" s="819"/>
      <c r="CQ53" s="819"/>
      <c r="CR53" s="819"/>
      <c r="CS53" s="819"/>
      <c r="CT53" s="819"/>
      <c r="CU53" s="819"/>
      <c r="CV53" s="819"/>
      <c r="CW53" s="819"/>
      <c r="CX53" s="819"/>
      <c r="CY53" s="819"/>
      <c r="CZ53" s="819"/>
      <c r="DA53" s="819"/>
      <c r="DB53" s="819"/>
      <c r="DC53" s="819"/>
      <c r="DD53" s="819"/>
      <c r="DE53" s="819"/>
      <c r="DF53" s="819"/>
      <c r="DG53" s="819"/>
      <c r="DH53" s="819"/>
      <c r="DI53" s="819"/>
      <c r="DJ53" s="819"/>
      <c r="DK53" s="819"/>
      <c r="DL53" s="819"/>
      <c r="DM53" s="819"/>
      <c r="DN53" s="819"/>
      <c r="DO53" s="819"/>
      <c r="DP53" s="819"/>
      <c r="DQ53" s="819"/>
      <c r="DR53" s="819"/>
      <c r="DS53" s="819"/>
      <c r="DT53" s="819"/>
      <c r="DU53" s="819"/>
      <c r="DV53" s="819"/>
      <c r="DW53" s="819"/>
      <c r="DX53" s="819"/>
      <c r="DY53" s="819"/>
      <c r="DZ53" s="819"/>
      <c r="EA53" s="819"/>
      <c r="EB53" s="819"/>
      <c r="EC53" s="819"/>
      <c r="ED53" s="819"/>
      <c r="EE53" s="819"/>
      <c r="EF53" s="819"/>
      <c r="EG53" s="819"/>
      <c r="EH53" s="819"/>
      <c r="EI53" s="819"/>
      <c r="EJ53" s="819"/>
      <c r="EK53" s="819"/>
      <c r="EL53" s="819"/>
      <c r="EM53" s="819"/>
      <c r="EN53" s="819"/>
    </row>
    <row r="54" spans="7:144">
      <c r="G54" s="1199"/>
      <c r="H54" s="522"/>
      <c r="I54" s="522"/>
      <c r="J54" s="522"/>
      <c r="K54" s="522"/>
      <c r="L54" s="819"/>
      <c r="M54" s="819"/>
      <c r="N54" s="819"/>
      <c r="O54" s="819"/>
      <c r="P54" s="819"/>
      <c r="Q54" s="819"/>
      <c r="R54" s="819"/>
      <c r="S54" s="819"/>
      <c r="T54" s="819"/>
      <c r="U54" s="819"/>
      <c r="V54" s="819"/>
      <c r="W54" s="819"/>
      <c r="X54" s="819"/>
      <c r="Y54" s="819"/>
      <c r="Z54" s="819"/>
      <c r="AA54" s="819"/>
      <c r="AB54" s="819"/>
      <c r="AC54" s="819"/>
      <c r="AD54" s="819"/>
      <c r="AE54" s="819"/>
      <c r="AF54" s="819"/>
      <c r="AG54" s="819"/>
      <c r="AH54" s="819"/>
      <c r="AI54" s="819"/>
      <c r="AJ54" s="819"/>
      <c r="AK54" s="819"/>
      <c r="AL54" s="819"/>
      <c r="AM54" s="819"/>
      <c r="AN54" s="819"/>
      <c r="AO54" s="819"/>
      <c r="AP54" s="819"/>
      <c r="AQ54" s="819"/>
      <c r="AR54" s="819"/>
      <c r="AS54" s="819"/>
      <c r="AT54" s="819"/>
      <c r="AU54" s="819"/>
      <c r="AV54" s="819"/>
      <c r="AW54" s="819"/>
      <c r="AX54" s="819"/>
      <c r="AY54" s="819"/>
      <c r="AZ54" s="819"/>
      <c r="BA54" s="819"/>
      <c r="BB54" s="819"/>
      <c r="BC54" s="819"/>
      <c r="BD54" s="819"/>
      <c r="BE54" s="819"/>
      <c r="BF54" s="819"/>
      <c r="BG54" s="819"/>
      <c r="BH54" s="819"/>
      <c r="BI54" s="819"/>
      <c r="BJ54" s="819"/>
      <c r="BK54" s="819"/>
      <c r="BL54" s="819"/>
      <c r="BM54" s="819"/>
      <c r="BN54" s="819"/>
      <c r="BO54" s="819"/>
      <c r="BP54" s="819"/>
      <c r="BQ54" s="819"/>
      <c r="BR54" s="819"/>
      <c r="BS54" s="819"/>
      <c r="BT54" s="819"/>
      <c r="BU54" s="819"/>
      <c r="BV54" s="819"/>
      <c r="BW54" s="819"/>
      <c r="BX54" s="819"/>
      <c r="BY54" s="819"/>
      <c r="BZ54" s="819"/>
      <c r="CA54" s="819"/>
      <c r="CB54" s="819"/>
      <c r="CC54" s="819"/>
      <c r="CD54" s="819"/>
      <c r="CE54" s="819"/>
      <c r="CF54" s="819"/>
      <c r="CG54" s="819"/>
      <c r="CH54" s="819"/>
      <c r="CI54" s="819"/>
      <c r="CJ54" s="819"/>
      <c r="CK54" s="819"/>
      <c r="CL54" s="819"/>
      <c r="CM54" s="819"/>
      <c r="CN54" s="819"/>
      <c r="CO54" s="819"/>
      <c r="CP54" s="819"/>
      <c r="CQ54" s="819"/>
      <c r="CR54" s="819"/>
      <c r="CS54" s="819"/>
      <c r="CT54" s="819"/>
      <c r="CU54" s="819"/>
      <c r="CV54" s="819"/>
      <c r="CW54" s="819"/>
      <c r="CX54" s="819"/>
      <c r="CY54" s="819"/>
      <c r="CZ54" s="819"/>
      <c r="DA54" s="819"/>
      <c r="DB54" s="819"/>
      <c r="DC54" s="819"/>
      <c r="DD54" s="819"/>
      <c r="DE54" s="819"/>
      <c r="DF54" s="819"/>
      <c r="DG54" s="819"/>
      <c r="DH54" s="819"/>
      <c r="DI54" s="819"/>
      <c r="DJ54" s="819"/>
      <c r="DK54" s="819"/>
      <c r="DL54" s="819"/>
      <c r="DM54" s="819"/>
      <c r="DN54" s="819"/>
      <c r="DO54" s="819"/>
      <c r="DP54" s="819"/>
      <c r="DQ54" s="819"/>
      <c r="DR54" s="819"/>
      <c r="DS54" s="819"/>
      <c r="DT54" s="819"/>
      <c r="DU54" s="819"/>
      <c r="DV54" s="819"/>
      <c r="DW54" s="819"/>
      <c r="DX54" s="819"/>
      <c r="DY54" s="819"/>
      <c r="DZ54" s="819"/>
      <c r="EA54" s="819"/>
      <c r="EB54" s="819"/>
      <c r="EC54" s="819"/>
      <c r="ED54" s="819"/>
      <c r="EE54" s="819"/>
      <c r="EF54" s="819"/>
      <c r="EG54" s="819"/>
      <c r="EH54" s="819"/>
      <c r="EI54" s="819"/>
      <c r="EJ54" s="819"/>
      <c r="EK54" s="819"/>
      <c r="EL54" s="819"/>
      <c r="EM54" s="819"/>
      <c r="EN54" s="819"/>
    </row>
    <row r="55" spans="7:144">
      <c r="G55" s="1199"/>
      <c r="H55" s="522"/>
      <c r="I55" s="522"/>
      <c r="J55" s="522"/>
      <c r="K55" s="522"/>
      <c r="L55" s="819"/>
      <c r="M55" s="819"/>
      <c r="N55" s="819"/>
      <c r="O55" s="819"/>
      <c r="P55" s="819"/>
      <c r="Q55" s="819"/>
      <c r="R55" s="819"/>
      <c r="S55" s="819"/>
      <c r="T55" s="819"/>
      <c r="U55" s="819"/>
      <c r="V55" s="819"/>
      <c r="W55" s="819"/>
      <c r="X55" s="819"/>
      <c r="Y55" s="819"/>
      <c r="Z55" s="819"/>
      <c r="AA55" s="819"/>
      <c r="AB55" s="819"/>
      <c r="AC55" s="819"/>
      <c r="AD55" s="819"/>
      <c r="AE55" s="819"/>
      <c r="AF55" s="819"/>
      <c r="AG55" s="819"/>
      <c r="AH55" s="819"/>
      <c r="AI55" s="819"/>
      <c r="AJ55" s="819"/>
      <c r="AK55" s="819"/>
      <c r="AL55" s="819"/>
      <c r="AM55" s="819"/>
      <c r="AN55" s="819"/>
      <c r="AO55" s="819"/>
      <c r="AP55" s="819"/>
      <c r="AQ55" s="819"/>
      <c r="AR55" s="819"/>
      <c r="AS55" s="819"/>
      <c r="AT55" s="819"/>
      <c r="AU55" s="819"/>
      <c r="AV55" s="819"/>
      <c r="AW55" s="819"/>
      <c r="AX55" s="819"/>
      <c r="AY55" s="819"/>
      <c r="AZ55" s="819"/>
      <c r="BA55" s="819"/>
      <c r="BB55" s="819"/>
      <c r="BC55" s="819"/>
      <c r="BD55" s="819"/>
      <c r="BE55" s="819"/>
      <c r="BF55" s="819"/>
      <c r="BG55" s="819"/>
      <c r="BH55" s="819"/>
      <c r="BI55" s="819"/>
      <c r="BJ55" s="819"/>
      <c r="BK55" s="819"/>
      <c r="BL55" s="819"/>
      <c r="BM55" s="819"/>
      <c r="BN55" s="819"/>
      <c r="BO55" s="819"/>
      <c r="BP55" s="819"/>
      <c r="BQ55" s="819"/>
      <c r="BR55" s="819"/>
      <c r="BS55" s="819"/>
      <c r="BT55" s="819"/>
      <c r="BU55" s="819"/>
      <c r="BV55" s="819"/>
      <c r="BW55" s="819"/>
      <c r="BX55" s="819"/>
      <c r="BY55" s="819"/>
      <c r="BZ55" s="819"/>
      <c r="CA55" s="819"/>
      <c r="CB55" s="819"/>
      <c r="CC55" s="819"/>
      <c r="CD55" s="819"/>
      <c r="CE55" s="819"/>
      <c r="CF55" s="819"/>
      <c r="CG55" s="819"/>
      <c r="CH55" s="819"/>
      <c r="CI55" s="819"/>
      <c r="CJ55" s="819"/>
      <c r="CK55" s="819"/>
      <c r="CL55" s="819"/>
      <c r="CM55" s="819"/>
      <c r="CN55" s="819"/>
      <c r="CO55" s="819"/>
      <c r="CP55" s="819"/>
      <c r="CQ55" s="819"/>
      <c r="CR55" s="819"/>
      <c r="CS55" s="819"/>
      <c r="CT55" s="819"/>
      <c r="CU55" s="819"/>
      <c r="CV55" s="819"/>
      <c r="CW55" s="819"/>
      <c r="CX55" s="819"/>
      <c r="CY55" s="819"/>
      <c r="CZ55" s="819"/>
      <c r="DA55" s="819"/>
      <c r="DB55" s="819"/>
      <c r="DC55" s="819"/>
      <c r="DD55" s="819"/>
      <c r="DE55" s="819"/>
      <c r="DF55" s="819"/>
      <c r="DG55" s="819"/>
      <c r="DH55" s="819"/>
      <c r="DI55" s="819"/>
      <c r="DJ55" s="819"/>
      <c r="DK55" s="819"/>
      <c r="DL55" s="819"/>
      <c r="DM55" s="819"/>
      <c r="DN55" s="819"/>
      <c r="DO55" s="819"/>
      <c r="DP55" s="819"/>
      <c r="DQ55" s="819"/>
      <c r="DR55" s="819"/>
      <c r="DS55" s="819"/>
      <c r="DT55" s="819"/>
      <c r="DU55" s="819"/>
      <c r="DV55" s="819"/>
      <c r="DW55" s="819"/>
      <c r="DX55" s="819"/>
      <c r="DY55" s="819"/>
      <c r="DZ55" s="819"/>
      <c r="EA55" s="819"/>
      <c r="EB55" s="819"/>
      <c r="EC55" s="819"/>
      <c r="ED55" s="819"/>
      <c r="EE55" s="819"/>
      <c r="EF55" s="819"/>
      <c r="EG55" s="819"/>
      <c r="EH55" s="819"/>
      <c r="EI55" s="819"/>
      <c r="EJ55" s="819"/>
      <c r="EK55" s="819"/>
      <c r="EL55" s="819"/>
      <c r="EM55" s="819"/>
      <c r="EN55" s="819"/>
    </row>
    <row r="56" spans="7:144">
      <c r="G56" s="1199"/>
      <c r="H56" s="522"/>
      <c r="I56" s="522"/>
      <c r="J56" s="522"/>
      <c r="K56" s="522"/>
      <c r="L56" s="819"/>
      <c r="M56" s="819"/>
      <c r="N56" s="819"/>
      <c r="O56" s="819"/>
      <c r="P56" s="819"/>
      <c r="Q56" s="819"/>
      <c r="R56" s="819"/>
      <c r="S56" s="819"/>
      <c r="T56" s="819"/>
      <c r="U56" s="819"/>
      <c r="V56" s="819"/>
      <c r="W56" s="819"/>
      <c r="X56" s="819"/>
      <c r="Y56" s="819"/>
      <c r="Z56" s="819"/>
      <c r="AA56" s="819"/>
      <c r="AB56" s="819"/>
      <c r="AC56" s="819"/>
      <c r="AD56" s="819"/>
      <c r="AE56" s="819"/>
      <c r="AF56" s="819"/>
      <c r="AG56" s="819"/>
      <c r="AH56" s="819"/>
      <c r="AI56" s="819"/>
      <c r="AJ56" s="819"/>
      <c r="AK56" s="819"/>
      <c r="AL56" s="819"/>
      <c r="AM56" s="819"/>
      <c r="AN56" s="819"/>
      <c r="AO56" s="819"/>
      <c r="AP56" s="819"/>
      <c r="AQ56" s="819"/>
      <c r="AR56" s="819"/>
      <c r="AS56" s="819"/>
      <c r="AT56" s="819"/>
      <c r="AU56" s="819"/>
      <c r="AV56" s="819"/>
      <c r="AW56" s="819"/>
      <c r="AX56" s="819"/>
      <c r="AY56" s="819"/>
      <c r="AZ56" s="819"/>
      <c r="BA56" s="819"/>
      <c r="BB56" s="819"/>
      <c r="BC56" s="819"/>
      <c r="BD56" s="819"/>
      <c r="BE56" s="819"/>
      <c r="BF56" s="819"/>
      <c r="BG56" s="819"/>
      <c r="BH56" s="819"/>
      <c r="BI56" s="819"/>
      <c r="BJ56" s="819"/>
      <c r="BK56" s="819"/>
      <c r="BL56" s="819"/>
      <c r="BM56" s="819"/>
      <c r="BN56" s="819"/>
      <c r="BO56" s="819"/>
      <c r="BP56" s="819"/>
      <c r="BQ56" s="819"/>
      <c r="BR56" s="819"/>
      <c r="BS56" s="819"/>
      <c r="BT56" s="819"/>
      <c r="BU56" s="819"/>
      <c r="BV56" s="819"/>
      <c r="BW56" s="819"/>
      <c r="BX56" s="819"/>
      <c r="BY56" s="819"/>
      <c r="BZ56" s="819"/>
      <c r="CA56" s="819"/>
      <c r="CB56" s="819"/>
      <c r="CC56" s="819"/>
      <c r="CD56" s="819"/>
      <c r="CE56" s="819"/>
      <c r="CF56" s="819"/>
      <c r="CG56" s="819"/>
      <c r="CH56" s="819"/>
      <c r="CI56" s="819"/>
      <c r="CJ56" s="819"/>
      <c r="CK56" s="819"/>
      <c r="CL56" s="819"/>
      <c r="CM56" s="819"/>
      <c r="CN56" s="819"/>
      <c r="CO56" s="819"/>
      <c r="CP56" s="819"/>
      <c r="CQ56" s="819"/>
      <c r="CR56" s="819"/>
      <c r="CS56" s="819"/>
      <c r="CT56" s="819"/>
      <c r="CU56" s="819"/>
      <c r="CV56" s="819"/>
      <c r="CW56" s="819"/>
      <c r="CX56" s="819"/>
      <c r="CY56" s="819"/>
      <c r="CZ56" s="819"/>
      <c r="DA56" s="819"/>
      <c r="DB56" s="819"/>
      <c r="DC56" s="819"/>
      <c r="DD56" s="819"/>
      <c r="DE56" s="819"/>
      <c r="DF56" s="819"/>
      <c r="DG56" s="819"/>
      <c r="DH56" s="819"/>
      <c r="DI56" s="819"/>
      <c r="DJ56" s="819"/>
      <c r="DK56" s="819"/>
      <c r="DL56" s="819"/>
      <c r="DM56" s="819"/>
      <c r="DN56" s="819"/>
      <c r="DO56" s="819"/>
      <c r="DP56" s="819"/>
      <c r="DQ56" s="819"/>
      <c r="DR56" s="819"/>
      <c r="DS56" s="819"/>
      <c r="DT56" s="819"/>
      <c r="DU56" s="819"/>
      <c r="DV56" s="819"/>
      <c r="DW56" s="819"/>
      <c r="DX56" s="819"/>
      <c r="DY56" s="819"/>
      <c r="DZ56" s="819"/>
      <c r="EA56" s="819"/>
      <c r="EB56" s="819"/>
      <c r="EC56" s="819"/>
      <c r="ED56" s="819"/>
      <c r="EE56" s="819"/>
      <c r="EF56" s="819"/>
      <c r="EG56" s="819"/>
      <c r="EH56" s="819"/>
      <c r="EI56" s="819"/>
      <c r="EJ56" s="819"/>
      <c r="EK56" s="819"/>
      <c r="EL56" s="819"/>
      <c r="EM56" s="819"/>
      <c r="EN56" s="819"/>
    </row>
    <row r="57" spans="7:144">
      <c r="G57" s="1199"/>
      <c r="H57" s="522"/>
      <c r="I57" s="522"/>
      <c r="J57" s="522"/>
      <c r="K57" s="522"/>
      <c r="L57" s="819"/>
      <c r="M57" s="819"/>
      <c r="N57" s="819"/>
      <c r="O57" s="819"/>
      <c r="P57" s="819"/>
      <c r="Q57" s="819"/>
      <c r="R57" s="819"/>
      <c r="S57" s="819"/>
      <c r="T57" s="819"/>
      <c r="U57" s="819"/>
      <c r="V57" s="819"/>
      <c r="W57" s="819"/>
      <c r="X57" s="819"/>
      <c r="Y57" s="819"/>
      <c r="Z57" s="819"/>
      <c r="AA57" s="819"/>
      <c r="AB57" s="819"/>
      <c r="AC57" s="819"/>
      <c r="AD57" s="819"/>
      <c r="AE57" s="819"/>
      <c r="AF57" s="819"/>
      <c r="AG57" s="819"/>
      <c r="AH57" s="819"/>
      <c r="AI57" s="819"/>
      <c r="AJ57" s="819"/>
      <c r="AK57" s="819"/>
      <c r="AL57" s="819"/>
      <c r="AM57" s="819"/>
      <c r="AN57" s="819"/>
      <c r="AO57" s="819"/>
      <c r="AP57" s="819"/>
      <c r="AQ57" s="819"/>
      <c r="AR57" s="819"/>
      <c r="AS57" s="819"/>
      <c r="AT57" s="819"/>
      <c r="AU57" s="819"/>
      <c r="AV57" s="819"/>
      <c r="AW57" s="819"/>
      <c r="AX57" s="819"/>
      <c r="AY57" s="819"/>
      <c r="AZ57" s="819"/>
      <c r="BA57" s="819"/>
      <c r="BB57" s="819"/>
      <c r="BC57" s="819"/>
      <c r="BD57" s="819"/>
      <c r="BE57" s="819"/>
      <c r="BF57" s="819"/>
      <c r="BG57" s="819"/>
      <c r="BH57" s="819"/>
      <c r="BI57" s="819"/>
      <c r="BJ57" s="819"/>
      <c r="BK57" s="819"/>
      <c r="BL57" s="819"/>
      <c r="BM57" s="819"/>
      <c r="BN57" s="819"/>
      <c r="BO57" s="819"/>
      <c r="BP57" s="819"/>
      <c r="BQ57" s="819"/>
      <c r="BR57" s="819"/>
      <c r="BS57" s="819"/>
      <c r="BT57" s="819"/>
      <c r="BU57" s="819"/>
      <c r="BV57" s="819"/>
      <c r="BW57" s="819"/>
      <c r="BX57" s="819"/>
      <c r="BY57" s="819"/>
      <c r="BZ57" s="819"/>
      <c r="CA57" s="819"/>
      <c r="CB57" s="819"/>
      <c r="CC57" s="819"/>
      <c r="CD57" s="819"/>
      <c r="CE57" s="819"/>
      <c r="CF57" s="819"/>
      <c r="CG57" s="819"/>
      <c r="CH57" s="819"/>
      <c r="CI57" s="819"/>
      <c r="CJ57" s="819"/>
      <c r="CK57" s="819"/>
      <c r="CL57" s="819"/>
      <c r="CM57" s="819"/>
      <c r="CN57" s="819"/>
      <c r="CO57" s="819"/>
      <c r="CP57" s="819"/>
      <c r="CQ57" s="819"/>
      <c r="CR57" s="819"/>
      <c r="CS57" s="819"/>
      <c r="CT57" s="819"/>
      <c r="CU57" s="819"/>
      <c r="CV57" s="819"/>
      <c r="CW57" s="819"/>
      <c r="CX57" s="819"/>
      <c r="CY57" s="819"/>
      <c r="CZ57" s="819"/>
      <c r="DA57" s="819"/>
      <c r="DB57" s="819"/>
      <c r="DC57" s="819"/>
      <c r="DD57" s="819"/>
      <c r="DE57" s="819"/>
      <c r="DF57" s="819"/>
      <c r="DG57" s="819"/>
      <c r="DH57" s="819"/>
      <c r="DI57" s="819"/>
      <c r="DJ57" s="819"/>
      <c r="DK57" s="819"/>
      <c r="DL57" s="819"/>
      <c r="DM57" s="819"/>
      <c r="DN57" s="819"/>
      <c r="DO57" s="819"/>
      <c r="DP57" s="819"/>
      <c r="DQ57" s="819"/>
      <c r="DR57" s="819"/>
      <c r="DS57" s="819"/>
      <c r="DT57" s="819"/>
      <c r="DU57" s="819"/>
      <c r="DV57" s="819"/>
      <c r="DW57" s="819"/>
      <c r="DX57" s="819"/>
      <c r="DY57" s="819"/>
      <c r="DZ57" s="819"/>
      <c r="EA57" s="819"/>
      <c r="EB57" s="819"/>
      <c r="EC57" s="819"/>
      <c r="ED57" s="819"/>
      <c r="EE57" s="819"/>
      <c r="EF57" s="819"/>
      <c r="EG57" s="819"/>
      <c r="EH57" s="819"/>
      <c r="EI57" s="819"/>
      <c r="EJ57" s="819"/>
      <c r="EK57" s="819"/>
      <c r="EL57" s="819"/>
      <c r="EM57" s="819"/>
      <c r="EN57" s="819"/>
    </row>
    <row r="58" spans="7:144">
      <c r="G58" s="1199"/>
      <c r="H58" s="522"/>
      <c r="I58" s="522"/>
      <c r="J58" s="522"/>
      <c r="K58" s="522"/>
      <c r="L58" s="819"/>
      <c r="M58" s="819"/>
      <c r="N58" s="819"/>
      <c r="O58" s="819"/>
      <c r="P58" s="819"/>
      <c r="Q58" s="819"/>
      <c r="R58" s="819"/>
      <c r="S58" s="819"/>
      <c r="T58" s="819"/>
      <c r="U58" s="819"/>
      <c r="V58" s="819"/>
      <c r="W58" s="819"/>
      <c r="X58" s="819"/>
      <c r="Y58" s="819"/>
      <c r="Z58" s="819"/>
      <c r="AA58" s="819"/>
      <c r="AB58" s="819"/>
      <c r="AC58" s="819"/>
      <c r="AD58" s="819"/>
      <c r="AE58" s="819"/>
      <c r="AF58" s="819"/>
      <c r="AG58" s="819"/>
      <c r="AH58" s="819"/>
      <c r="AI58" s="819"/>
      <c r="AJ58" s="819"/>
      <c r="AK58" s="819"/>
      <c r="AL58" s="819"/>
      <c r="AM58" s="819"/>
      <c r="AN58" s="819"/>
      <c r="AO58" s="819"/>
      <c r="AP58" s="819"/>
      <c r="AQ58" s="819"/>
      <c r="AR58" s="819"/>
      <c r="AS58" s="819"/>
      <c r="AT58" s="819"/>
      <c r="AU58" s="819"/>
      <c r="AV58" s="819"/>
      <c r="AW58" s="819"/>
      <c r="AX58" s="819"/>
      <c r="AY58" s="819"/>
      <c r="AZ58" s="819"/>
      <c r="BA58" s="819"/>
      <c r="BB58" s="819"/>
      <c r="BC58" s="819"/>
      <c r="BD58" s="819"/>
      <c r="BE58" s="819"/>
      <c r="BF58" s="819"/>
      <c r="BG58" s="819"/>
      <c r="BH58" s="819"/>
      <c r="BI58" s="819"/>
      <c r="BJ58" s="819"/>
      <c r="BK58" s="819"/>
      <c r="BL58" s="819"/>
      <c r="BM58" s="819"/>
      <c r="BN58" s="819"/>
      <c r="BO58" s="819"/>
      <c r="BP58" s="819"/>
      <c r="BQ58" s="819"/>
      <c r="BR58" s="819"/>
      <c r="BS58" s="819"/>
      <c r="BT58" s="819"/>
      <c r="BU58" s="819"/>
      <c r="BV58" s="819"/>
      <c r="BW58" s="819"/>
      <c r="BX58" s="819"/>
      <c r="BY58" s="819"/>
      <c r="BZ58" s="819"/>
      <c r="CA58" s="819"/>
      <c r="CB58" s="819"/>
      <c r="CC58" s="819"/>
      <c r="CD58" s="819"/>
      <c r="CE58" s="819"/>
      <c r="CF58" s="819"/>
      <c r="CG58" s="819"/>
      <c r="CH58" s="819"/>
      <c r="CI58" s="819"/>
      <c r="CJ58" s="819"/>
      <c r="CK58" s="819"/>
      <c r="CL58" s="819"/>
      <c r="CM58" s="819"/>
      <c r="CN58" s="819"/>
      <c r="CO58" s="819"/>
      <c r="CP58" s="819"/>
      <c r="CQ58" s="819"/>
      <c r="CR58" s="819"/>
      <c r="CS58" s="819"/>
      <c r="CT58" s="819"/>
      <c r="CU58" s="819"/>
      <c r="CV58" s="819"/>
      <c r="CW58" s="819"/>
      <c r="CX58" s="819"/>
      <c r="CY58" s="819"/>
      <c r="CZ58" s="819"/>
      <c r="DA58" s="819"/>
      <c r="DB58" s="819"/>
      <c r="DC58" s="819"/>
      <c r="DD58" s="819"/>
      <c r="DE58" s="819"/>
      <c r="DF58" s="819"/>
      <c r="DG58" s="819"/>
      <c r="DH58" s="819"/>
      <c r="DI58" s="819"/>
      <c r="DJ58" s="819"/>
      <c r="DK58" s="819"/>
      <c r="DL58" s="819"/>
      <c r="DM58" s="819"/>
      <c r="DN58" s="819"/>
      <c r="DO58" s="819"/>
      <c r="DP58" s="819"/>
      <c r="DQ58" s="819"/>
      <c r="DR58" s="819"/>
      <c r="DS58" s="819"/>
      <c r="DT58" s="819"/>
      <c r="DU58" s="819"/>
      <c r="DV58" s="819"/>
      <c r="DW58" s="819"/>
      <c r="DX58" s="819"/>
      <c r="DY58" s="819"/>
      <c r="DZ58" s="819"/>
      <c r="EA58" s="819"/>
      <c r="EB58" s="819"/>
      <c r="EC58" s="819"/>
      <c r="ED58" s="819"/>
      <c r="EE58" s="819"/>
      <c r="EF58" s="819"/>
      <c r="EG58" s="819"/>
      <c r="EH58" s="819"/>
      <c r="EI58" s="819"/>
      <c r="EJ58" s="819"/>
      <c r="EK58" s="819"/>
      <c r="EL58" s="819"/>
      <c r="EM58" s="819"/>
      <c r="EN58" s="819"/>
    </row>
    <row r="59" spans="7:144">
      <c r="G59" s="1199"/>
      <c r="H59" s="522"/>
      <c r="I59" s="522"/>
      <c r="J59" s="522"/>
      <c r="K59" s="522"/>
      <c r="L59" s="819"/>
      <c r="M59" s="819"/>
      <c r="N59" s="819"/>
      <c r="O59" s="819"/>
      <c r="P59" s="819"/>
      <c r="Q59" s="819"/>
      <c r="R59" s="819"/>
      <c r="S59" s="819"/>
      <c r="T59" s="819"/>
      <c r="U59" s="819"/>
      <c r="V59" s="819"/>
      <c r="W59" s="819"/>
      <c r="X59" s="819"/>
      <c r="Y59" s="819"/>
      <c r="Z59" s="819"/>
      <c r="AA59" s="819"/>
      <c r="AB59" s="819"/>
      <c r="AC59" s="819"/>
      <c r="AD59" s="819"/>
      <c r="AE59" s="819"/>
      <c r="AF59" s="819"/>
      <c r="AG59" s="819"/>
      <c r="AH59" s="819"/>
      <c r="AI59" s="819"/>
      <c r="AJ59" s="819"/>
      <c r="AK59" s="819"/>
      <c r="AL59" s="819"/>
      <c r="AM59" s="819"/>
      <c r="AN59" s="819"/>
      <c r="AO59" s="819"/>
      <c r="AP59" s="819"/>
      <c r="AQ59" s="819"/>
      <c r="AR59" s="819"/>
      <c r="AS59" s="819"/>
      <c r="AT59" s="819"/>
      <c r="AU59" s="819"/>
      <c r="AV59" s="819"/>
      <c r="AW59" s="819"/>
      <c r="AX59" s="819"/>
      <c r="AY59" s="819"/>
      <c r="AZ59" s="819"/>
      <c r="BA59" s="819"/>
      <c r="BB59" s="819"/>
      <c r="BC59" s="819"/>
      <c r="BD59" s="819"/>
      <c r="BE59" s="819"/>
      <c r="BF59" s="819"/>
      <c r="BG59" s="819"/>
      <c r="BH59" s="819"/>
      <c r="BI59" s="819"/>
      <c r="BJ59" s="819"/>
      <c r="BK59" s="819"/>
      <c r="BL59" s="819"/>
      <c r="BM59" s="819"/>
      <c r="BN59" s="819"/>
      <c r="BO59" s="819"/>
      <c r="BP59" s="819"/>
      <c r="BQ59" s="819"/>
      <c r="BR59" s="819"/>
      <c r="BS59" s="819"/>
      <c r="BT59" s="819"/>
      <c r="BU59" s="819"/>
      <c r="BV59" s="819"/>
      <c r="BW59" s="819"/>
      <c r="BX59" s="819"/>
      <c r="BY59" s="819"/>
      <c r="BZ59" s="819"/>
      <c r="CA59" s="819"/>
      <c r="CB59" s="819"/>
      <c r="CC59" s="819"/>
      <c r="CD59" s="819"/>
      <c r="CE59" s="819"/>
      <c r="CF59" s="819"/>
      <c r="CG59" s="819"/>
      <c r="CH59" s="819"/>
      <c r="CI59" s="819"/>
      <c r="CJ59" s="819"/>
      <c r="CK59" s="819"/>
      <c r="CL59" s="819"/>
      <c r="CM59" s="819"/>
      <c r="CN59" s="819"/>
      <c r="CO59" s="819"/>
      <c r="CP59" s="819"/>
      <c r="CQ59" s="819"/>
      <c r="CR59" s="819"/>
      <c r="CS59" s="819"/>
      <c r="CT59" s="819"/>
      <c r="CU59" s="819"/>
      <c r="CV59" s="819"/>
      <c r="CW59" s="819"/>
      <c r="CX59" s="819"/>
      <c r="CY59" s="819"/>
      <c r="CZ59" s="819"/>
      <c r="DA59" s="819"/>
      <c r="DB59" s="819"/>
      <c r="DC59" s="819"/>
      <c r="DD59" s="819"/>
      <c r="DE59" s="819"/>
      <c r="DF59" s="819"/>
      <c r="DG59" s="819"/>
      <c r="DH59" s="819"/>
      <c r="DI59" s="819"/>
      <c r="DJ59" s="819"/>
      <c r="DK59" s="819"/>
      <c r="DL59" s="819"/>
      <c r="DM59" s="819"/>
      <c r="DN59" s="819"/>
      <c r="DO59" s="819"/>
      <c r="DP59" s="819"/>
      <c r="DQ59" s="819"/>
      <c r="DR59" s="819"/>
      <c r="DS59" s="819"/>
      <c r="DT59" s="819"/>
      <c r="DU59" s="819"/>
      <c r="DV59" s="819"/>
      <c r="DW59" s="819"/>
      <c r="DX59" s="819"/>
      <c r="DY59" s="819"/>
      <c r="DZ59" s="819"/>
      <c r="EA59" s="819"/>
      <c r="EB59" s="819"/>
      <c r="EC59" s="819"/>
      <c r="ED59" s="819"/>
      <c r="EE59" s="819"/>
      <c r="EF59" s="819"/>
      <c r="EG59" s="819"/>
      <c r="EH59" s="819"/>
      <c r="EI59" s="819"/>
      <c r="EJ59" s="819"/>
      <c r="EK59" s="819"/>
      <c r="EL59" s="819"/>
      <c r="EM59" s="819"/>
      <c r="EN59" s="819"/>
    </row>
    <row r="60" spans="7:144">
      <c r="G60" s="1199"/>
      <c r="H60" s="522"/>
      <c r="I60" s="522"/>
      <c r="J60" s="522"/>
      <c r="K60" s="522"/>
      <c r="L60" s="819"/>
      <c r="M60" s="819"/>
      <c r="N60" s="819"/>
      <c r="O60" s="819"/>
      <c r="P60" s="819"/>
      <c r="Q60" s="819"/>
      <c r="R60" s="819"/>
      <c r="S60" s="819"/>
      <c r="T60" s="819"/>
      <c r="U60" s="819"/>
      <c r="V60" s="819"/>
      <c r="W60" s="819"/>
      <c r="X60" s="819"/>
      <c r="Y60" s="819"/>
      <c r="Z60" s="819"/>
      <c r="AA60" s="819"/>
      <c r="AB60" s="819"/>
      <c r="AC60" s="819"/>
      <c r="AD60" s="819"/>
      <c r="AE60" s="819"/>
      <c r="AF60" s="819"/>
      <c r="AG60" s="819"/>
      <c r="AH60" s="819"/>
      <c r="AI60" s="819"/>
      <c r="AJ60" s="819"/>
      <c r="AK60" s="819"/>
      <c r="AL60" s="819"/>
      <c r="AM60" s="819"/>
      <c r="AN60" s="819"/>
      <c r="AO60" s="819"/>
      <c r="AP60" s="819"/>
      <c r="AQ60" s="819"/>
      <c r="AR60" s="819"/>
      <c r="AS60" s="819"/>
      <c r="AT60" s="819"/>
      <c r="AU60" s="819"/>
      <c r="AV60" s="819"/>
      <c r="AW60" s="819"/>
      <c r="AX60" s="819"/>
      <c r="AY60" s="819"/>
      <c r="AZ60" s="819"/>
      <c r="BA60" s="819"/>
      <c r="BB60" s="819"/>
      <c r="BC60" s="819"/>
      <c r="BD60" s="819"/>
      <c r="BE60" s="819"/>
      <c r="BF60" s="819"/>
      <c r="BG60" s="819"/>
      <c r="BH60" s="819"/>
      <c r="BI60" s="819"/>
      <c r="BJ60" s="819"/>
      <c r="BK60" s="819"/>
      <c r="BL60" s="819"/>
      <c r="BM60" s="819"/>
      <c r="BN60" s="819"/>
      <c r="BO60" s="819"/>
      <c r="BP60" s="819"/>
      <c r="BQ60" s="819"/>
      <c r="BR60" s="819"/>
      <c r="BS60" s="819"/>
      <c r="BT60" s="819"/>
      <c r="BU60" s="819"/>
      <c r="BV60" s="819"/>
      <c r="BW60" s="819"/>
      <c r="BX60" s="819"/>
      <c r="BY60" s="819"/>
      <c r="BZ60" s="819"/>
      <c r="CA60" s="819"/>
      <c r="CB60" s="819"/>
      <c r="CC60" s="819"/>
      <c r="CD60" s="819"/>
      <c r="CE60" s="819"/>
      <c r="CF60" s="819"/>
      <c r="CG60" s="819"/>
      <c r="CH60" s="819"/>
      <c r="CI60" s="819"/>
      <c r="CJ60" s="819"/>
      <c r="CK60" s="819"/>
      <c r="CL60" s="819"/>
      <c r="CM60" s="819"/>
      <c r="CN60" s="819"/>
      <c r="CO60" s="819"/>
      <c r="CP60" s="819"/>
      <c r="CQ60" s="819"/>
      <c r="CR60" s="819"/>
      <c r="CS60" s="819"/>
      <c r="CT60" s="819"/>
      <c r="CU60" s="819"/>
      <c r="CV60" s="819"/>
      <c r="CW60" s="819"/>
      <c r="CX60" s="819"/>
      <c r="CY60" s="819"/>
      <c r="CZ60" s="819"/>
      <c r="DA60" s="819"/>
      <c r="DB60" s="819"/>
      <c r="DC60" s="819"/>
      <c r="DD60" s="819"/>
      <c r="DE60" s="819"/>
      <c r="DF60" s="819"/>
      <c r="DG60" s="819"/>
      <c r="DH60" s="819"/>
      <c r="DI60" s="819"/>
      <c r="DJ60" s="819"/>
      <c r="DK60" s="819"/>
      <c r="DL60" s="819"/>
      <c r="DM60" s="819"/>
      <c r="DN60" s="819"/>
      <c r="DO60" s="819"/>
      <c r="DP60" s="819"/>
      <c r="DQ60" s="819"/>
      <c r="DR60" s="819"/>
      <c r="DS60" s="819"/>
      <c r="DT60" s="819"/>
      <c r="DU60" s="819"/>
      <c r="DV60" s="819"/>
      <c r="DW60" s="819"/>
      <c r="DX60" s="819"/>
      <c r="DY60" s="819"/>
      <c r="DZ60" s="819"/>
      <c r="EA60" s="819"/>
      <c r="EB60" s="819"/>
      <c r="EC60" s="819"/>
      <c r="ED60" s="819"/>
      <c r="EE60" s="819"/>
      <c r="EF60" s="819"/>
      <c r="EG60" s="819"/>
      <c r="EH60" s="819"/>
      <c r="EI60" s="819"/>
      <c r="EJ60" s="819"/>
      <c r="EK60" s="819"/>
      <c r="EL60" s="819"/>
      <c r="EM60" s="819"/>
      <c r="EN60" s="819"/>
    </row>
    <row r="61" spans="7:144">
      <c r="G61" s="1199"/>
      <c r="H61" s="522"/>
      <c r="I61" s="522"/>
      <c r="J61" s="522"/>
      <c r="K61" s="522"/>
      <c r="L61" s="819"/>
      <c r="M61" s="819"/>
      <c r="N61" s="819"/>
      <c r="O61" s="819"/>
      <c r="P61" s="819"/>
      <c r="Q61" s="819"/>
      <c r="R61" s="819"/>
      <c r="S61" s="819"/>
      <c r="T61" s="819"/>
      <c r="U61" s="819"/>
      <c r="V61" s="819"/>
      <c r="W61" s="819"/>
      <c r="X61" s="819"/>
      <c r="Y61" s="819"/>
      <c r="Z61" s="819"/>
      <c r="AA61" s="819"/>
      <c r="AB61" s="819"/>
      <c r="AC61" s="819"/>
      <c r="AD61" s="819"/>
      <c r="AE61" s="819"/>
      <c r="AF61" s="819"/>
      <c r="AG61" s="819"/>
      <c r="AH61" s="819"/>
      <c r="AI61" s="819"/>
      <c r="AJ61" s="819"/>
      <c r="AK61" s="819"/>
      <c r="AL61" s="819"/>
      <c r="AM61" s="819"/>
      <c r="AN61" s="819"/>
      <c r="AO61" s="819"/>
      <c r="AP61" s="819"/>
      <c r="AQ61" s="819"/>
      <c r="AR61" s="819"/>
      <c r="AS61" s="819"/>
      <c r="AT61" s="819"/>
      <c r="AU61" s="819"/>
      <c r="AV61" s="819"/>
      <c r="AW61" s="819"/>
      <c r="AX61" s="819"/>
      <c r="AY61" s="819"/>
      <c r="AZ61" s="819"/>
      <c r="BA61" s="819"/>
      <c r="BB61" s="819"/>
      <c r="BC61" s="819"/>
      <c r="BD61" s="819"/>
      <c r="BE61" s="819"/>
      <c r="BF61" s="819"/>
      <c r="BG61" s="819"/>
      <c r="BH61" s="819"/>
      <c r="BI61" s="819"/>
      <c r="BJ61" s="819"/>
      <c r="BK61" s="819"/>
      <c r="BL61" s="819"/>
      <c r="BM61" s="819"/>
      <c r="BN61" s="819"/>
      <c r="BO61" s="819"/>
      <c r="BP61" s="819"/>
      <c r="BQ61" s="819"/>
      <c r="BR61" s="819"/>
      <c r="BS61" s="819"/>
      <c r="BT61" s="819"/>
      <c r="BU61" s="819"/>
      <c r="BV61" s="819"/>
      <c r="BW61" s="819"/>
      <c r="BX61" s="819"/>
      <c r="BY61" s="819"/>
      <c r="BZ61" s="819"/>
      <c r="CA61" s="819"/>
      <c r="CB61" s="819"/>
      <c r="CC61" s="819"/>
      <c r="CD61" s="819"/>
      <c r="CE61" s="819"/>
      <c r="CF61" s="819"/>
      <c r="CG61" s="819"/>
      <c r="CH61" s="819"/>
      <c r="CI61" s="819"/>
      <c r="CJ61" s="819"/>
      <c r="CK61" s="819"/>
      <c r="CL61" s="819"/>
      <c r="CM61" s="819"/>
      <c r="CN61" s="819"/>
      <c r="CO61" s="819"/>
      <c r="CP61" s="819"/>
      <c r="CQ61" s="819"/>
      <c r="CR61" s="819"/>
      <c r="CS61" s="819"/>
      <c r="CT61" s="819"/>
      <c r="CU61" s="819"/>
      <c r="CV61" s="819"/>
      <c r="CW61" s="819"/>
      <c r="CX61" s="819"/>
      <c r="CY61" s="819"/>
      <c r="CZ61" s="819"/>
      <c r="DA61" s="819"/>
      <c r="DB61" s="819"/>
      <c r="DC61" s="819"/>
      <c r="DD61" s="819"/>
      <c r="DE61" s="819"/>
      <c r="DF61" s="819"/>
      <c r="DG61" s="819"/>
      <c r="DH61" s="819"/>
      <c r="DI61" s="819"/>
      <c r="DJ61" s="819"/>
      <c r="DK61" s="819"/>
      <c r="DL61" s="819"/>
      <c r="DM61" s="819"/>
      <c r="DN61" s="819"/>
      <c r="DO61" s="819"/>
      <c r="DP61" s="819"/>
      <c r="DQ61" s="819"/>
      <c r="DR61" s="819"/>
      <c r="DS61" s="819"/>
      <c r="DT61" s="819"/>
      <c r="DU61" s="819"/>
      <c r="DV61" s="819"/>
      <c r="DW61" s="819"/>
      <c r="DX61" s="819"/>
      <c r="DY61" s="819"/>
      <c r="DZ61" s="819"/>
      <c r="EA61" s="819"/>
      <c r="EB61" s="819"/>
      <c r="EC61" s="819"/>
      <c r="ED61" s="819"/>
      <c r="EE61" s="819"/>
      <c r="EF61" s="819"/>
      <c r="EG61" s="819"/>
      <c r="EH61" s="819"/>
      <c r="EI61" s="819"/>
      <c r="EJ61" s="819"/>
      <c r="EK61" s="819"/>
      <c r="EL61" s="819"/>
      <c r="EM61" s="819"/>
      <c r="EN61" s="819"/>
    </row>
    <row r="62" spans="7:144">
      <c r="G62" s="1199"/>
      <c r="H62" s="522"/>
      <c r="I62" s="522"/>
      <c r="J62" s="522"/>
      <c r="K62" s="522"/>
      <c r="L62" s="819"/>
      <c r="M62" s="819"/>
      <c r="N62" s="819"/>
      <c r="O62" s="819"/>
      <c r="P62" s="819"/>
      <c r="Q62" s="819"/>
      <c r="R62" s="819"/>
      <c r="S62" s="819"/>
      <c r="T62" s="819"/>
      <c r="U62" s="819"/>
      <c r="V62" s="819"/>
      <c r="W62" s="819"/>
      <c r="X62" s="819"/>
      <c r="Y62" s="819"/>
      <c r="Z62" s="819"/>
      <c r="AA62" s="819"/>
      <c r="AB62" s="819"/>
      <c r="AC62" s="819"/>
      <c r="AD62" s="819"/>
      <c r="AE62" s="819"/>
      <c r="AF62" s="819"/>
      <c r="AG62" s="819"/>
      <c r="AH62" s="819"/>
      <c r="AI62" s="819"/>
      <c r="AJ62" s="819"/>
      <c r="AK62" s="819"/>
      <c r="AL62" s="819"/>
      <c r="AM62" s="819"/>
      <c r="AN62" s="819"/>
      <c r="AO62" s="819"/>
      <c r="AP62" s="819"/>
      <c r="AQ62" s="819"/>
      <c r="AR62" s="819"/>
      <c r="AS62" s="819"/>
      <c r="AT62" s="819"/>
      <c r="AU62" s="819"/>
      <c r="AV62" s="819"/>
      <c r="AW62" s="819"/>
      <c r="AX62" s="819"/>
      <c r="AY62" s="819"/>
      <c r="AZ62" s="819"/>
      <c r="BA62" s="819"/>
      <c r="BB62" s="819"/>
      <c r="BC62" s="819"/>
      <c r="BD62" s="819"/>
      <c r="BE62" s="819"/>
      <c r="BF62" s="819"/>
      <c r="BG62" s="819"/>
      <c r="BH62" s="819"/>
      <c r="BI62" s="819"/>
      <c r="BJ62" s="819"/>
      <c r="BK62" s="819"/>
      <c r="BL62" s="819"/>
      <c r="BM62" s="819"/>
      <c r="BN62" s="819"/>
      <c r="BO62" s="819"/>
      <c r="BP62" s="819"/>
      <c r="BQ62" s="819"/>
      <c r="BR62" s="819"/>
      <c r="BS62" s="819"/>
      <c r="BT62" s="819"/>
      <c r="BU62" s="819"/>
      <c r="BV62" s="819"/>
      <c r="BW62" s="819"/>
      <c r="BX62" s="819"/>
      <c r="BY62" s="819"/>
      <c r="BZ62" s="819"/>
      <c r="CA62" s="819"/>
      <c r="CB62" s="819"/>
      <c r="CC62" s="819"/>
      <c r="CD62" s="819"/>
      <c r="CE62" s="819"/>
      <c r="CF62" s="819"/>
      <c r="CG62" s="819"/>
      <c r="CH62" s="819"/>
      <c r="CI62" s="819"/>
      <c r="CJ62" s="819"/>
      <c r="CK62" s="819"/>
      <c r="CL62" s="819"/>
      <c r="CM62" s="819"/>
      <c r="CN62" s="819"/>
      <c r="CO62" s="819"/>
      <c r="CP62" s="819"/>
      <c r="CQ62" s="819"/>
      <c r="CR62" s="819"/>
      <c r="CS62" s="819"/>
      <c r="CT62" s="819"/>
      <c r="CU62" s="819"/>
      <c r="CV62" s="819"/>
      <c r="CW62" s="819"/>
      <c r="CX62" s="819"/>
      <c r="CY62" s="819"/>
      <c r="CZ62" s="819"/>
      <c r="DA62" s="819"/>
      <c r="DB62" s="819"/>
      <c r="DC62" s="819"/>
      <c r="DD62" s="819"/>
      <c r="DE62" s="819"/>
      <c r="DF62" s="819"/>
      <c r="DG62" s="819"/>
      <c r="DH62" s="819"/>
      <c r="DI62" s="819"/>
      <c r="DJ62" s="819"/>
      <c r="DK62" s="819"/>
      <c r="DL62" s="819"/>
      <c r="DM62" s="819"/>
      <c r="DN62" s="819"/>
      <c r="DO62" s="819"/>
      <c r="DP62" s="819"/>
      <c r="DQ62" s="819"/>
      <c r="DR62" s="819"/>
      <c r="DS62" s="819"/>
      <c r="DT62" s="819"/>
      <c r="DU62" s="819"/>
      <c r="DV62" s="819"/>
      <c r="DW62" s="819"/>
      <c r="DX62" s="819"/>
      <c r="DY62" s="819"/>
      <c r="DZ62" s="819"/>
      <c r="EA62" s="819"/>
      <c r="EB62" s="819"/>
      <c r="EC62" s="819"/>
      <c r="ED62" s="819"/>
      <c r="EE62" s="819"/>
      <c r="EF62" s="819"/>
      <c r="EG62" s="819"/>
      <c r="EH62" s="819"/>
      <c r="EI62" s="819"/>
      <c r="EJ62" s="819"/>
      <c r="EK62" s="819"/>
      <c r="EL62" s="819"/>
      <c r="EM62" s="819"/>
      <c r="EN62" s="819"/>
    </row>
    <row r="63" spans="7:144">
      <c r="G63" s="1199"/>
      <c r="H63" s="522"/>
      <c r="I63" s="522"/>
      <c r="J63" s="522"/>
      <c r="K63" s="522"/>
      <c r="L63" s="819"/>
      <c r="M63" s="819"/>
      <c r="N63" s="819"/>
      <c r="O63" s="819"/>
      <c r="P63" s="819"/>
      <c r="Q63" s="819"/>
      <c r="R63" s="819"/>
      <c r="S63" s="819"/>
      <c r="T63" s="819"/>
      <c r="U63" s="819"/>
      <c r="V63" s="819"/>
      <c r="W63" s="819"/>
      <c r="X63" s="819"/>
      <c r="Y63" s="819"/>
      <c r="Z63" s="819"/>
      <c r="AA63" s="819"/>
      <c r="AB63" s="819"/>
      <c r="AC63" s="819"/>
      <c r="AD63" s="819"/>
      <c r="AE63" s="819"/>
      <c r="AF63" s="819"/>
      <c r="AG63" s="819"/>
      <c r="AH63" s="819"/>
      <c r="AI63" s="819"/>
      <c r="AJ63" s="819"/>
      <c r="AK63" s="819"/>
      <c r="AL63" s="819"/>
      <c r="AM63" s="819"/>
      <c r="AN63" s="819"/>
      <c r="AO63" s="819"/>
      <c r="AP63" s="819"/>
      <c r="AQ63" s="819"/>
      <c r="AR63" s="819"/>
      <c r="AS63" s="819"/>
      <c r="AT63" s="819"/>
      <c r="AU63" s="819"/>
      <c r="AV63" s="819"/>
      <c r="AW63" s="819"/>
      <c r="AX63" s="819"/>
      <c r="AY63" s="819"/>
      <c r="AZ63" s="819"/>
      <c r="BA63" s="819"/>
      <c r="BB63" s="819"/>
      <c r="BC63" s="819"/>
      <c r="BD63" s="819"/>
      <c r="BE63" s="819"/>
      <c r="BF63" s="819"/>
      <c r="BG63" s="819"/>
      <c r="BH63" s="819"/>
      <c r="BI63" s="819"/>
      <c r="BJ63" s="819"/>
      <c r="BK63" s="819"/>
      <c r="BL63" s="819"/>
      <c r="BM63" s="819"/>
      <c r="BN63" s="819"/>
      <c r="BO63" s="819"/>
      <c r="BP63" s="819"/>
      <c r="BQ63" s="819"/>
      <c r="BR63" s="819"/>
      <c r="BS63" s="819"/>
      <c r="BT63" s="819"/>
      <c r="BU63" s="819"/>
      <c r="BV63" s="819"/>
      <c r="BW63" s="819"/>
      <c r="BX63" s="819"/>
      <c r="BY63" s="819"/>
      <c r="BZ63" s="819"/>
      <c r="CA63" s="819"/>
      <c r="CB63" s="819"/>
      <c r="CC63" s="819"/>
      <c r="CD63" s="819"/>
      <c r="CE63" s="819"/>
      <c r="CF63" s="819"/>
      <c r="CG63" s="819"/>
      <c r="CH63" s="819"/>
      <c r="CI63" s="819"/>
      <c r="CJ63" s="819"/>
      <c r="CK63" s="819"/>
      <c r="CL63" s="819"/>
      <c r="CM63" s="819"/>
      <c r="CN63" s="819"/>
      <c r="CO63" s="819"/>
      <c r="CP63" s="819"/>
      <c r="CQ63" s="819"/>
      <c r="CR63" s="819"/>
      <c r="CS63" s="819"/>
      <c r="CT63" s="819"/>
      <c r="CU63" s="819"/>
      <c r="CV63" s="819"/>
      <c r="CW63" s="819"/>
      <c r="CX63" s="819"/>
      <c r="CY63" s="819"/>
      <c r="CZ63" s="819"/>
      <c r="DA63" s="819"/>
      <c r="DB63" s="819"/>
      <c r="DC63" s="819"/>
      <c r="DD63" s="819"/>
      <c r="DE63" s="819"/>
      <c r="DF63" s="819"/>
      <c r="DG63" s="819"/>
      <c r="DH63" s="819"/>
      <c r="DI63" s="819"/>
      <c r="DJ63" s="819"/>
      <c r="DK63" s="819"/>
      <c r="DL63" s="819"/>
      <c r="DM63" s="819"/>
      <c r="DN63" s="819"/>
      <c r="DO63" s="819"/>
      <c r="DP63" s="819"/>
      <c r="DQ63" s="819"/>
      <c r="DR63" s="819"/>
      <c r="DS63" s="819"/>
      <c r="DT63" s="819"/>
      <c r="DU63" s="819"/>
      <c r="DV63" s="819"/>
      <c r="DW63" s="819"/>
      <c r="DX63" s="819"/>
      <c r="DY63" s="819"/>
      <c r="DZ63" s="819"/>
      <c r="EA63" s="819"/>
      <c r="EB63" s="819"/>
      <c r="EC63" s="819"/>
      <c r="ED63" s="819"/>
      <c r="EE63" s="819"/>
      <c r="EF63" s="819"/>
      <c r="EG63" s="819"/>
      <c r="EH63" s="819"/>
      <c r="EI63" s="819"/>
      <c r="EJ63" s="819"/>
      <c r="EK63" s="819"/>
      <c r="EL63" s="819"/>
      <c r="EM63" s="819"/>
      <c r="EN63" s="819"/>
    </row>
    <row r="64" spans="7:144">
      <c r="G64" s="1199"/>
      <c r="H64" s="522"/>
      <c r="I64" s="522"/>
      <c r="J64" s="522"/>
      <c r="K64" s="522"/>
      <c r="L64" s="819"/>
      <c r="M64" s="819"/>
      <c r="N64" s="819"/>
      <c r="O64" s="819"/>
      <c r="P64" s="819"/>
      <c r="Q64" s="819"/>
      <c r="R64" s="819"/>
      <c r="S64" s="819"/>
      <c r="T64" s="819"/>
      <c r="U64" s="819"/>
      <c r="V64" s="819"/>
      <c r="W64" s="819"/>
      <c r="X64" s="819"/>
      <c r="Y64" s="819"/>
      <c r="Z64" s="819"/>
      <c r="AA64" s="819"/>
      <c r="AB64" s="819"/>
      <c r="AC64" s="819"/>
      <c r="AD64" s="819"/>
      <c r="AE64" s="819"/>
      <c r="AF64" s="819"/>
      <c r="AG64" s="819"/>
      <c r="AH64" s="819"/>
      <c r="AI64" s="819"/>
      <c r="AJ64" s="819"/>
      <c r="AK64" s="819"/>
      <c r="AL64" s="819"/>
      <c r="AM64" s="819"/>
      <c r="AN64" s="819"/>
      <c r="AO64" s="819"/>
      <c r="AP64" s="819"/>
      <c r="AQ64" s="819"/>
      <c r="AR64" s="819"/>
      <c r="AS64" s="819"/>
      <c r="AT64" s="819"/>
      <c r="AU64" s="819"/>
      <c r="AV64" s="819"/>
      <c r="AW64" s="819"/>
      <c r="AX64" s="819"/>
      <c r="AY64" s="819"/>
      <c r="AZ64" s="819"/>
      <c r="BA64" s="819"/>
      <c r="BB64" s="819"/>
      <c r="BC64" s="819"/>
      <c r="BD64" s="819"/>
      <c r="BE64" s="819"/>
      <c r="BF64" s="819"/>
      <c r="BG64" s="819"/>
      <c r="BH64" s="819"/>
      <c r="BI64" s="819"/>
      <c r="BJ64" s="819"/>
      <c r="BK64" s="819"/>
      <c r="BL64" s="819"/>
      <c r="BM64" s="819"/>
      <c r="BN64" s="819"/>
      <c r="BO64" s="819"/>
      <c r="BP64" s="819"/>
      <c r="BQ64" s="819"/>
      <c r="BR64" s="819"/>
      <c r="BS64" s="819"/>
      <c r="BT64" s="819"/>
      <c r="BU64" s="819"/>
      <c r="BV64" s="819"/>
      <c r="BW64" s="819"/>
      <c r="BX64" s="819"/>
      <c r="BY64" s="819"/>
      <c r="BZ64" s="819"/>
      <c r="CA64" s="819"/>
      <c r="CB64" s="819"/>
      <c r="CC64" s="819"/>
      <c r="CD64" s="819"/>
      <c r="CE64" s="819"/>
      <c r="CF64" s="819"/>
      <c r="CG64" s="819"/>
      <c r="CH64" s="819"/>
      <c r="CI64" s="819"/>
      <c r="CJ64" s="819"/>
      <c r="CK64" s="819"/>
      <c r="CL64" s="819"/>
      <c r="CM64" s="819"/>
      <c r="CN64" s="819"/>
      <c r="CO64" s="819"/>
      <c r="CP64" s="819"/>
      <c r="CQ64" s="819"/>
      <c r="CR64" s="819"/>
      <c r="CS64" s="819"/>
      <c r="CT64" s="819"/>
      <c r="CU64" s="819"/>
      <c r="CV64" s="819"/>
      <c r="CW64" s="819"/>
      <c r="CX64" s="819"/>
      <c r="CY64" s="819"/>
      <c r="CZ64" s="819"/>
      <c r="DA64" s="819"/>
      <c r="DB64" s="819"/>
      <c r="DC64" s="819"/>
      <c r="DD64" s="819"/>
      <c r="DE64" s="819"/>
      <c r="DF64" s="819"/>
      <c r="DG64" s="819"/>
      <c r="DH64" s="819"/>
      <c r="DI64" s="819"/>
      <c r="DJ64" s="819"/>
      <c r="DK64" s="819"/>
      <c r="DL64" s="819"/>
      <c r="DM64" s="819"/>
      <c r="DN64" s="819"/>
      <c r="DO64" s="819"/>
      <c r="DP64" s="819"/>
      <c r="DQ64" s="819"/>
      <c r="DR64" s="819"/>
      <c r="DS64" s="819"/>
      <c r="DT64" s="819"/>
      <c r="DU64" s="819"/>
      <c r="DV64" s="819"/>
      <c r="DW64" s="819"/>
      <c r="DX64" s="819"/>
      <c r="DY64" s="819"/>
      <c r="DZ64" s="819"/>
      <c r="EA64" s="819"/>
      <c r="EB64" s="819"/>
      <c r="EC64" s="819"/>
      <c r="ED64" s="819"/>
      <c r="EE64" s="819"/>
      <c r="EF64" s="819"/>
      <c r="EG64" s="819"/>
      <c r="EH64" s="819"/>
      <c r="EI64" s="819"/>
      <c r="EJ64" s="819"/>
      <c r="EK64" s="819"/>
      <c r="EL64" s="819"/>
      <c r="EM64" s="819"/>
      <c r="EN64" s="819"/>
    </row>
    <row r="65" spans="7:144">
      <c r="G65" s="1199"/>
      <c r="H65" s="522"/>
      <c r="I65" s="522"/>
      <c r="J65" s="522"/>
      <c r="K65" s="522"/>
      <c r="L65" s="819"/>
      <c r="M65" s="819"/>
      <c r="N65" s="819"/>
      <c r="O65" s="819"/>
      <c r="P65" s="819"/>
      <c r="Q65" s="819"/>
      <c r="R65" s="819"/>
      <c r="S65" s="819"/>
      <c r="T65" s="819"/>
      <c r="U65" s="819"/>
      <c r="V65" s="819"/>
      <c r="W65" s="819"/>
      <c r="X65" s="819"/>
      <c r="Y65" s="819"/>
      <c r="Z65" s="819"/>
      <c r="AA65" s="819"/>
      <c r="AB65" s="819"/>
      <c r="AC65" s="819"/>
      <c r="AD65" s="819"/>
      <c r="AE65" s="819"/>
      <c r="AF65" s="819"/>
      <c r="AG65" s="819"/>
      <c r="AH65" s="819"/>
      <c r="AI65" s="819"/>
      <c r="AJ65" s="819"/>
      <c r="AK65" s="819"/>
      <c r="AL65" s="819"/>
      <c r="AM65" s="819"/>
      <c r="AN65" s="819"/>
      <c r="AO65" s="819"/>
      <c r="AP65" s="819"/>
      <c r="AQ65" s="819"/>
      <c r="AR65" s="819"/>
      <c r="AS65" s="819"/>
      <c r="AT65" s="819"/>
      <c r="AU65" s="819"/>
      <c r="AV65" s="819"/>
      <c r="AW65" s="819"/>
      <c r="AX65" s="819"/>
      <c r="AY65" s="819"/>
      <c r="AZ65" s="819"/>
      <c r="BA65" s="819"/>
      <c r="BB65" s="819"/>
      <c r="BC65" s="819"/>
      <c r="BD65" s="819"/>
      <c r="BE65" s="819"/>
      <c r="BF65" s="819"/>
      <c r="BG65" s="819"/>
      <c r="BH65" s="819"/>
      <c r="BI65" s="819"/>
      <c r="BJ65" s="819"/>
      <c r="BK65" s="819"/>
      <c r="BL65" s="819"/>
      <c r="BM65" s="819"/>
      <c r="BN65" s="819"/>
      <c r="BO65" s="819"/>
      <c r="BP65" s="819"/>
      <c r="BQ65" s="819"/>
      <c r="BR65" s="819"/>
      <c r="BS65" s="819"/>
      <c r="BT65" s="819"/>
      <c r="BU65" s="819"/>
      <c r="BV65" s="819"/>
      <c r="BW65" s="819"/>
      <c r="BX65" s="819"/>
      <c r="BY65" s="819"/>
      <c r="BZ65" s="819"/>
      <c r="CA65" s="819"/>
      <c r="CB65" s="819"/>
      <c r="CC65" s="819"/>
      <c r="CD65" s="819"/>
      <c r="CE65" s="819"/>
      <c r="CF65" s="819"/>
      <c r="CG65" s="819"/>
      <c r="CH65" s="819"/>
      <c r="CI65" s="819"/>
      <c r="CJ65" s="819"/>
      <c r="CK65" s="819"/>
      <c r="CL65" s="819"/>
      <c r="CM65" s="819"/>
      <c r="CN65" s="819"/>
      <c r="CO65" s="819"/>
      <c r="CP65" s="819"/>
      <c r="CQ65" s="819"/>
      <c r="CR65" s="819"/>
      <c r="CS65" s="819"/>
      <c r="CT65" s="819"/>
      <c r="CU65" s="819"/>
      <c r="CV65" s="819"/>
      <c r="CW65" s="819"/>
      <c r="CX65" s="819"/>
      <c r="CY65" s="819"/>
      <c r="CZ65" s="819"/>
      <c r="DA65" s="819"/>
      <c r="DB65" s="819"/>
      <c r="DC65" s="819"/>
      <c r="DD65" s="819"/>
      <c r="DE65" s="819"/>
      <c r="DF65" s="819"/>
      <c r="DG65" s="819"/>
      <c r="DH65" s="819"/>
      <c r="DI65" s="819"/>
      <c r="DJ65" s="819"/>
      <c r="DK65" s="819"/>
      <c r="DL65" s="819"/>
      <c r="DM65" s="819"/>
      <c r="DN65" s="819"/>
      <c r="DO65" s="819"/>
      <c r="DP65" s="819"/>
      <c r="DQ65" s="819"/>
      <c r="DR65" s="819"/>
      <c r="DS65" s="819"/>
      <c r="DT65" s="819"/>
      <c r="DU65" s="819"/>
      <c r="DV65" s="819"/>
      <c r="DW65" s="819"/>
      <c r="DX65" s="819"/>
      <c r="DY65" s="819"/>
      <c r="DZ65" s="819"/>
      <c r="EA65" s="819"/>
      <c r="EB65" s="819"/>
      <c r="EC65" s="819"/>
      <c r="ED65" s="819"/>
      <c r="EE65" s="819"/>
      <c r="EF65" s="819"/>
      <c r="EG65" s="819"/>
      <c r="EH65" s="819"/>
      <c r="EI65" s="819"/>
      <c r="EJ65" s="819"/>
      <c r="EK65" s="819"/>
      <c r="EL65" s="819"/>
      <c r="EM65" s="819"/>
      <c r="EN65" s="819"/>
    </row>
  </sheetData>
  <mergeCells count="8">
    <mergeCell ref="B4:E4"/>
    <mergeCell ref="G4:K4"/>
    <mergeCell ref="B5:B6"/>
    <mergeCell ref="D5:D6"/>
    <mergeCell ref="E5:F5"/>
    <mergeCell ref="I5:I6"/>
    <mergeCell ref="J5:K5"/>
    <mergeCell ref="G5:G6"/>
  </mergeCells>
  <pageMargins left="0.70866141732283472" right="0.70866141732283472" top="0.74803149606299213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zoomScale="87" zoomScaleNormal="87" workbookViewId="0">
      <selection activeCell="I27" sqref="I27"/>
    </sheetView>
  </sheetViews>
  <sheetFormatPr defaultRowHeight="15"/>
  <cols>
    <col min="1" max="1" width="38.42578125" customWidth="1"/>
    <col min="2" max="10" width="13.7109375" customWidth="1"/>
  </cols>
  <sheetData>
    <row r="1" spans="1:10">
      <c r="A1" s="1768" t="s">
        <v>662</v>
      </c>
      <c r="B1" s="1769"/>
      <c r="C1" s="1769"/>
      <c r="D1" s="1769"/>
      <c r="E1" s="1769"/>
      <c r="F1" s="1769"/>
      <c r="G1" s="1769"/>
      <c r="H1" s="1769"/>
      <c r="I1" s="1769"/>
      <c r="J1" s="1769"/>
    </row>
    <row r="2" spans="1:10" ht="18.75" thickBot="1">
      <c r="A2" s="1770" t="s">
        <v>1122</v>
      </c>
      <c r="B2" s="1767"/>
      <c r="C2" s="1767"/>
      <c r="D2" s="1767"/>
      <c r="E2" s="1767"/>
      <c r="F2" s="1771" t="s">
        <v>1123</v>
      </c>
      <c r="G2" s="1772"/>
      <c r="H2" s="1772"/>
      <c r="I2" s="1772"/>
      <c r="J2" s="1772"/>
    </row>
    <row r="3" spans="1:10">
      <c r="A3" s="1773" t="s">
        <v>192</v>
      </c>
      <c r="B3" s="1775" t="s">
        <v>663</v>
      </c>
      <c r="C3" s="1776"/>
      <c r="D3" s="1776"/>
      <c r="E3" s="1777" t="s">
        <v>664</v>
      </c>
      <c r="F3" s="1776"/>
      <c r="G3" s="1776"/>
      <c r="H3" s="1777" t="s">
        <v>665</v>
      </c>
      <c r="I3" s="1776"/>
      <c r="J3" s="1778"/>
    </row>
    <row r="4" spans="1:10" ht="30.75" thickBot="1">
      <c r="A4" s="1774"/>
      <c r="B4" s="1537">
        <v>2013</v>
      </c>
      <c r="C4" s="1527">
        <v>2014</v>
      </c>
      <c r="D4" s="1528" t="s">
        <v>1173</v>
      </c>
      <c r="E4" s="1526">
        <v>2013</v>
      </c>
      <c r="F4" s="1527">
        <v>2014</v>
      </c>
      <c r="G4" s="1528" t="s">
        <v>1173</v>
      </c>
      <c r="H4" s="1526">
        <v>2013</v>
      </c>
      <c r="I4" s="1527">
        <v>2014</v>
      </c>
      <c r="J4" s="1529" t="s">
        <v>1173</v>
      </c>
    </row>
    <row r="5" spans="1:10">
      <c r="A5" s="1540" t="s">
        <v>666</v>
      </c>
      <c r="B5" s="1538">
        <v>1751.87993114246</v>
      </c>
      <c r="C5" s="1530">
        <v>1812.06959812897</v>
      </c>
      <c r="D5" s="1531">
        <v>103.43571873371813</v>
      </c>
      <c r="E5" s="1530">
        <v>1483.1602105982299</v>
      </c>
      <c r="F5" s="1530">
        <v>1578.65017882231</v>
      </c>
      <c r="G5" s="1531">
        <v>106.4382773716377</v>
      </c>
      <c r="H5" s="1530">
        <v>1987.4651582312999</v>
      </c>
      <c r="I5" s="1530">
        <v>2013.1204277490799</v>
      </c>
      <c r="J5" s="1532">
        <v>101.29085379995347</v>
      </c>
    </row>
    <row r="6" spans="1:10">
      <c r="A6" s="1541" t="s">
        <v>667</v>
      </c>
      <c r="B6" s="1210">
        <v>170.932599663139</v>
      </c>
      <c r="C6" s="1211">
        <v>179.92013224011001</v>
      </c>
      <c r="D6" s="1525">
        <v>105.25793944202741</v>
      </c>
      <c r="E6" s="1211">
        <v>57.518120358221701</v>
      </c>
      <c r="F6" s="1211">
        <v>51.667008210699798</v>
      </c>
      <c r="G6" s="1525">
        <v>89.827358559213522</v>
      </c>
      <c r="H6" s="1211">
        <v>274.39497785026401</v>
      </c>
      <c r="I6" s="1211">
        <v>295.411674980143</v>
      </c>
      <c r="J6" s="1533">
        <v>107.65928636687647</v>
      </c>
    </row>
    <row r="7" spans="1:10">
      <c r="A7" s="1541" t="s">
        <v>600</v>
      </c>
      <c r="B7" s="1210">
        <v>1128.3448885037501</v>
      </c>
      <c r="C7" s="1211">
        <v>1180.97164238195</v>
      </c>
      <c r="D7" s="1525">
        <v>104.66406631645985</v>
      </c>
      <c r="E7" s="1211">
        <v>1010.35284143978</v>
      </c>
      <c r="F7" s="1211">
        <v>1071.06921389439</v>
      </c>
      <c r="G7" s="1525">
        <v>106.00942264566579</v>
      </c>
      <c r="H7" s="1211">
        <v>1229.8854250173299</v>
      </c>
      <c r="I7" s="1211">
        <v>1273.4268043920199</v>
      </c>
      <c r="J7" s="1533">
        <v>103.54027932106574</v>
      </c>
    </row>
    <row r="8" spans="1:10">
      <c r="A8" s="1541" t="s">
        <v>668</v>
      </c>
      <c r="B8" s="1210">
        <v>1058.0112631233001</v>
      </c>
      <c r="C8" s="1211">
        <v>1106.7914963845401</v>
      </c>
      <c r="D8" s="1525">
        <v>104.61055897620962</v>
      </c>
      <c r="E8" s="1211">
        <v>927.83670292432998</v>
      </c>
      <c r="F8" s="1211">
        <v>980.94906072414801</v>
      </c>
      <c r="G8" s="1525">
        <v>105.72432170794924</v>
      </c>
      <c r="H8" s="1211">
        <v>1171.65223239478</v>
      </c>
      <c r="I8" s="1211">
        <v>1214.2712567794099</v>
      </c>
      <c r="J8" s="1533">
        <v>103.63751488763175</v>
      </c>
    </row>
    <row r="9" spans="1:10">
      <c r="A9" s="1541" t="s">
        <v>669</v>
      </c>
      <c r="B9" s="1210">
        <v>226.07831451931901</v>
      </c>
      <c r="C9" s="1211">
        <v>266.492101019031</v>
      </c>
      <c r="D9" s="1525">
        <v>117.8760119411004</v>
      </c>
      <c r="E9" s="1211">
        <v>227.44779035975799</v>
      </c>
      <c r="F9" s="1211">
        <v>275.78041950065602</v>
      </c>
      <c r="G9" s="1525">
        <v>121.24998843226813</v>
      </c>
      <c r="H9" s="1211">
        <v>222.11678132750399</v>
      </c>
      <c r="I9" s="1211">
        <v>254.80193840826101</v>
      </c>
      <c r="J9" s="1533">
        <v>114.71530286249008</v>
      </c>
    </row>
    <row r="10" spans="1:10">
      <c r="A10" s="1541" t="s">
        <v>670</v>
      </c>
      <c r="B10" s="1210">
        <v>97.518293822113904</v>
      </c>
      <c r="C10" s="1211">
        <v>104.86040282020799</v>
      </c>
      <c r="D10" s="1525">
        <v>107.52895555318786</v>
      </c>
      <c r="E10" s="1211">
        <v>77.454654855754995</v>
      </c>
      <c r="F10" s="1211">
        <v>77.120230720552001</v>
      </c>
      <c r="G10" s="1525">
        <v>99.568232360177959</v>
      </c>
      <c r="H10" s="1211">
        <v>115.916008846784</v>
      </c>
      <c r="I10" s="1211">
        <v>129.830268787927</v>
      </c>
      <c r="J10" s="1533">
        <v>112.00374312363934</v>
      </c>
    </row>
    <row r="11" spans="1:10">
      <c r="A11" s="1541" t="s">
        <v>671</v>
      </c>
      <c r="B11" s="1210">
        <v>345.87249772977901</v>
      </c>
      <c r="C11" s="1211">
        <v>373.72046495015002</v>
      </c>
      <c r="D11" s="1525">
        <v>108.05151245131029</v>
      </c>
      <c r="E11" s="1211">
        <v>327.158062850259</v>
      </c>
      <c r="F11" s="1211">
        <v>365.793935120919</v>
      </c>
      <c r="G11" s="1525">
        <v>111.80954304902572</v>
      </c>
      <c r="H11" s="1211">
        <v>359.34567401640999</v>
      </c>
      <c r="I11" s="1211">
        <v>378.124626098112</v>
      </c>
      <c r="J11" s="1533">
        <v>105.22587398139777</v>
      </c>
    </row>
    <row r="12" spans="1:10">
      <c r="A12" s="1579" t="s">
        <v>672</v>
      </c>
      <c r="B12" s="1210">
        <v>268.86443000032801</v>
      </c>
      <c r="C12" s="1211">
        <v>296.702775649714</v>
      </c>
      <c r="D12" s="1525">
        <v>110.35404558697185</v>
      </c>
      <c r="E12" s="1211">
        <v>274.95585744565301</v>
      </c>
      <c r="F12" s="1211">
        <v>309.25630537197497</v>
      </c>
      <c r="G12" s="1525">
        <v>112.47489260457078</v>
      </c>
      <c r="H12" s="1211">
        <v>260.88078589867303</v>
      </c>
      <c r="I12" s="1211">
        <v>283.36022204539302</v>
      </c>
      <c r="J12" s="1533">
        <v>108.61674656080309</v>
      </c>
    </row>
    <row r="13" spans="1:10">
      <c r="A13" s="1580" t="s">
        <v>673</v>
      </c>
      <c r="B13" s="1210">
        <v>3.0876200238950799</v>
      </c>
      <c r="C13" s="1211">
        <v>0.95974713972028003</v>
      </c>
      <c r="D13" s="1525">
        <v>31.08371924954497</v>
      </c>
      <c r="E13" s="1211">
        <v>5.6445254099589297</v>
      </c>
      <c r="F13" s="1211">
        <v>0.61548411998811003</v>
      </c>
      <c r="G13" s="1525">
        <v>10.904089808900132</v>
      </c>
      <c r="H13" s="1211">
        <v>0.78105477642193999</v>
      </c>
      <c r="I13" s="1211">
        <v>1.2722737645244899</v>
      </c>
      <c r="J13" s="1533">
        <v>162.89174625534645</v>
      </c>
    </row>
    <row r="14" spans="1:10">
      <c r="A14" s="1580" t="s">
        <v>674</v>
      </c>
      <c r="B14" s="1210">
        <v>1.8401396806308099</v>
      </c>
      <c r="C14" s="1211">
        <v>1.7838090551155701</v>
      </c>
      <c r="D14" s="1525">
        <v>96.938785348298708</v>
      </c>
      <c r="E14" s="1211">
        <v>1.3829553423705001</v>
      </c>
      <c r="F14" s="1211">
        <v>0.73344329469179004</v>
      </c>
      <c r="G14" s="1525">
        <v>53.034488693944908</v>
      </c>
      <c r="H14" s="1211">
        <v>2.2630266702962798</v>
      </c>
      <c r="I14" s="1211">
        <v>2.7318620421892699</v>
      </c>
      <c r="J14" s="1533">
        <v>120.71718279093942</v>
      </c>
    </row>
    <row r="15" spans="1:10">
      <c r="A15" s="1580" t="s">
        <v>675</v>
      </c>
      <c r="B15" s="1210">
        <v>2.4952264357020302</v>
      </c>
      <c r="C15" s="1211">
        <v>2.3306278490642098</v>
      </c>
      <c r="D15" s="1525">
        <v>93.403460933135278</v>
      </c>
      <c r="E15" s="1211">
        <v>1.6128068001765701</v>
      </c>
      <c r="F15" s="1211">
        <v>1.3964960949871199</v>
      </c>
      <c r="G15" s="1525">
        <v>86.587934452795679</v>
      </c>
      <c r="H15" s="1211">
        <v>3.3062285953956501</v>
      </c>
      <c r="I15" s="1211">
        <v>3.17718461958945</v>
      </c>
      <c r="J15" s="1533">
        <v>96.096943327333435</v>
      </c>
    </row>
    <row r="16" spans="1:10">
      <c r="A16" s="1580" t="s">
        <v>676</v>
      </c>
      <c r="B16" s="1210">
        <v>0.25885760261037999</v>
      </c>
      <c r="C16" s="1211">
        <v>0.14897232172648001</v>
      </c>
      <c r="D16" s="1525">
        <v>57.54991169824978</v>
      </c>
      <c r="E16" s="1211">
        <v>3.7491464327459999E-2</v>
      </c>
      <c r="F16" s="1211">
        <v>2.2845309436620002E-2</v>
      </c>
      <c r="G16" s="1525">
        <v>60.934694993727774</v>
      </c>
      <c r="H16" s="1211">
        <v>0.46046034648192002</v>
      </c>
      <c r="I16" s="1211">
        <v>0.26250119158240998</v>
      </c>
      <c r="J16" s="1533">
        <v>57.008425065917613</v>
      </c>
    </row>
    <row r="17" spans="1:10">
      <c r="A17" s="1581" t="s">
        <v>677</v>
      </c>
      <c r="B17" s="1210">
        <v>1757.1869571795601</v>
      </c>
      <c r="C17" s="1211">
        <v>1788.4357195094899</v>
      </c>
      <c r="D17" s="1525">
        <v>101.77834021600565</v>
      </c>
      <c r="E17" s="1211">
        <v>1520.9676109555101</v>
      </c>
      <c r="F17" s="1211">
        <v>1561.9914340036</v>
      </c>
      <c r="G17" s="1525">
        <v>102.69721871475737</v>
      </c>
      <c r="H17" s="1211">
        <v>1963.6801871845801</v>
      </c>
      <c r="I17" s="1211">
        <v>1983.4601734630201</v>
      </c>
      <c r="J17" s="1533">
        <v>101.00729163575254</v>
      </c>
    </row>
    <row r="18" spans="1:10">
      <c r="A18" s="1541" t="s">
        <v>678</v>
      </c>
      <c r="B18" s="1210">
        <v>149.02199576540499</v>
      </c>
      <c r="C18" s="1211">
        <v>154.81592254286099</v>
      </c>
      <c r="D18" s="1525">
        <v>103.88796750955945</v>
      </c>
      <c r="E18" s="1211">
        <v>49.045608430564997</v>
      </c>
      <c r="F18" s="1211">
        <v>43.322821984822099</v>
      </c>
      <c r="G18" s="1525">
        <v>88.331704654363122</v>
      </c>
      <c r="H18" s="1211">
        <v>240.203336102988</v>
      </c>
      <c r="I18" s="1211">
        <v>255.19989891234101</v>
      </c>
      <c r="J18" s="1533">
        <v>106.24327832104845</v>
      </c>
    </row>
    <row r="19" spans="1:10">
      <c r="A19" s="1541" t="s">
        <v>147</v>
      </c>
      <c r="B19" s="1210">
        <v>924.17717788216805</v>
      </c>
      <c r="C19" s="1211">
        <v>939.40499932277305</v>
      </c>
      <c r="D19" s="1525">
        <v>101.64771667219709</v>
      </c>
      <c r="E19" s="1211">
        <v>791.37756300768103</v>
      </c>
      <c r="F19" s="1211">
        <v>803.59385616715394</v>
      </c>
      <c r="G19" s="1525">
        <v>101.54367443942233</v>
      </c>
      <c r="H19" s="1211">
        <v>1041.9602854371001</v>
      </c>
      <c r="I19" s="1211">
        <v>1058.5321433593101</v>
      </c>
      <c r="J19" s="1533">
        <v>101.59045005398245</v>
      </c>
    </row>
    <row r="20" spans="1:10">
      <c r="A20" s="1541" t="s">
        <v>679</v>
      </c>
      <c r="B20" s="1210">
        <v>674.75713140055996</v>
      </c>
      <c r="C20" s="1211">
        <v>665.16534982005498</v>
      </c>
      <c r="D20" s="1525">
        <v>98.578483852316495</v>
      </c>
      <c r="E20" s="1211">
        <v>621.98373917459503</v>
      </c>
      <c r="F20" s="1211">
        <v>612.78192165219502</v>
      </c>
      <c r="G20" s="1525">
        <v>98.520569438903451</v>
      </c>
      <c r="H20" s="1211">
        <v>721.52557791499396</v>
      </c>
      <c r="I20" s="1211">
        <v>710.88611055676699</v>
      </c>
      <c r="J20" s="1533">
        <v>98.525420624869312</v>
      </c>
    </row>
    <row r="21" spans="1:10">
      <c r="A21" s="1541" t="s">
        <v>680</v>
      </c>
      <c r="B21" s="1210">
        <v>293.39475701664799</v>
      </c>
      <c r="C21" s="1211">
        <v>310.42535670954601</v>
      </c>
      <c r="D21" s="1525">
        <v>105.80467076715064</v>
      </c>
      <c r="E21" s="1211">
        <v>342.94732374475501</v>
      </c>
      <c r="F21" s="1211">
        <v>353.62404847171598</v>
      </c>
      <c r="G21" s="1525">
        <v>103.11322584774196</v>
      </c>
      <c r="H21" s="1211">
        <v>244.06469685811999</v>
      </c>
      <c r="I21" s="1211">
        <v>267.22623684853102</v>
      </c>
      <c r="J21" s="1533">
        <v>109.48991816046026</v>
      </c>
    </row>
    <row r="22" spans="1:10">
      <c r="A22" s="1541" t="s">
        <v>681</v>
      </c>
      <c r="B22" s="1210">
        <v>209.02248313936099</v>
      </c>
      <c r="C22" s="1211">
        <v>220.37379573415899</v>
      </c>
      <c r="D22" s="1525">
        <v>105.43066584240594</v>
      </c>
      <c r="E22" s="1211">
        <v>244.853666878995</v>
      </c>
      <c r="F22" s="1211">
        <v>252.29899389633201</v>
      </c>
      <c r="G22" s="1525">
        <v>103.04072514503792</v>
      </c>
      <c r="H22" s="1211">
        <v>173.534097447563</v>
      </c>
      <c r="I22" s="1211">
        <v>188.666080024237</v>
      </c>
      <c r="J22" s="1533">
        <v>108.71989009609277</v>
      </c>
    </row>
    <row r="23" spans="1:10">
      <c r="A23" s="1541" t="s">
        <v>682</v>
      </c>
      <c r="B23" s="1210">
        <v>26.374890596939</v>
      </c>
      <c r="C23" s="1211">
        <v>27.702487135575002</v>
      </c>
      <c r="D23" s="1525">
        <v>105.03356225784717</v>
      </c>
      <c r="E23" s="1211">
        <v>25.7199921091912</v>
      </c>
      <c r="F23" s="1211">
        <v>27.966469695771401</v>
      </c>
      <c r="G23" s="1525">
        <v>108.73436343620575</v>
      </c>
      <c r="H23" s="1211">
        <v>26.8601955456868</v>
      </c>
      <c r="I23" s="1211">
        <v>27.3612091603868</v>
      </c>
      <c r="J23" s="1533">
        <v>101.86526421167642</v>
      </c>
    </row>
    <row r="24" spans="1:10">
      <c r="A24" s="1541" t="s">
        <v>683</v>
      </c>
      <c r="B24" s="1210">
        <v>205.14535025690901</v>
      </c>
      <c r="C24" s="1211">
        <v>199.955774591194</v>
      </c>
      <c r="D24" s="1525">
        <v>97.470293302180153</v>
      </c>
      <c r="E24" s="1211">
        <v>200.973601129104</v>
      </c>
      <c r="F24" s="1211">
        <v>194.40188732173399</v>
      </c>
      <c r="G24" s="1525">
        <v>96.730061176966032</v>
      </c>
      <c r="H24" s="1211">
        <v>208.37201090302401</v>
      </c>
      <c r="I24" s="1211">
        <v>204.490835225154</v>
      </c>
      <c r="J24" s="1533">
        <v>98.137381474100039</v>
      </c>
    </row>
    <row r="25" spans="1:10">
      <c r="A25" s="1541" t="s">
        <v>684</v>
      </c>
      <c r="B25" s="1210">
        <v>1.74937165362874</v>
      </c>
      <c r="C25" s="1211">
        <v>0.94438125925876004</v>
      </c>
      <c r="D25" s="1525">
        <v>53.984026624635199</v>
      </c>
      <c r="E25" s="1211">
        <v>2.99486772598926</v>
      </c>
      <c r="F25" s="1211">
        <v>0.56610159886308997</v>
      </c>
      <c r="G25" s="1525">
        <v>18.902390711633057</v>
      </c>
      <c r="H25" s="1211">
        <v>0.62696536972240002</v>
      </c>
      <c r="I25" s="1211">
        <v>1.2872606628622301</v>
      </c>
      <c r="J25" s="1533">
        <v>205.31607087520442</v>
      </c>
    </row>
    <row r="26" spans="1:10">
      <c r="A26" s="1543" t="s">
        <v>685</v>
      </c>
      <c r="B26" s="1210">
        <v>22.978471466052799</v>
      </c>
      <c r="C26" s="1211">
        <v>23.7781570815084</v>
      </c>
      <c r="D26" s="1525">
        <v>103.48015148282173</v>
      </c>
      <c r="E26" s="1211">
        <v>13.922314392284999</v>
      </c>
      <c r="F26" s="1211">
        <v>14.795787760387</v>
      </c>
      <c r="G26" s="1525">
        <v>106.27390923297949</v>
      </c>
      <c r="H26" s="1211">
        <v>31.288573074094199</v>
      </c>
      <c r="I26" s="1211">
        <v>31.921212206802799</v>
      </c>
      <c r="J26" s="1533">
        <v>102.02194945487112</v>
      </c>
    </row>
    <row r="27" spans="1:10">
      <c r="A27" s="1541" t="s">
        <v>686</v>
      </c>
      <c r="B27" s="1210">
        <v>0.40835404803969</v>
      </c>
      <c r="C27" s="1211">
        <v>0.29166698417656001</v>
      </c>
      <c r="D27" s="1525">
        <v>71.425025802171405</v>
      </c>
      <c r="E27" s="1211">
        <v>9.0907169396859999E-2</v>
      </c>
      <c r="F27" s="1211">
        <v>9.2701676269290004E-2</v>
      </c>
      <c r="G27" s="1525">
        <v>101.97399928337444</v>
      </c>
      <c r="H27" s="1211">
        <v>0.69761066578099995</v>
      </c>
      <c r="I27" s="1211">
        <v>0.47102741275613003</v>
      </c>
      <c r="J27" s="1533">
        <v>67.520099084035365</v>
      </c>
    </row>
    <row r="28" spans="1:10">
      <c r="A28" s="1542" t="s">
        <v>688</v>
      </c>
      <c r="B28" s="1210">
        <v>276.55700614172798</v>
      </c>
      <c r="C28" s="1211">
        <v>300.50700250024198</v>
      </c>
      <c r="D28" s="1525">
        <v>108.66005771925383</v>
      </c>
      <c r="E28" s="1211">
        <v>280.89097758657101</v>
      </c>
      <c r="F28" s="1211">
        <v>306.80686058504602</v>
      </c>
      <c r="G28" s="1525">
        <v>109.22631378948</v>
      </c>
      <c r="H28" s="1211">
        <v>270.353290939678</v>
      </c>
      <c r="I28" s="1211">
        <v>293.129983105169</v>
      </c>
      <c r="J28" s="1533">
        <v>108.42478820447316</v>
      </c>
    </row>
    <row r="29" spans="1:10">
      <c r="A29" s="1541" t="s">
        <v>689</v>
      </c>
      <c r="B29" s="1210">
        <v>269.79959990924698</v>
      </c>
      <c r="C29" s="1211">
        <v>293.99543365572299</v>
      </c>
      <c r="D29" s="1525">
        <v>108.96807621457364</v>
      </c>
      <c r="E29" s="1211">
        <v>275.87618186685597</v>
      </c>
      <c r="F29" s="1211">
        <v>301.12375113809497</v>
      </c>
      <c r="G29" s="1525">
        <v>109.15177566268625</v>
      </c>
      <c r="H29" s="1211">
        <v>261.985222870786</v>
      </c>
      <c r="I29" s="1211">
        <v>285.84619499785902</v>
      </c>
      <c r="J29" s="1533">
        <v>109.10775495869915</v>
      </c>
    </row>
    <row r="30" spans="1:10" ht="15.75" thickBot="1">
      <c r="A30" s="1544" t="s">
        <v>690</v>
      </c>
      <c r="B30" s="1539">
        <v>6.7574062324814204</v>
      </c>
      <c r="C30" s="1534">
        <v>6.5115688445184698</v>
      </c>
      <c r="D30" s="1535">
        <v>96.361956355661107</v>
      </c>
      <c r="E30" s="1534">
        <v>5.0147957197151696</v>
      </c>
      <c r="F30" s="1534">
        <v>5.6831094469513204</v>
      </c>
      <c r="G30" s="1535">
        <v>113.32683851126264</v>
      </c>
      <c r="H30" s="1534">
        <v>8.3680680688914002</v>
      </c>
      <c r="I30" s="1534">
        <v>7.2837881073098298</v>
      </c>
      <c r="J30" s="1536">
        <v>87.042648880780249</v>
      </c>
    </row>
    <row r="31" spans="1:10">
      <c r="A31" s="1540" t="s">
        <v>691</v>
      </c>
      <c r="B31" s="1538">
        <v>1483</v>
      </c>
      <c r="C31" s="1530">
        <v>1490</v>
      </c>
      <c r="D31" s="1531">
        <v>100.47201618341201</v>
      </c>
      <c r="E31" s="1530">
        <v>498</v>
      </c>
      <c r="F31" s="1530">
        <v>483</v>
      </c>
      <c r="G31" s="1531">
        <v>96.98795180722891</v>
      </c>
      <c r="H31" s="1530">
        <v>980</v>
      </c>
      <c r="I31" s="1530">
        <v>1003</v>
      </c>
      <c r="J31" s="1532">
        <v>102.34693877551021</v>
      </c>
    </row>
    <row r="32" spans="1:10">
      <c r="A32" s="1541" t="s">
        <v>692</v>
      </c>
      <c r="B32" s="1210">
        <v>64</v>
      </c>
      <c r="C32" s="1211">
        <v>72</v>
      </c>
      <c r="D32" s="1525" t="s">
        <v>336</v>
      </c>
      <c r="E32" s="1211">
        <v>50</v>
      </c>
      <c r="F32" s="1211">
        <v>66</v>
      </c>
      <c r="G32" s="1525" t="s">
        <v>336</v>
      </c>
      <c r="H32" s="1211">
        <v>71</v>
      </c>
      <c r="I32" s="1211">
        <v>75</v>
      </c>
      <c r="J32" s="1533" t="s">
        <v>336</v>
      </c>
    </row>
    <row r="33" spans="1:10" ht="15.75" thickBot="1">
      <c r="A33" s="1545" t="s">
        <v>693</v>
      </c>
      <c r="B33" s="1539">
        <v>1396053</v>
      </c>
      <c r="C33" s="1534">
        <v>1355600.81</v>
      </c>
      <c r="D33" s="1535">
        <v>97.102388662894597</v>
      </c>
      <c r="E33" s="1534">
        <v>661884</v>
      </c>
      <c r="F33" s="1534">
        <v>638424.27</v>
      </c>
      <c r="G33" s="1535">
        <v>96.45561306815091</v>
      </c>
      <c r="H33" s="1534">
        <v>730693</v>
      </c>
      <c r="I33" s="1534">
        <v>713756.76</v>
      </c>
      <c r="J33" s="1536">
        <v>97.682167476628351</v>
      </c>
    </row>
    <row r="34" spans="1:10">
      <c r="A34" s="1764" t="s">
        <v>1273</v>
      </c>
      <c r="B34" s="1765"/>
      <c r="C34" s="1765"/>
      <c r="D34" s="1765"/>
      <c r="E34" s="1765"/>
      <c r="F34" s="1765"/>
      <c r="G34" s="1765"/>
      <c r="H34" s="1765"/>
      <c r="I34" s="1765"/>
      <c r="J34" s="1765"/>
    </row>
    <row r="35" spans="1:10">
      <c r="A35" s="1766" t="s">
        <v>1080</v>
      </c>
      <c r="B35" s="1767"/>
      <c r="C35" s="1767"/>
      <c r="D35" s="1767"/>
      <c r="E35" s="1767"/>
      <c r="F35" s="1767"/>
      <c r="G35" s="1767"/>
      <c r="H35" s="1767"/>
      <c r="I35" s="1767"/>
      <c r="J35" s="1767"/>
    </row>
    <row r="36" spans="1:10" ht="12" customHeight="1">
      <c r="A36" s="498"/>
      <c r="B36" s="523"/>
      <c r="C36" s="523"/>
      <c r="D36" s="523"/>
      <c r="E36" s="523"/>
      <c r="F36" s="523"/>
      <c r="G36" s="523"/>
      <c r="H36" s="523"/>
      <c r="I36" s="523"/>
      <c r="J36" s="523"/>
    </row>
    <row r="37" spans="1:10">
      <c r="A37" s="498"/>
      <c r="B37" s="498"/>
      <c r="C37" s="498"/>
      <c r="D37" s="498"/>
      <c r="E37" s="498"/>
      <c r="F37" s="498"/>
      <c r="G37" s="498"/>
      <c r="H37" s="498"/>
      <c r="I37" s="498"/>
      <c r="J37" s="498"/>
    </row>
  </sheetData>
  <mergeCells count="9">
    <mergeCell ref="A34:J34"/>
    <mergeCell ref="A35:J35"/>
    <mergeCell ref="A1:J1"/>
    <mergeCell ref="A2:E2"/>
    <mergeCell ref="F2:J2"/>
    <mergeCell ref="A3:A4"/>
    <mergeCell ref="B3:D3"/>
    <mergeCell ref="E3:G3"/>
    <mergeCell ref="H3:J3"/>
  </mergeCells>
  <pageMargins left="0.51181102362204722" right="0.51181102362204722" top="0.74803149606299213" bottom="0.55118110236220474" header="0.31496062992125984" footer="0.31496062992125984"/>
  <pageSetup paperSize="9"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6"/>
  <sheetViews>
    <sheetView topLeftCell="A4" workbookViewId="0">
      <selection activeCell="I27" sqref="I27"/>
    </sheetView>
  </sheetViews>
  <sheetFormatPr defaultRowHeight="15"/>
  <cols>
    <col min="1" max="1" width="19" customWidth="1"/>
    <col min="2" max="2" width="8.7109375" customWidth="1"/>
    <col min="3" max="3" width="7.7109375" customWidth="1"/>
    <col min="4" max="4" width="8.5703125" customWidth="1"/>
    <col min="5" max="5" width="7.28515625" customWidth="1"/>
    <col min="6" max="6" width="9.5703125" customWidth="1"/>
    <col min="7" max="7" width="8.140625" customWidth="1"/>
    <col min="8" max="8" width="8" customWidth="1"/>
    <col min="9" max="9" width="9" customWidth="1"/>
    <col min="10" max="10" width="8.42578125" customWidth="1"/>
    <col min="11" max="11" width="9.140625" customWidth="1"/>
  </cols>
  <sheetData>
    <row r="1" spans="1:11" ht="15.75">
      <c r="A1" s="525" t="s">
        <v>694</v>
      </c>
      <c r="B1" s="526"/>
      <c r="C1" s="526"/>
      <c r="D1" s="526"/>
      <c r="E1" s="526"/>
      <c r="F1" s="526"/>
      <c r="G1" s="498"/>
      <c r="H1" s="498"/>
      <c r="I1" s="498"/>
      <c r="J1" s="498"/>
      <c r="K1" s="498"/>
    </row>
    <row r="2" spans="1:11" ht="16.5">
      <c r="A2" s="528" t="s">
        <v>1028</v>
      </c>
      <c r="B2" s="498"/>
      <c r="C2" s="498"/>
      <c r="D2" s="498"/>
      <c r="E2" s="498"/>
      <c r="F2" s="498"/>
      <c r="G2" s="498"/>
      <c r="H2" s="498"/>
      <c r="I2" s="1779" t="s">
        <v>1124</v>
      </c>
      <c r="J2" s="1779"/>
      <c r="K2" s="1779"/>
    </row>
    <row r="3" spans="1:11" ht="37.5" customHeight="1">
      <c r="A3" s="529" t="s">
        <v>1127</v>
      </c>
      <c r="B3" s="1780" t="s">
        <v>1128</v>
      </c>
      <c r="C3" s="1781"/>
      <c r="D3" s="1780" t="s">
        <v>1129</v>
      </c>
      <c r="E3" s="1781"/>
      <c r="F3" s="1780" t="s">
        <v>1130</v>
      </c>
      <c r="G3" s="1781"/>
      <c r="H3" s="1780" t="s">
        <v>1131</v>
      </c>
      <c r="I3" s="1781"/>
      <c r="J3" s="1780" t="s">
        <v>695</v>
      </c>
      <c r="K3" s="1781"/>
    </row>
    <row r="4" spans="1:11" ht="16.5" customHeight="1">
      <c r="A4" s="530"/>
      <c r="B4" s="531">
        <v>2013</v>
      </c>
      <c r="C4" s="531">
        <v>2014</v>
      </c>
      <c r="D4" s="531">
        <v>2013</v>
      </c>
      <c r="E4" s="531">
        <v>2014</v>
      </c>
      <c r="F4" s="531">
        <v>2013</v>
      </c>
      <c r="G4" s="531">
        <v>2014</v>
      </c>
      <c r="H4" s="531">
        <v>2013</v>
      </c>
      <c r="I4" s="531">
        <v>2014</v>
      </c>
      <c r="J4" s="531">
        <v>2013</v>
      </c>
      <c r="K4" s="531">
        <v>2014</v>
      </c>
    </row>
    <row r="5" spans="1:11">
      <c r="A5" s="532" t="s">
        <v>696</v>
      </c>
      <c r="B5" s="1289">
        <v>182.89</v>
      </c>
      <c r="C5" s="1289">
        <v>-68.52</v>
      </c>
      <c r="D5" s="1289">
        <v>1243.77</v>
      </c>
      <c r="E5" s="1289">
        <v>1931.27</v>
      </c>
      <c r="F5" s="1289">
        <v>234.12</v>
      </c>
      <c r="G5" s="1289">
        <v>331.92</v>
      </c>
      <c r="H5" s="1290">
        <v>86209.3</v>
      </c>
      <c r="I5" s="1291">
        <v>70182.259999999995</v>
      </c>
      <c r="J5" s="1290">
        <v>16227.9</v>
      </c>
      <c r="K5" s="1291">
        <v>12061.86</v>
      </c>
    </row>
    <row r="6" spans="1:11">
      <c r="A6" s="532" t="s">
        <v>697</v>
      </c>
      <c r="B6" s="1289">
        <v>-48.16</v>
      </c>
      <c r="C6" s="1289">
        <v>218.49</v>
      </c>
      <c r="D6" s="1289">
        <v>1229.8499999999999</v>
      </c>
      <c r="E6" s="1289">
        <v>4283.45</v>
      </c>
      <c r="F6" s="1289">
        <v>277.32</v>
      </c>
      <c r="G6" s="1289">
        <v>217.89</v>
      </c>
      <c r="H6" s="1290">
        <v>39979.06</v>
      </c>
      <c r="I6" s="1289">
        <v>50319.85</v>
      </c>
      <c r="J6" s="1290">
        <v>9015.0499999999993</v>
      </c>
      <c r="K6" s="1289">
        <v>2559.63</v>
      </c>
    </row>
    <row r="7" spans="1:11">
      <c r="A7" s="532" t="s">
        <v>698</v>
      </c>
      <c r="B7" s="1289">
        <v>-241.02</v>
      </c>
      <c r="C7" s="1289">
        <v>-355.87</v>
      </c>
      <c r="D7" s="1289">
        <v>2024.4</v>
      </c>
      <c r="E7" s="1289">
        <v>2363.8000000000002</v>
      </c>
      <c r="F7" s="1289">
        <v>313.75</v>
      </c>
      <c r="G7" s="1289">
        <v>348.77</v>
      </c>
      <c r="H7" s="1290">
        <v>45029.03</v>
      </c>
      <c r="I7" s="1289">
        <v>55083.91</v>
      </c>
      <c r="J7" s="1290">
        <v>6978.81</v>
      </c>
      <c r="K7" s="1289">
        <v>8127.52</v>
      </c>
    </row>
    <row r="8" spans="1:11">
      <c r="A8" s="532" t="s">
        <v>699</v>
      </c>
      <c r="B8" s="1289">
        <v>21.41</v>
      </c>
      <c r="C8" s="1289">
        <v>-145.05000000000001</v>
      </c>
      <c r="D8" s="1289">
        <v>1913.24</v>
      </c>
      <c r="E8" s="1289">
        <v>691.91</v>
      </c>
      <c r="F8" s="1289">
        <v>301.35000000000002</v>
      </c>
      <c r="G8" s="1289">
        <v>177.59</v>
      </c>
      <c r="H8" s="1290">
        <v>46648.56</v>
      </c>
      <c r="I8" s="1289">
        <v>57573.48</v>
      </c>
      <c r="J8" s="1290">
        <v>7347.52</v>
      </c>
      <c r="K8" s="1289">
        <v>14777.33</v>
      </c>
    </row>
    <row r="9" spans="1:11">
      <c r="A9" s="532" t="s">
        <v>700</v>
      </c>
      <c r="B9" s="1289">
        <v>-19.82</v>
      </c>
      <c r="C9" s="1289">
        <v>82.92</v>
      </c>
      <c r="D9" s="1289">
        <v>1091.58</v>
      </c>
      <c r="E9" s="1289">
        <v>1262.9100000000001</v>
      </c>
      <c r="F9" s="1289">
        <v>225.41</v>
      </c>
      <c r="G9" s="1289">
        <v>241.98</v>
      </c>
      <c r="H9" s="1290">
        <v>120342.41</v>
      </c>
      <c r="I9" s="1289">
        <v>89304.56</v>
      </c>
      <c r="J9" s="1290">
        <v>24850.54</v>
      </c>
      <c r="K9" s="1289">
        <v>17110.939999999999</v>
      </c>
    </row>
    <row r="10" spans="1:11">
      <c r="A10" s="532" t="s">
        <v>701</v>
      </c>
      <c r="B10" s="1289">
        <v>-39.85</v>
      </c>
      <c r="C10" s="1289">
        <v>63.43</v>
      </c>
      <c r="D10" s="1289">
        <v>1524.96</v>
      </c>
      <c r="E10" s="1289">
        <v>1547.96</v>
      </c>
      <c r="F10" s="1289">
        <v>262.64999999999998</v>
      </c>
      <c r="G10" s="1289">
        <v>284.56</v>
      </c>
      <c r="H10" s="1290">
        <v>80806.11</v>
      </c>
      <c r="I10" s="1289">
        <v>79790.009999999995</v>
      </c>
      <c r="J10" s="1290">
        <v>13917.37</v>
      </c>
      <c r="K10" s="1289">
        <v>14667.84</v>
      </c>
    </row>
    <row r="11" spans="1:11">
      <c r="A11" s="532" t="s">
        <v>702</v>
      </c>
      <c r="B11" s="1289">
        <v>-100.63</v>
      </c>
      <c r="C11" s="1289">
        <v>-35.5</v>
      </c>
      <c r="D11" s="1289">
        <v>2500</v>
      </c>
      <c r="E11" s="1289">
        <v>1660.15</v>
      </c>
      <c r="F11" s="1289">
        <v>220.41</v>
      </c>
      <c r="G11" s="1289">
        <v>272.18</v>
      </c>
      <c r="H11" s="1290">
        <v>60793.83</v>
      </c>
      <c r="I11" s="1289">
        <v>43950.69</v>
      </c>
      <c r="J11" s="1290">
        <v>5344.64</v>
      </c>
      <c r="K11" s="1289">
        <v>7205.71</v>
      </c>
    </row>
    <row r="12" spans="1:11">
      <c r="A12" s="532" t="s">
        <v>703</v>
      </c>
      <c r="B12" s="1289">
        <v>230</v>
      </c>
      <c r="C12" s="1289">
        <v>209.99</v>
      </c>
      <c r="D12" s="1289">
        <v>2097.1</v>
      </c>
      <c r="E12" s="1289">
        <v>1752.1</v>
      </c>
      <c r="F12" s="1289">
        <v>248.3</v>
      </c>
      <c r="G12" s="1289">
        <v>341.33</v>
      </c>
      <c r="H12" s="1290">
        <v>74647.13</v>
      </c>
      <c r="I12" s="1289">
        <v>65208.99</v>
      </c>
      <c r="J12" s="1290">
        <v>8838.44</v>
      </c>
      <c r="K12" s="1289">
        <v>12703.61</v>
      </c>
    </row>
    <row r="13" spans="1:11">
      <c r="A13" s="1578" t="s">
        <v>704</v>
      </c>
      <c r="B13" s="1292">
        <v>10.48</v>
      </c>
      <c r="C13" s="1292">
        <v>78.849999999999994</v>
      </c>
      <c r="D13" s="1292">
        <v>1820.42</v>
      </c>
      <c r="E13" s="1292">
        <v>1760.07</v>
      </c>
      <c r="F13" s="1292">
        <v>256.58999999999997</v>
      </c>
      <c r="G13" s="1292">
        <v>291.63</v>
      </c>
      <c r="H13" s="1293">
        <v>64450.559999999998</v>
      </c>
      <c r="I13" s="1292">
        <v>62191.839999999997</v>
      </c>
      <c r="J13" s="1293">
        <v>9084.41</v>
      </c>
      <c r="K13" s="1292">
        <v>10304.73</v>
      </c>
    </row>
    <row r="14" spans="1:11">
      <c r="A14" s="532" t="s">
        <v>705</v>
      </c>
      <c r="B14" s="1289">
        <v>-37.29</v>
      </c>
      <c r="C14" s="1289">
        <v>176.56</v>
      </c>
      <c r="D14" s="1289">
        <v>1986.04</v>
      </c>
      <c r="E14" s="1289">
        <v>2081.96</v>
      </c>
      <c r="F14" s="1289">
        <v>266.95</v>
      </c>
      <c r="G14" s="1289">
        <v>289.52</v>
      </c>
      <c r="H14" s="1290">
        <v>58885.48</v>
      </c>
      <c r="I14" s="1289">
        <v>70102.240000000005</v>
      </c>
      <c r="J14" s="1290">
        <v>7915.07</v>
      </c>
      <c r="K14" s="1289">
        <v>9748.3799999999992</v>
      </c>
    </row>
    <row r="15" spans="1:11">
      <c r="A15" s="532" t="s">
        <v>706</v>
      </c>
      <c r="B15" s="1289">
        <v>30.75</v>
      </c>
      <c r="C15" s="1289">
        <v>136.69999999999999</v>
      </c>
      <c r="D15" s="1289">
        <v>1452.88</v>
      </c>
      <c r="E15" s="1289">
        <v>1323.87</v>
      </c>
      <c r="F15" s="1289">
        <v>263.38</v>
      </c>
      <c r="G15" s="1289">
        <v>272.86</v>
      </c>
      <c r="H15" s="1290">
        <v>55084.74</v>
      </c>
      <c r="I15" s="1289">
        <v>58257.73</v>
      </c>
      <c r="J15" s="1290">
        <v>9985.7900000000009</v>
      </c>
      <c r="K15" s="1289">
        <v>12007.41</v>
      </c>
    </row>
    <row r="16" spans="1:11">
      <c r="A16" s="532" t="s">
        <v>707</v>
      </c>
      <c r="B16" s="1289">
        <v>125.64</v>
      </c>
      <c r="C16" s="1289">
        <v>57.48</v>
      </c>
      <c r="D16" s="1289">
        <v>1832.58</v>
      </c>
      <c r="E16" s="1289">
        <v>2006.03</v>
      </c>
      <c r="F16" s="1289">
        <v>245.66</v>
      </c>
      <c r="G16" s="1289">
        <v>316.95999999999998</v>
      </c>
      <c r="H16" s="1290">
        <v>54803.35</v>
      </c>
      <c r="I16" s="1289">
        <v>49420.29</v>
      </c>
      <c r="J16" s="1290">
        <v>7346.54</v>
      </c>
      <c r="K16" s="1289">
        <v>7808.65</v>
      </c>
    </row>
    <row r="17" spans="1:11">
      <c r="A17" s="532" t="s">
        <v>708</v>
      </c>
      <c r="B17" s="1289">
        <v>53.7</v>
      </c>
      <c r="C17" s="1289">
        <v>726.67</v>
      </c>
      <c r="D17" s="1289">
        <v>2310.04</v>
      </c>
      <c r="E17" s="1289">
        <v>2384.71</v>
      </c>
      <c r="F17" s="1289">
        <v>256.29000000000002</v>
      </c>
      <c r="G17" s="1289">
        <v>297.10000000000002</v>
      </c>
      <c r="H17" s="1290">
        <v>55206.400000000001</v>
      </c>
      <c r="I17" s="1289">
        <v>57118.59</v>
      </c>
      <c r="J17" s="1290">
        <v>6124.82</v>
      </c>
      <c r="K17" s="1289">
        <v>7116.11</v>
      </c>
    </row>
    <row r="18" spans="1:11">
      <c r="A18" s="532" t="s">
        <v>709</v>
      </c>
      <c r="B18" s="1289">
        <v>-41.84</v>
      </c>
      <c r="C18" s="1289">
        <v>-75.599999999999994</v>
      </c>
      <c r="D18" s="1289">
        <v>1403.68</v>
      </c>
      <c r="E18" s="1289">
        <v>1084.77</v>
      </c>
      <c r="F18" s="1289">
        <v>251.69</v>
      </c>
      <c r="G18" s="1289">
        <v>274.18</v>
      </c>
      <c r="H18" s="1290">
        <v>55487.69</v>
      </c>
      <c r="I18" s="1289">
        <v>47642.26</v>
      </c>
      <c r="J18" s="1290">
        <v>9949.2800000000007</v>
      </c>
      <c r="K18" s="1289">
        <v>12041.58</v>
      </c>
    </row>
    <row r="19" spans="1:11">
      <c r="A19" s="532" t="s">
        <v>710</v>
      </c>
      <c r="B19" s="1289">
        <v>-77.38</v>
      </c>
      <c r="C19" s="1289">
        <v>-21.77</v>
      </c>
      <c r="D19" s="1289">
        <v>1318.84</v>
      </c>
      <c r="E19" s="1289">
        <v>1154.24</v>
      </c>
      <c r="F19" s="1289">
        <v>241.72</v>
      </c>
      <c r="G19" s="1289">
        <v>255.07</v>
      </c>
      <c r="H19" s="1290">
        <v>54335.95</v>
      </c>
      <c r="I19" s="1289">
        <v>46614.33</v>
      </c>
      <c r="J19" s="1290">
        <v>9958.99</v>
      </c>
      <c r="K19" s="1289">
        <v>10301.049999999999</v>
      </c>
    </row>
    <row r="20" spans="1:11">
      <c r="A20" s="532" t="s">
        <v>711</v>
      </c>
      <c r="B20" s="1289">
        <v>32.94</v>
      </c>
      <c r="C20" s="1289">
        <v>28.33</v>
      </c>
      <c r="D20" s="1289">
        <v>2019.65</v>
      </c>
      <c r="E20" s="1289">
        <v>2006.2</v>
      </c>
      <c r="F20" s="1289">
        <v>253.51</v>
      </c>
      <c r="G20" s="1289">
        <v>289.99</v>
      </c>
      <c r="H20" s="1290">
        <v>65099.3</v>
      </c>
      <c r="I20" s="1289">
        <v>65887.33</v>
      </c>
      <c r="J20" s="1290">
        <v>8171.21</v>
      </c>
      <c r="K20" s="1289">
        <v>9523.9500000000007</v>
      </c>
    </row>
    <row r="21" spans="1:11">
      <c r="A21" s="534" t="s">
        <v>712</v>
      </c>
      <c r="B21" s="1292">
        <v>1.85</v>
      </c>
      <c r="C21" s="1292">
        <v>130.35</v>
      </c>
      <c r="D21" s="1292">
        <v>1787.21</v>
      </c>
      <c r="E21" s="1292">
        <v>1758.03</v>
      </c>
      <c r="F21" s="1292">
        <v>257.64</v>
      </c>
      <c r="G21" s="1292">
        <v>284.58999999999997</v>
      </c>
      <c r="H21" s="1293">
        <v>58235.37</v>
      </c>
      <c r="I21" s="1292">
        <v>60694.26</v>
      </c>
      <c r="J21" s="1293">
        <v>8395.2099999999991</v>
      </c>
      <c r="K21" s="1292">
        <v>9825.18</v>
      </c>
    </row>
    <row r="22" spans="1:11">
      <c r="A22" s="532" t="s">
        <v>713</v>
      </c>
      <c r="B22" s="1289">
        <v>-101.05</v>
      </c>
      <c r="C22" s="1289">
        <v>-193.21</v>
      </c>
      <c r="D22" s="1289">
        <v>1487.36</v>
      </c>
      <c r="E22" s="1289">
        <v>1551.17</v>
      </c>
      <c r="F22" s="1289">
        <v>253.4</v>
      </c>
      <c r="G22" s="1289">
        <v>296.66000000000003</v>
      </c>
      <c r="H22" s="1290">
        <v>47635.46</v>
      </c>
      <c r="I22" s="1289">
        <v>53403.4</v>
      </c>
      <c r="J22" s="1290">
        <v>8115.72</v>
      </c>
      <c r="K22" s="1289">
        <v>10213.200000000001</v>
      </c>
    </row>
    <row r="23" spans="1:11">
      <c r="A23" s="532" t="s">
        <v>714</v>
      </c>
      <c r="B23" s="1289">
        <v>-104.27</v>
      </c>
      <c r="C23" s="1289">
        <v>-98.77</v>
      </c>
      <c r="D23" s="1289">
        <v>1011.07</v>
      </c>
      <c r="E23" s="1289">
        <v>981.81</v>
      </c>
      <c r="F23" s="1289">
        <v>279.16000000000003</v>
      </c>
      <c r="G23" s="1289">
        <v>316.49</v>
      </c>
      <c r="H23" s="1290">
        <v>31459.5</v>
      </c>
      <c r="I23" s="1289">
        <v>31596.44</v>
      </c>
      <c r="J23" s="1290">
        <v>8686.16</v>
      </c>
      <c r="K23" s="1289">
        <v>10185.35</v>
      </c>
    </row>
    <row r="24" spans="1:11">
      <c r="A24" s="532" t="s">
        <v>715</v>
      </c>
      <c r="B24" s="1289">
        <v>-151.78</v>
      </c>
      <c r="C24" s="1289">
        <v>-29.68</v>
      </c>
      <c r="D24" s="1289">
        <v>560.73</v>
      </c>
      <c r="E24" s="1289">
        <v>607.91999999999996</v>
      </c>
      <c r="F24" s="1289">
        <v>390.68</v>
      </c>
      <c r="G24" s="1289">
        <v>341.21</v>
      </c>
      <c r="H24" s="1290">
        <v>23764.18</v>
      </c>
      <c r="I24" s="1289">
        <v>26507.45</v>
      </c>
      <c r="J24" s="1290">
        <v>16557.11</v>
      </c>
      <c r="K24" s="1289">
        <v>14877.95</v>
      </c>
    </row>
    <row r="25" spans="1:11">
      <c r="A25" s="532" t="s">
        <v>716</v>
      </c>
      <c r="B25" s="1289">
        <v>-92.12</v>
      </c>
      <c r="C25" s="1289">
        <v>14.19</v>
      </c>
      <c r="D25" s="1289">
        <v>1212.8499999999999</v>
      </c>
      <c r="E25" s="1289">
        <v>1252.3399999999999</v>
      </c>
      <c r="F25" s="1289">
        <v>277.55</v>
      </c>
      <c r="G25" s="1289">
        <v>296.43</v>
      </c>
      <c r="H25" s="1290">
        <v>45942.27</v>
      </c>
      <c r="I25" s="1289">
        <v>49484.78</v>
      </c>
      <c r="J25" s="1290">
        <v>10513.68</v>
      </c>
      <c r="K25" s="1289">
        <v>11713.01</v>
      </c>
    </row>
    <row r="26" spans="1:11">
      <c r="A26" s="532" t="s">
        <v>717</v>
      </c>
      <c r="B26" s="1289">
        <v>47.05</v>
      </c>
      <c r="C26" s="1289">
        <v>68.959999999999994</v>
      </c>
      <c r="D26" s="1289">
        <v>1572.51</v>
      </c>
      <c r="E26" s="1289">
        <v>1591.84</v>
      </c>
      <c r="F26" s="1289">
        <v>255.5</v>
      </c>
      <c r="G26" s="1289">
        <v>294.08</v>
      </c>
      <c r="H26" s="1290">
        <v>44168.68</v>
      </c>
      <c r="I26" s="1289">
        <v>45045.48</v>
      </c>
      <c r="J26" s="1290">
        <v>7176.39</v>
      </c>
      <c r="K26" s="1289">
        <v>8321.85</v>
      </c>
    </row>
    <row r="27" spans="1:11">
      <c r="A27" s="532" t="s">
        <v>718</v>
      </c>
      <c r="B27" s="1289">
        <v>23.58</v>
      </c>
      <c r="C27" s="1289">
        <v>-99.62</v>
      </c>
      <c r="D27" s="1289">
        <v>1885.81</v>
      </c>
      <c r="E27" s="1289">
        <v>1895</v>
      </c>
      <c r="F27" s="1289">
        <v>262.24</v>
      </c>
      <c r="G27" s="1289">
        <v>261.70999999999998</v>
      </c>
      <c r="H27" s="1290">
        <v>89736.9</v>
      </c>
      <c r="I27" s="1289">
        <v>78811.42</v>
      </c>
      <c r="J27" s="1290">
        <v>12478.89</v>
      </c>
      <c r="K27" s="1289">
        <v>10884.5</v>
      </c>
    </row>
    <row r="28" spans="1:11">
      <c r="A28" s="532" t="s">
        <v>719</v>
      </c>
      <c r="B28" s="1289">
        <v>-15.61</v>
      </c>
      <c r="C28" s="1289">
        <v>-68.84</v>
      </c>
      <c r="D28" s="1289">
        <v>967.45</v>
      </c>
      <c r="E28" s="1289">
        <v>1025.03</v>
      </c>
      <c r="F28" s="1289">
        <v>304.87</v>
      </c>
      <c r="G28" s="1289">
        <v>331.7</v>
      </c>
      <c r="H28" s="1290">
        <v>35193.160000000003</v>
      </c>
      <c r="I28" s="1289">
        <v>36565.47</v>
      </c>
      <c r="J28" s="1290">
        <v>11090.34</v>
      </c>
      <c r="K28" s="1289">
        <v>11832.54</v>
      </c>
    </row>
    <row r="29" spans="1:11">
      <c r="A29" s="532" t="s">
        <v>720</v>
      </c>
      <c r="B29" s="1289">
        <v>2.2200000000000002</v>
      </c>
      <c r="C29" s="1289">
        <v>-330</v>
      </c>
      <c r="D29" s="1289">
        <v>1319.06</v>
      </c>
      <c r="E29" s="1289">
        <v>1496.44</v>
      </c>
      <c r="F29" s="1289">
        <v>283.18</v>
      </c>
      <c r="G29" s="1289">
        <v>336.14</v>
      </c>
      <c r="H29" s="1290">
        <v>24145.46</v>
      </c>
      <c r="I29" s="1289">
        <v>26479.52</v>
      </c>
      <c r="J29" s="1290">
        <v>5183.6099999999997</v>
      </c>
      <c r="K29" s="1289">
        <v>5948.04</v>
      </c>
    </row>
    <row r="30" spans="1:11">
      <c r="A30" s="532" t="s">
        <v>721</v>
      </c>
      <c r="B30" s="1289">
        <v>-56.17</v>
      </c>
      <c r="C30" s="1289">
        <v>-12.85</v>
      </c>
      <c r="D30" s="1289">
        <v>1183.57</v>
      </c>
      <c r="E30" s="1289">
        <v>1297.78</v>
      </c>
      <c r="F30" s="1289">
        <v>278.63</v>
      </c>
      <c r="G30" s="1289">
        <v>312.79000000000002</v>
      </c>
      <c r="H30" s="1290">
        <v>34421.68</v>
      </c>
      <c r="I30" s="1289">
        <v>39593.620000000003</v>
      </c>
      <c r="J30" s="1290">
        <v>8103.43</v>
      </c>
      <c r="K30" s="1289">
        <v>9542.8799999999992</v>
      </c>
    </row>
    <row r="31" spans="1:11">
      <c r="A31" s="534" t="s">
        <v>722</v>
      </c>
      <c r="B31" s="1292">
        <v>-57.19</v>
      </c>
      <c r="C31" s="1292">
        <v>-110.04</v>
      </c>
      <c r="D31" s="1292">
        <v>1196.67</v>
      </c>
      <c r="E31" s="1292">
        <v>1246.92</v>
      </c>
      <c r="F31" s="1292">
        <v>286.41000000000003</v>
      </c>
      <c r="G31" s="1292">
        <v>311.93</v>
      </c>
      <c r="H31" s="1293">
        <v>38661.01</v>
      </c>
      <c r="I31" s="1292">
        <v>41166.230000000003</v>
      </c>
      <c r="J31" s="1293">
        <v>9253.01</v>
      </c>
      <c r="K31" s="1292">
        <v>10298.23</v>
      </c>
    </row>
    <row r="32" spans="1:11">
      <c r="A32" s="532" t="s">
        <v>723</v>
      </c>
      <c r="B32" s="1289">
        <v>7.61</v>
      </c>
      <c r="C32" s="1289">
        <v>7.79</v>
      </c>
      <c r="D32" s="1289">
        <v>1444.09</v>
      </c>
      <c r="E32" s="1289">
        <v>1721.62</v>
      </c>
      <c r="F32" s="1289">
        <v>223.65</v>
      </c>
      <c r="G32" s="1289">
        <v>238.68</v>
      </c>
      <c r="H32" s="1290">
        <v>45039.76</v>
      </c>
      <c r="I32" s="1289">
        <v>54344.04</v>
      </c>
      <c r="J32" s="1290">
        <v>6975.34</v>
      </c>
      <c r="K32" s="1289">
        <v>7534.07</v>
      </c>
    </row>
    <row r="33" spans="1:11">
      <c r="A33" s="532" t="s">
        <v>724</v>
      </c>
      <c r="B33" s="1289">
        <v>34.130000000000003</v>
      </c>
      <c r="C33" s="1289">
        <v>91.95</v>
      </c>
      <c r="D33" s="1289">
        <v>1265.3900000000001</v>
      </c>
      <c r="E33" s="1289">
        <v>1321.03</v>
      </c>
      <c r="F33" s="1289">
        <v>225.32</v>
      </c>
      <c r="G33" s="1289">
        <v>248.39</v>
      </c>
      <c r="H33" s="1290">
        <v>68047.149999999994</v>
      </c>
      <c r="I33" s="1289">
        <v>73131.25</v>
      </c>
      <c r="J33" s="1290">
        <v>12116.61</v>
      </c>
      <c r="K33" s="1289">
        <v>13750.37</v>
      </c>
    </row>
    <row r="34" spans="1:11">
      <c r="A34" s="532" t="s">
        <v>725</v>
      </c>
      <c r="B34" s="1289">
        <v>71.64</v>
      </c>
      <c r="C34" s="1289">
        <v>-87.11</v>
      </c>
      <c r="D34" s="1289">
        <v>1564.63</v>
      </c>
      <c r="E34" s="1289">
        <v>1734.39</v>
      </c>
      <c r="F34" s="1289">
        <v>231.65</v>
      </c>
      <c r="G34" s="1289">
        <v>259.87</v>
      </c>
      <c r="H34" s="1290">
        <v>62515.54</v>
      </c>
      <c r="I34" s="1289">
        <v>62103.24</v>
      </c>
      <c r="J34" s="1290">
        <v>9255.85</v>
      </c>
      <c r="K34" s="1289">
        <v>9305.2199999999993</v>
      </c>
    </row>
    <row r="35" spans="1:11">
      <c r="A35" s="532" t="s">
        <v>726</v>
      </c>
      <c r="B35" s="1289">
        <v>51.96</v>
      </c>
      <c r="C35" s="1289">
        <v>-152.83000000000001</v>
      </c>
      <c r="D35" s="1289">
        <v>1558.95</v>
      </c>
      <c r="E35" s="1289">
        <v>1607.46</v>
      </c>
      <c r="F35" s="1289">
        <v>201.03</v>
      </c>
      <c r="G35" s="1289">
        <v>241.81</v>
      </c>
      <c r="H35" s="1290">
        <v>66620.78</v>
      </c>
      <c r="I35" s="1289">
        <v>68918.98</v>
      </c>
      <c r="J35" s="1290">
        <v>8590.8700000000008</v>
      </c>
      <c r="K35" s="1289">
        <v>10367.48</v>
      </c>
    </row>
    <row r="36" spans="1:11">
      <c r="A36" s="532" t="s">
        <v>727</v>
      </c>
      <c r="B36" s="1289">
        <v>115.94</v>
      </c>
      <c r="C36" s="1289">
        <v>148.91</v>
      </c>
      <c r="D36" s="1289">
        <v>1429.25</v>
      </c>
      <c r="E36" s="1289">
        <v>1393.53</v>
      </c>
      <c r="F36" s="1289">
        <v>257.57</v>
      </c>
      <c r="G36" s="1289">
        <v>281.23</v>
      </c>
      <c r="H36" s="1290">
        <v>67561.919999999998</v>
      </c>
      <c r="I36" s="1289">
        <v>65609.3</v>
      </c>
      <c r="J36" s="1290">
        <v>12175.43</v>
      </c>
      <c r="K36" s="1289">
        <v>13240.71</v>
      </c>
    </row>
    <row r="37" spans="1:11">
      <c r="A37" s="532" t="s">
        <v>728</v>
      </c>
      <c r="B37" s="1289">
        <v>11.9</v>
      </c>
      <c r="C37" s="1289">
        <v>60.36</v>
      </c>
      <c r="D37" s="1289">
        <v>1503.11</v>
      </c>
      <c r="E37" s="1289">
        <v>1564.06</v>
      </c>
      <c r="F37" s="1289">
        <v>261.01</v>
      </c>
      <c r="G37" s="1289">
        <v>280.17</v>
      </c>
      <c r="H37" s="1290">
        <v>55563.14</v>
      </c>
      <c r="I37" s="1289">
        <v>58607.21</v>
      </c>
      <c r="J37" s="1290">
        <v>9648.2099999999991</v>
      </c>
      <c r="K37" s="1289">
        <v>10498.42</v>
      </c>
    </row>
    <row r="38" spans="1:11">
      <c r="A38" s="532" t="s">
        <v>729</v>
      </c>
      <c r="B38" s="1289">
        <v>29.49</v>
      </c>
      <c r="C38" s="1289">
        <v>217.29</v>
      </c>
      <c r="D38" s="1289">
        <v>1128.8599999999999</v>
      </c>
      <c r="E38" s="1289">
        <v>1177.17</v>
      </c>
      <c r="F38" s="1289">
        <v>279.98</v>
      </c>
      <c r="G38" s="1289">
        <v>292.33</v>
      </c>
      <c r="H38" s="1290">
        <v>61422.47</v>
      </c>
      <c r="I38" s="1289">
        <v>62334.28</v>
      </c>
      <c r="J38" s="1290">
        <v>15234.13</v>
      </c>
      <c r="K38" s="1289">
        <v>15479.62</v>
      </c>
    </row>
    <row r="39" spans="1:11">
      <c r="A39" s="534" t="s">
        <v>730</v>
      </c>
      <c r="B39" s="1292">
        <v>43.14</v>
      </c>
      <c r="C39" s="1292">
        <v>4.97</v>
      </c>
      <c r="D39" s="1292">
        <v>1431.18</v>
      </c>
      <c r="E39" s="1292">
        <v>1530.39</v>
      </c>
      <c r="F39" s="1292">
        <v>229.77</v>
      </c>
      <c r="G39" s="1292">
        <v>255.43</v>
      </c>
      <c r="H39" s="1293">
        <v>60066.2</v>
      </c>
      <c r="I39" s="1292">
        <v>63686.98</v>
      </c>
      <c r="J39" s="1293">
        <v>9643.51</v>
      </c>
      <c r="K39" s="1292">
        <v>10629.81</v>
      </c>
    </row>
    <row r="40" spans="1:11">
      <c r="A40" s="532" t="s">
        <v>731</v>
      </c>
      <c r="B40" s="1289">
        <v>-59.35</v>
      </c>
      <c r="C40" s="1289">
        <v>-3.36</v>
      </c>
      <c r="D40" s="1289">
        <v>1181.6500000000001</v>
      </c>
      <c r="E40" s="1289">
        <v>685.28</v>
      </c>
      <c r="F40" s="1289">
        <v>304.05</v>
      </c>
      <c r="G40" s="1289">
        <v>345.79</v>
      </c>
      <c r="H40" s="1290">
        <v>34704.53</v>
      </c>
      <c r="I40" s="1289">
        <v>21543.72</v>
      </c>
      <c r="J40" s="1290">
        <v>8929.7999999999993</v>
      </c>
      <c r="K40" s="1289">
        <v>10871.04</v>
      </c>
    </row>
    <row r="41" spans="1:11">
      <c r="A41" s="532" t="s">
        <v>732</v>
      </c>
      <c r="B41" s="1289">
        <v>-15.04</v>
      </c>
      <c r="C41" s="1289">
        <v>-75.459999999999994</v>
      </c>
      <c r="D41" s="1289">
        <v>394</v>
      </c>
      <c r="E41" s="1289">
        <v>399.75</v>
      </c>
      <c r="F41" s="1289">
        <v>358.26</v>
      </c>
      <c r="G41" s="1289">
        <v>333.04</v>
      </c>
      <c r="H41" s="1290">
        <v>17604.18</v>
      </c>
      <c r="I41" s="1289">
        <v>18297.900000000001</v>
      </c>
      <c r="J41" s="1290">
        <v>16007.14</v>
      </c>
      <c r="K41" s="1289">
        <v>15244.12</v>
      </c>
    </row>
    <row r="42" spans="1:11">
      <c r="A42" s="532" t="s">
        <v>733</v>
      </c>
      <c r="B42" s="1289">
        <v>-81.040000000000006</v>
      </c>
      <c r="C42" s="1289">
        <v>-10.85</v>
      </c>
      <c r="D42" s="1289">
        <v>283.69</v>
      </c>
      <c r="E42" s="1289">
        <v>466.89</v>
      </c>
      <c r="F42" s="1289">
        <v>313.55</v>
      </c>
      <c r="G42" s="1289">
        <v>364.17</v>
      </c>
      <c r="H42" s="1290">
        <v>11985.86</v>
      </c>
      <c r="I42" s="1289">
        <v>17072.72</v>
      </c>
      <c r="J42" s="1290">
        <v>13247.57</v>
      </c>
      <c r="K42" s="1289">
        <v>13316.66</v>
      </c>
    </row>
    <row r="43" spans="1:11">
      <c r="A43" s="532" t="s">
        <v>734</v>
      </c>
      <c r="B43" s="1289">
        <v>7.63</v>
      </c>
      <c r="C43" s="1289">
        <v>-1.4</v>
      </c>
      <c r="D43" s="1289">
        <v>601.88</v>
      </c>
      <c r="E43" s="1289">
        <v>624.66999999999996</v>
      </c>
      <c r="F43" s="1289">
        <v>450</v>
      </c>
      <c r="G43" s="1289">
        <v>183.23</v>
      </c>
      <c r="H43" s="1290">
        <v>22301.87</v>
      </c>
      <c r="I43" s="1289">
        <v>22985.29</v>
      </c>
      <c r="J43" s="1290">
        <v>16830.96</v>
      </c>
      <c r="K43" s="1289">
        <v>6742.19</v>
      </c>
    </row>
    <row r="44" spans="1:11">
      <c r="A44" s="532" t="s">
        <v>735</v>
      </c>
      <c r="B44" s="1289">
        <v>-34.409999999999997</v>
      </c>
      <c r="C44" s="1289">
        <v>0.01</v>
      </c>
      <c r="D44" s="1289">
        <v>624.19000000000005</v>
      </c>
      <c r="E44" s="1289">
        <v>656.33</v>
      </c>
      <c r="F44" s="1289">
        <v>300.83</v>
      </c>
      <c r="G44" s="1289">
        <v>330.64</v>
      </c>
      <c r="H44" s="1290">
        <v>27674.74</v>
      </c>
      <c r="I44" s="1289">
        <v>28972.91</v>
      </c>
      <c r="J44" s="1290">
        <v>13337.88</v>
      </c>
      <c r="K44" s="1289">
        <v>14595.78</v>
      </c>
    </row>
    <row r="45" spans="1:11">
      <c r="A45" s="532" t="s">
        <v>736</v>
      </c>
      <c r="B45" s="1289">
        <v>6.43</v>
      </c>
      <c r="C45" s="1289">
        <v>-45.76</v>
      </c>
      <c r="D45" s="1289">
        <v>870.92</v>
      </c>
      <c r="E45" s="1289">
        <v>1007.3</v>
      </c>
      <c r="F45" s="1289">
        <v>315.39</v>
      </c>
      <c r="G45" s="1289">
        <v>277.04000000000002</v>
      </c>
      <c r="H45" s="1290">
        <v>41301.82</v>
      </c>
      <c r="I45" s="1289">
        <v>43424.04</v>
      </c>
      <c r="J45" s="1290">
        <v>14957.02</v>
      </c>
      <c r="K45" s="1289">
        <v>11942.84</v>
      </c>
    </row>
    <row r="46" spans="1:11">
      <c r="A46" s="532" t="s">
        <v>737</v>
      </c>
      <c r="B46" s="1289">
        <v>-3.81</v>
      </c>
      <c r="C46" s="1289">
        <v>333.38</v>
      </c>
      <c r="D46" s="1289">
        <v>847.44</v>
      </c>
      <c r="E46" s="1289">
        <v>970.79</v>
      </c>
      <c r="F46" s="1289">
        <v>327</v>
      </c>
      <c r="G46" s="1289">
        <v>385.72</v>
      </c>
      <c r="H46" s="1290">
        <v>27978.37</v>
      </c>
      <c r="I46" s="1289">
        <v>29288.65</v>
      </c>
      <c r="J46" s="1290">
        <v>10795.84</v>
      </c>
      <c r="K46" s="1289">
        <v>11637.08</v>
      </c>
    </row>
    <row r="47" spans="1:11">
      <c r="A47" s="532" t="s">
        <v>738</v>
      </c>
      <c r="B47" s="1289">
        <v>-14.94</v>
      </c>
      <c r="C47" s="1289">
        <v>11.82</v>
      </c>
      <c r="D47" s="1289">
        <v>746.78</v>
      </c>
      <c r="E47" s="1289">
        <v>921.53</v>
      </c>
      <c r="F47" s="1289">
        <v>352.66</v>
      </c>
      <c r="G47" s="1289">
        <v>364.62</v>
      </c>
      <c r="H47" s="1290">
        <v>20792.11</v>
      </c>
      <c r="I47" s="1289">
        <v>24887.84</v>
      </c>
      <c r="J47" s="1290">
        <v>9818.89</v>
      </c>
      <c r="K47" s="1289">
        <v>9847.34</v>
      </c>
    </row>
    <row r="48" spans="1:11">
      <c r="A48" s="532" t="s">
        <v>739</v>
      </c>
      <c r="B48" s="1289">
        <v>-54.33</v>
      </c>
      <c r="C48" s="1289">
        <v>14.7</v>
      </c>
      <c r="D48" s="1289">
        <v>1407.26</v>
      </c>
      <c r="E48" s="1289">
        <v>1507.17</v>
      </c>
      <c r="F48" s="1289">
        <v>312.86</v>
      </c>
      <c r="G48" s="1289">
        <v>334.5</v>
      </c>
      <c r="H48" s="1290">
        <v>52351.05</v>
      </c>
      <c r="I48" s="1289">
        <v>51962.57</v>
      </c>
      <c r="J48" s="1290">
        <v>11638.68</v>
      </c>
      <c r="K48" s="1289">
        <v>11532.64</v>
      </c>
    </row>
    <row r="49" spans="1:11">
      <c r="A49" s="532" t="s">
        <v>740</v>
      </c>
      <c r="B49" s="1289">
        <v>-95.4</v>
      </c>
      <c r="C49" s="1289">
        <v>0.55000000000000004</v>
      </c>
      <c r="D49" s="1289">
        <v>764.61</v>
      </c>
      <c r="E49" s="1289">
        <v>856.27</v>
      </c>
      <c r="F49" s="1289">
        <v>376.34</v>
      </c>
      <c r="G49" s="1289">
        <v>415.91</v>
      </c>
      <c r="H49" s="1290">
        <v>22579.74</v>
      </c>
      <c r="I49" s="1289">
        <v>25577.32</v>
      </c>
      <c r="J49" s="1290">
        <v>11113.87</v>
      </c>
      <c r="K49" s="1289">
        <v>12423.38</v>
      </c>
    </row>
    <row r="50" spans="1:11">
      <c r="A50" s="532" t="s">
        <v>741</v>
      </c>
      <c r="B50" s="1289">
        <v>-0.73</v>
      </c>
      <c r="C50" s="1289">
        <v>-19.05</v>
      </c>
      <c r="D50" s="1289">
        <v>333.19</v>
      </c>
      <c r="E50" s="1289">
        <v>586.04</v>
      </c>
      <c r="F50" s="1289">
        <v>303.10000000000002</v>
      </c>
      <c r="G50" s="1289">
        <v>337.97</v>
      </c>
      <c r="H50" s="1290">
        <v>19660.41</v>
      </c>
      <c r="I50" s="1289">
        <v>25313.91</v>
      </c>
      <c r="J50" s="1290">
        <v>17884.88</v>
      </c>
      <c r="K50" s="1289">
        <v>14598.57</v>
      </c>
    </row>
    <row r="51" spans="1:11">
      <c r="A51" s="534" t="s">
        <v>742</v>
      </c>
      <c r="B51" s="1292">
        <v>-26.49</v>
      </c>
      <c r="C51" s="1292">
        <v>13.4</v>
      </c>
      <c r="D51" s="1292">
        <v>717.48</v>
      </c>
      <c r="E51" s="1292">
        <v>811.15</v>
      </c>
      <c r="F51" s="1292">
        <v>323.41000000000003</v>
      </c>
      <c r="G51" s="1292">
        <v>334.15</v>
      </c>
      <c r="H51" s="1293">
        <v>28902.52</v>
      </c>
      <c r="I51" s="1292">
        <v>30894</v>
      </c>
      <c r="J51" s="1293">
        <v>13027.94</v>
      </c>
      <c r="K51" s="1292">
        <v>12726.76</v>
      </c>
    </row>
    <row r="52" spans="1:11">
      <c r="A52" s="536" t="s">
        <v>1278</v>
      </c>
      <c r="B52" s="498"/>
      <c r="C52" s="498"/>
      <c r="D52" s="498"/>
      <c r="E52" s="498"/>
      <c r="F52" s="498"/>
      <c r="G52" s="498"/>
      <c r="H52" s="498"/>
      <c r="I52" s="498"/>
      <c r="J52" s="537"/>
      <c r="K52" s="537"/>
    </row>
    <row r="53" spans="1:11">
      <c r="A53" s="536" t="s">
        <v>1102</v>
      </c>
    </row>
    <row r="56" spans="1:11">
      <c r="A56" s="1237"/>
    </row>
  </sheetData>
  <mergeCells count="6">
    <mergeCell ref="I2:K2"/>
    <mergeCell ref="B3:C3"/>
    <mergeCell ref="D3:E3"/>
    <mergeCell ref="F3:G3"/>
    <mergeCell ref="H3:I3"/>
    <mergeCell ref="J3:K3"/>
  </mergeCells>
  <pageMargins left="0.51181102362204722" right="0.51181102362204722" top="0.55118110236220474" bottom="0.5511811023622047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48</vt:i4>
      </vt:variant>
    </vt:vector>
  </HeadingPairs>
  <TitlesOfParts>
    <vt:vector size="4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9_pokr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20,21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krizova</dc:creator>
  <cp:lastModifiedBy>krizova</cp:lastModifiedBy>
  <cp:lastPrinted>2015-07-24T07:14:22Z</cp:lastPrinted>
  <dcterms:created xsi:type="dcterms:W3CDTF">2012-04-19T07:27:08Z</dcterms:created>
  <dcterms:modified xsi:type="dcterms:W3CDTF">2015-07-24T07:43:41Z</dcterms:modified>
</cp:coreProperties>
</file>