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5" activeTab="2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9pokr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,21" sheetId="21" r:id="rId21"/>
    <sheet name="P22" sheetId="22" r:id="rId22"/>
    <sheet name="P23" sheetId="23" r:id="rId23"/>
    <sheet name="P24" sheetId="24" r:id="rId24"/>
    <sheet name="P25" sheetId="25" r:id="rId25"/>
    <sheet name="P26" sheetId="26" r:id="rId26"/>
    <sheet name="P27" sheetId="27" r:id="rId27"/>
    <sheet name="P28" sheetId="28" r:id="rId28"/>
    <sheet name="P29" sheetId="29" r:id="rId29"/>
    <sheet name="P30" sheetId="30" r:id="rId30"/>
    <sheet name="P31" sheetId="31" r:id="rId31"/>
    <sheet name="P32" sheetId="32" r:id="rId32"/>
    <sheet name="P33" sheetId="33" r:id="rId33"/>
    <sheet name="P34" sheetId="34" r:id="rId34"/>
    <sheet name="P35" sheetId="35" r:id="rId35"/>
    <sheet name="P36" sheetId="36" r:id="rId36"/>
    <sheet name="P37" sheetId="37" r:id="rId37"/>
    <sheet name="P38" sheetId="38" r:id="rId38"/>
    <sheet name="P39" sheetId="39" r:id="rId39"/>
    <sheet name="P40" sheetId="40" r:id="rId40"/>
    <sheet name="P41" sheetId="41" r:id="rId41"/>
    <sheet name="P42" sheetId="42" r:id="rId42"/>
    <sheet name="P43" sheetId="43" r:id="rId43"/>
    <sheet name="P44" sheetId="44" r:id="rId44"/>
    <sheet name="P45" sheetId="45" r:id="rId45"/>
    <sheet name="P46" sheetId="46" r:id="rId46"/>
    <sheet name="P47" sheetId="47" r:id="rId47"/>
    <sheet name="P48" sheetId="48" r:id="rId48"/>
    <sheet name="Hárok1" sheetId="49" r:id="rId49"/>
  </sheets>
  <definedNames/>
  <calcPr fullCalcOnLoad="1"/>
</workbook>
</file>

<file path=xl/sharedStrings.xml><?xml version="1.0" encoding="utf-8"?>
<sst xmlns="http://schemas.openxmlformats.org/spreadsheetml/2006/main" count="2682" uniqueCount="1396">
  <si>
    <t>Komodita</t>
  </si>
  <si>
    <t>Rok</t>
  </si>
  <si>
    <t>EUR/t</t>
  </si>
  <si>
    <t>SR  = 100%</t>
  </si>
  <si>
    <t>SR</t>
  </si>
  <si>
    <t>ČR</t>
  </si>
  <si>
    <t>PR</t>
  </si>
  <si>
    <t>MR</t>
  </si>
  <si>
    <t>EÚ</t>
  </si>
  <si>
    <t>Pšenica</t>
  </si>
  <si>
    <t>potravinárska</t>
  </si>
  <si>
    <t>2011/2010</t>
  </si>
  <si>
    <t>Jačmeň</t>
  </si>
  <si>
    <t>.</t>
  </si>
  <si>
    <t>sladovnícky</t>
  </si>
  <si>
    <t>Raž</t>
  </si>
  <si>
    <t>Kukurica</t>
  </si>
  <si>
    <t>priemyselná</t>
  </si>
  <si>
    <t>Repka</t>
  </si>
  <si>
    <t>Slnečnica</t>
  </si>
  <si>
    <t>Cukrová</t>
  </si>
  <si>
    <t>repa</t>
  </si>
  <si>
    <t>Zemiaky</t>
  </si>
  <si>
    <t>neskoré</t>
  </si>
  <si>
    <t>konzumné</t>
  </si>
  <si>
    <t xml:space="preserve">Prameň: ŠÚ SR, EK - CIRCA (pšenica a kukurica),  MZ ČR, AKI MR, FAPA PR, FAPRI </t>
  </si>
  <si>
    <t>Poznámka: . nedisponibilné údaje, Poľsko - v rokoch 2009-2010  kŕmny jačmeň, cena EÚ kukurice - odhad</t>
  </si>
  <si>
    <t>CENY VÝROBCOV RASTLINNÝCH KOMODÍT VO VYBRANÝCH KRAJINÁCH EÚ</t>
  </si>
  <si>
    <t>v €/t</t>
  </si>
  <si>
    <t>Tabuľka č. 36</t>
  </si>
  <si>
    <t>CENY VÝROBCOV ŽIVOČÍŠNYCH  KOMODÍT VO VYBRANÝCH KRAJINÁCH EÚ (€/T)</t>
  </si>
  <si>
    <t>Tabuľka č. 37</t>
  </si>
  <si>
    <t>SR = 100%</t>
  </si>
  <si>
    <t>Býky           j. hm.</t>
  </si>
  <si>
    <t xml:space="preserve">Mlieko       </t>
  </si>
  <si>
    <t>Ošípané      j. hm.</t>
  </si>
  <si>
    <t>Kurčatá       j. hm.</t>
  </si>
  <si>
    <t xml:space="preserve">Vajcia </t>
  </si>
  <si>
    <t xml:space="preserve">Prameň: ŠÚ SR (mlieko),   EK - CIRCA,  MZ ČR, AKI MR, FAPA PR, FAPRI </t>
  </si>
  <si>
    <t xml:space="preserve">Poznámka: býky mladé-trieda R (MR-priemer tried), ošípané-trieda E, vajcia triedené -veľkosť L a M,  mlieko-trieda Q,  cena EÚ kurčiat-odhad,  j.hm. - jatočná hmotnosť </t>
  </si>
  <si>
    <t>ODBYTOVÉ CENY SPRACOVATEĽOV POTRAVÍN VO VYBRANÝCH  KRAJINÁCH EÚ</t>
  </si>
  <si>
    <t>v €/kg, l</t>
  </si>
  <si>
    <t>Tabuľka č.38</t>
  </si>
  <si>
    <t xml:space="preserve">PR </t>
  </si>
  <si>
    <t>Bravčové stehno bez kosti</t>
  </si>
  <si>
    <t>Hovädzie zadné bez kosti</t>
  </si>
  <si>
    <t>Kurča pitvané chladené</t>
  </si>
  <si>
    <t>Maslo</t>
  </si>
  <si>
    <t xml:space="preserve">Eidamská tehla </t>
  </si>
  <si>
    <t>Polotučné mlieko tekuté</t>
  </si>
  <si>
    <t>Sušené mlieko odtučnené</t>
  </si>
  <si>
    <t>Prameň: ŠÚ SR, Radela, PPA SR - ATIS, EK - CIRCA (kurča pitvané  a priemery EÚ),  MZ ČR, AKI MR, FAPA PR</t>
  </si>
  <si>
    <t>Poznámka:  . nedisponibilné údaje</t>
  </si>
  <si>
    <t>SPOTREBITEĽSKÉ CENY VYBRANÝCH KOMODÍT V KRAJINÁCH V4</t>
  </si>
  <si>
    <t>Tabuľka č. 39</t>
  </si>
  <si>
    <t>€/kg, l</t>
  </si>
  <si>
    <t>Kurča pitvané</t>
  </si>
  <si>
    <t>Prameň: ŠÚ SR,  MZ ČR, AKI MR, FAPA  PR</t>
  </si>
  <si>
    <t>Poznámka: maslo-balenie 125 g</t>
  </si>
  <si>
    <t>Krajina, zoskupenie</t>
  </si>
  <si>
    <t>Obilniny mil t</t>
  </si>
  <si>
    <t>Hovädzie mäso v 1000 t</t>
  </si>
  <si>
    <t>Bravčové mäso v 1000 t</t>
  </si>
  <si>
    <t>Mlieko čerstvé v 1000 t</t>
  </si>
  <si>
    <t>Olejniny v 1000 t</t>
  </si>
  <si>
    <t>2010/2009*</t>
  </si>
  <si>
    <t>SVET</t>
  </si>
  <si>
    <t>EÚ-27</t>
  </si>
  <si>
    <t>Argentína</t>
  </si>
  <si>
    <t>Austrália</t>
  </si>
  <si>
    <t>Brazília</t>
  </si>
  <si>
    <t>Kanada</t>
  </si>
  <si>
    <t>Čína</t>
  </si>
  <si>
    <t>India</t>
  </si>
  <si>
    <t>Japonsko</t>
  </si>
  <si>
    <t>Mexiko</t>
  </si>
  <si>
    <t>Nový Zéland</t>
  </si>
  <si>
    <t>Nórsko</t>
  </si>
  <si>
    <t>Rusko</t>
  </si>
  <si>
    <t>Juhoafr. rep.</t>
  </si>
  <si>
    <t>Švajčiarsko</t>
  </si>
  <si>
    <t>Turecko</t>
  </si>
  <si>
    <t>USA</t>
  </si>
  <si>
    <t>Podiel produkcie jednotlivých štátov a zoskupení na celkovej svetovej produkcii a medziročná zmena v p.b.</t>
  </si>
  <si>
    <t>Prameň: FAO OSN, Faostat</t>
  </si>
  <si>
    <t xml:space="preserve"> 2010 - odhad</t>
  </si>
  <si>
    <t xml:space="preserve">* index 2010/2009 </t>
  </si>
  <si>
    <t>PRODUKCIA VYBRANÝCH KOMODÍT SVETOVÉHO POĽNOHOSPODÁRSTVA V ROKOCH 2009 A 2010</t>
  </si>
  <si>
    <t>Tabuľka č. 2</t>
  </si>
  <si>
    <t>Krajina</t>
  </si>
  <si>
    <t>Poľnohospodársky využívaná pôda</t>
  </si>
  <si>
    <t>Hrubá pridaná hodnota v producentských cenách</t>
  </si>
  <si>
    <t>Pracovná sila v poľnohospodárstve</t>
  </si>
  <si>
    <t>Poľnohospodársky príjem - indikátor A</t>
  </si>
  <si>
    <t>Hrubá pridaná hodnota</t>
  </si>
  <si>
    <t>v 1000 ha</t>
  </si>
  <si>
    <t>%              z EU - 27</t>
  </si>
  <si>
    <t>% na celkovej ploche danej krajiny</t>
  </si>
  <si>
    <t>mil. €</t>
  </si>
  <si>
    <t>HPH na ha p.v.p.</t>
  </si>
  <si>
    <t>%  z EU - 27</t>
  </si>
  <si>
    <t>v 1000 AWU</t>
  </si>
  <si>
    <t>AWU na 100 ha p.v.p.</t>
  </si>
  <si>
    <t xml:space="preserve">     %            z EU - 27</t>
  </si>
  <si>
    <t>% na celkovej zamestnanosti danej krajiny</t>
  </si>
  <si>
    <t>rok 2011 *               index 2005=100</t>
  </si>
  <si>
    <t xml:space="preserve">EU-27 </t>
  </si>
  <si>
    <t xml:space="preserve">EU-15 </t>
  </si>
  <si>
    <t>: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</si>
  <si>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</si>
  <si>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</si>
  <si>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</si>
  <si>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</si>
  <si>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</si>
  <si>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</si>
  <si>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</si>
  <si>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</si>
  <si>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</si>
  <si>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</si>
  <si>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</si>
  <si>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</si>
  <si>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</si>
  <si>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</si>
  <si>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</si>
  <si>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</si>
  <si>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</si>
  <si>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</si>
  <si>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</si>
  <si>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</si>
  <si>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</si>
  <si>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</si>
  <si>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</si>
  <si>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</si>
  <si>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</si>
  <si>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</si>
  <si>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>Veľká Británia</t>
  </si>
  <si>
    <t>Prameň: Eurostat, Agricultural statistics, Main results 2009-2010 nov. 2011, online data - marec 2012</t>
  </si>
  <si>
    <t>AWU- ročná pracovná jednotka (počet osôb, ktoré pracujú na plný uväzok počas celého posudzovaného roku)</t>
  </si>
  <si>
    <r>
      <t>:</t>
    </r>
    <r>
      <rPr>
        <sz val="9"/>
        <rFont val="Times New Roman"/>
        <family val="1"/>
      </rPr>
      <t xml:space="preserve"> údaje nie sú k dispozícii, * odhad k 28.3.2012</t>
    </r>
  </si>
  <si>
    <t xml:space="preserve"> p.v.p. poľnohospodársky využívaná pôda</t>
  </si>
  <si>
    <t>VYBRANÉ UKAZOVATELE POĽNOHOSPODÁRSTVA EÚ-27 V ROKU 2010</t>
  </si>
  <si>
    <t>Tabuľka č. 3</t>
  </si>
  <si>
    <t>Produkcia</t>
  </si>
  <si>
    <t>Podpora</t>
  </si>
  <si>
    <t>% EU - 27</t>
  </si>
  <si>
    <t>€/ha</t>
  </si>
  <si>
    <t>EU-27</t>
  </si>
  <si>
    <t>POĽNOHOSPODÁRSKA PRODUKCIA A PODPORA V KRAJINÁCH EÚ-27 V ROKU 2010</t>
  </si>
  <si>
    <t>Tabuľka č.4</t>
  </si>
  <si>
    <t>v tis. t</t>
  </si>
  <si>
    <t>cereálie vrátane ryže</t>
  </si>
  <si>
    <t xml:space="preserve">pšenica </t>
  </si>
  <si>
    <t>jačmeň</t>
  </si>
  <si>
    <t xml:space="preserve">kukurica na zrno </t>
  </si>
  <si>
    <t>ryža</t>
  </si>
  <si>
    <t>cukrová repa</t>
  </si>
  <si>
    <t xml:space="preserve">repka olejná </t>
  </si>
  <si>
    <t>hovädzí dobytok</t>
  </si>
  <si>
    <t>ošípané</t>
  </si>
  <si>
    <t>hydina</t>
  </si>
  <si>
    <t>ovce</t>
  </si>
  <si>
    <t>kozy</t>
  </si>
  <si>
    <t>Prameň: Eurostat, online data,  marec 2012</t>
  </si>
  <si>
    <t>HLAVNÉ KOMODITY RASTLINNEJ A ŽIVOČÍŠNEJ PRODUKCIE V KRAJÍNÁCH EÚ-27 V ROKU 2010</t>
  </si>
  <si>
    <t>2011*</t>
  </si>
  <si>
    <t>Index 2011/2010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</si>
  <si>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</si>
  <si>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</si>
  <si>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</si>
  <si>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</si>
  <si>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</si>
  <si>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</si>
  <si>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</si>
  <si>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</si>
  <si>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</si>
  <si>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</si>
  <si>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</si>
  <si>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</si>
  <si>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</si>
  <si>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</si>
  <si>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</si>
  <si>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</si>
  <si>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</si>
  <si>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</si>
  <si>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* pozn.: 2. odhad 2011</t>
  </si>
  <si>
    <t>Prameň: Ekonomický poľnohospodársky účet SR</t>
  </si>
  <si>
    <t>v mil €</t>
  </si>
  <si>
    <t>HRUBÁ POĽNOHOSPODÁRSKA PRODUKCIA V BEŽNÝCH CENÁCH</t>
  </si>
  <si>
    <t>Tabuľka č. 16</t>
  </si>
  <si>
    <t>v mil. €, b.c.</t>
  </si>
  <si>
    <t>Tabuľka č. 6</t>
  </si>
  <si>
    <t xml:space="preserve">Hrubá produkcia </t>
  </si>
  <si>
    <t>Výrobná spotreba</t>
  </si>
  <si>
    <t>2009</t>
  </si>
  <si>
    <t>2010</t>
  </si>
  <si>
    <t>Index 2010/09</t>
  </si>
  <si>
    <t xml:space="preserve"> % na krajine</t>
  </si>
  <si>
    <t xml:space="preserve"> % na nár. ek.</t>
  </si>
  <si>
    <t>EU-25</t>
  </si>
  <si>
    <t>EU-15</t>
  </si>
  <si>
    <t>Česká republika</t>
  </si>
  <si>
    <t>Prameň: Eurostat</t>
  </si>
  <si>
    <t>Pozn.: nár. ek. - národnej ekonomike</t>
  </si>
  <si>
    <t>: nedostupný údaj</t>
  </si>
  <si>
    <t>Tabuľka č. 7</t>
  </si>
  <si>
    <t>Zamestnanosť v tis. osobách</t>
  </si>
  <si>
    <t>Tvorba hrubého fixného kapitálu v mil.€ b.c.</t>
  </si>
  <si>
    <t>Podiel  na nár. ek. v %</t>
  </si>
  <si>
    <t>Pozn.: nár. ek. - národná ekonomika</t>
  </si>
  <si>
    <t>Tabuľka č. 5</t>
  </si>
  <si>
    <t>ZAMESTNANOSŤ A TVORBA HRUBÉHO FIXNÉHO KAPITÁLU  za výrobu potravín, nápojov a tabakových výrobkov EÚ-27</t>
  </si>
  <si>
    <t xml:space="preserve">HRUBÁ PRODUKCIA, VÝROBNÁ SPOTREBA A HRUBÁ PRIDANÁ HODNOTA za výrobu potravín, nápojov a tabak. výrobkov EÚ-27 </t>
  </si>
  <si>
    <t>POČET HOSPODÁRSKYCH ZVIERAT A PRODUKCIA ŽIVOČÍŠNYCH VÝROBKOV V SR</t>
  </si>
  <si>
    <t>Merná</t>
  </si>
  <si>
    <t xml:space="preserve">Skutočnosť </t>
  </si>
  <si>
    <t>Rozdiel</t>
  </si>
  <si>
    <t>Index</t>
  </si>
  <si>
    <t>jednotka</t>
  </si>
  <si>
    <t>k 31.12.2009</t>
  </si>
  <si>
    <t>k 31.12.2010</t>
  </si>
  <si>
    <t>k 31.12.2011</t>
  </si>
  <si>
    <t>2011-2010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</si>
  <si>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</si>
  <si>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</si>
  <si>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</si>
  <si>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</si>
  <si>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</si>
  <si>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</si>
  <si>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</si>
  <si>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</si>
  <si>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</si>
  <si>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</si>
  <si>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</si>
  <si>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</si>
  <si>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</si>
  <si>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</si>
  <si>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</si>
  <si>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>Kone spolu</t>
  </si>
  <si>
    <t xml:space="preserve"> Produkcia</t>
  </si>
  <si>
    <r>
      <t xml:space="preserve"> Jatočný HD spolu </t>
    </r>
    <r>
      <rPr>
        <vertAlign val="superscript"/>
        <sz val="10"/>
        <rFont val="Times New Roman CE"/>
        <family val="1"/>
      </rPr>
      <t>*)</t>
    </r>
  </si>
  <si>
    <t>t jat. hm.</t>
  </si>
  <si>
    <r>
      <t xml:space="preserve"> Jatočné ošípané </t>
    </r>
    <r>
      <rPr>
        <vertAlign val="superscript"/>
        <sz val="10"/>
        <rFont val="Times New Roman CE"/>
        <family val="1"/>
      </rPr>
      <t>*)</t>
    </r>
  </si>
  <si>
    <r>
      <t xml:space="preserve"> Jatočné ovce </t>
    </r>
    <r>
      <rPr>
        <vertAlign val="superscript"/>
        <sz val="10"/>
        <rFont val="Times New Roman CE"/>
        <family val="1"/>
      </rPr>
      <t>*)</t>
    </r>
  </si>
  <si>
    <r>
      <t xml:space="preserve"> Jatočné kozy </t>
    </r>
    <r>
      <rPr>
        <vertAlign val="superscript"/>
        <sz val="10"/>
        <rFont val="Times New Roman CE"/>
        <family val="1"/>
      </rPr>
      <t>*)</t>
    </r>
  </si>
  <si>
    <r>
      <t xml:space="preserve"> Jatočná hydina </t>
    </r>
    <r>
      <rPr>
        <vertAlign val="superscript"/>
        <sz val="10"/>
        <rFont val="Times New Roman CE"/>
        <family val="1"/>
      </rPr>
      <t>*)</t>
    </r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</si>
  <si>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</si>
  <si>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</si>
  <si>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</si>
  <si>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</si>
  <si>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</si>
  <si>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</si>
  <si>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 ŠÚ SR,</t>
  </si>
  <si>
    <t>Živočíšna výroba, predaj výrobkov z prvovýroby a bilancia plodín ŠÚ SR</t>
  </si>
  <si>
    <t>MPRV SR rezortný výkaz BM (MPRV SR) 1-12, Odhad samozásobenia, Colné riaditeľstvo SR</t>
  </si>
  <si>
    <t>Vypracoval: VÚEPP</t>
  </si>
  <si>
    <t>UKAZOVATELE REPRODUKCIE ZÁKLADNÉHO STÁDA HOSPODÁRSKYCH ZVIERAT V SR</t>
  </si>
  <si>
    <t>Ukazovateľ</t>
  </si>
  <si>
    <t>2011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</si>
  <si>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</si>
  <si>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</si>
  <si>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</si>
  <si>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</si>
  <si>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</si>
  <si>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</si>
  <si>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</si>
  <si>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</si>
  <si>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</si>
  <si>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</si>
  <si>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</si>
  <si>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</si>
  <si>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</si>
  <si>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</si>
  <si>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</si>
  <si>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</si>
  <si>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 xml:space="preserve"> Brakovanie bahníc</t>
  </si>
  <si>
    <t xml:space="preserve"> Hynutie bahníc</t>
  </si>
  <si>
    <t>Prameň: Živočíšna výroba a predaj výrobkov z prvovýroby, ŠÚ SR</t>
  </si>
  <si>
    <t>Vypracoval VÚEPP</t>
  </si>
  <si>
    <t>VYBRANÉ UKAZOVATELE ÚŽITKOVOSTI A REPRODUKČNÝCH VLASTNOSTÍ</t>
  </si>
  <si>
    <t>M. J.</t>
  </si>
  <si>
    <t>k 31.12.09</t>
  </si>
  <si>
    <t>k 31.12.10</t>
  </si>
  <si>
    <t>k 31.12.11</t>
  </si>
  <si>
    <t xml:space="preserve"> Narodené teľatá </t>
  </si>
  <si>
    <t>ks/100 kráv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</si>
  <si>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</si>
  <si>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</si>
  <si>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</si>
  <si>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</si>
  <si>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</si>
  <si>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</si>
  <si>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</si>
  <si>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</si>
  <si>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</si>
  <si>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</si>
  <si>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</si>
  <si>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</si>
  <si>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</si>
  <si>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</si>
  <si>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</si>
  <si>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</si>
  <si>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</si>
  <si>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</si>
  <si>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</si>
  <si>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</si>
  <si>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</si>
  <si>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</si>
  <si>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 xml:space="preserve">Vypracoval: VÚEPP </t>
  </si>
  <si>
    <t>Tabuľka č. 20</t>
  </si>
  <si>
    <t>Tabuľka č. 21</t>
  </si>
  <si>
    <t>PODIEL OBCHODNÝCH ZOSKUPENÍ</t>
  </si>
  <si>
    <t>na celkovom zahraničnom obchode Slovenska</t>
  </si>
  <si>
    <t>Dovoz</t>
  </si>
  <si>
    <t>Vývoz</t>
  </si>
  <si>
    <t>Saldo</t>
  </si>
  <si>
    <t>zoskupenie</t>
  </si>
  <si>
    <t>mil. EUR</t>
  </si>
  <si>
    <t>%</t>
  </si>
  <si>
    <t xml:space="preserve"> EÚ-27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</si>
  <si>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</si>
  <si>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</si>
  <si>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</si>
  <si>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</si>
  <si>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</si>
  <si>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</si>
  <si>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</si>
  <si>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</si>
  <si>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</si>
  <si>
    <r>
      <t xml:space="preserve"> EÚ-27</t>
    </r>
    <r>
      <rPr>
        <vertAlign val="superscript"/>
        <sz val="12"/>
        <rFont val="Times New Roman CE"/>
        <family val="1"/>
      </rPr>
      <t>1)</t>
    </r>
  </si>
  <si>
    <r>
      <t xml:space="preserve"> Tretie krajiny</t>
    </r>
    <r>
      <rPr>
        <vertAlign val="superscript"/>
        <sz val="12"/>
        <rFont val="Times New Roman CE"/>
        <family val="1"/>
      </rPr>
      <t>1)</t>
    </r>
  </si>
  <si>
    <r>
      <t xml:space="preserve"> spolu</t>
    </r>
    <r>
      <rPr>
        <b/>
        <vertAlign val="superscript"/>
        <sz val="12"/>
        <rFont val="Times New Roman CE"/>
        <family val="1"/>
      </rPr>
      <t>1)</t>
    </r>
  </si>
  <si>
    <r>
      <t xml:space="preserve">1) </t>
    </r>
    <r>
      <rPr>
        <sz val="12"/>
        <rFont val="Times New Roman CE"/>
        <family val="1"/>
      </rPr>
      <t>Predbežné údaje (apríl 2012)</t>
    </r>
  </si>
  <si>
    <t>Prameň: Štatistický úrad SR</t>
  </si>
  <si>
    <t>Poznámka: EFTA</t>
  </si>
  <si>
    <t>Nórsko, Island, Švajčiarsko, Lichtenštajnsko</t>
  </si>
  <si>
    <t xml:space="preserve">                  EÚ-27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</si>
  <si>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</si>
  <si>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</si>
  <si>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</si>
  <si>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>Bulharsko, Rumunsko</t>
  </si>
  <si>
    <t xml:space="preserve">                  BALKÁN</t>
  </si>
  <si>
    <t xml:space="preserve">Albánsko, Chorvátsko, Macedónsko, Bosna a Hercegovina, Čierna Hora, Srbsko </t>
  </si>
  <si>
    <t>a Kosovo</t>
  </si>
  <si>
    <t xml:space="preserve">                  STREDOMOR. KRAJINY</t>
  </si>
  <si>
    <t xml:space="preserve">Alžírsko, Egypt, Palestína, Izrael, Jordánsko, Libanon, Maroko, Tunisko, Turecko, </t>
  </si>
  <si>
    <t>Sýria</t>
  </si>
  <si>
    <t xml:space="preserve">                  SEVERNÁ AMERIKA</t>
  </si>
  <si>
    <t>Kanada, USA</t>
  </si>
  <si>
    <t xml:space="preserve">                  MERCOSUR</t>
  </si>
  <si>
    <t>Argentína, Bolívia, Brazília, Chile, Paraguaj, Uruguaj</t>
  </si>
  <si>
    <t xml:space="preserve">                  ACP</t>
  </si>
  <si>
    <t>Skupina krajín Afriky, Karibiku a Pacifiku</t>
  </si>
  <si>
    <t xml:space="preserve">                  SNŠ</t>
  </si>
  <si>
    <t>VÝVOZ POTRAVINÁRSKYCH KOMODÍT ZO SLOVENSKA podľa teritoriálnych skupín v roku 2011</t>
  </si>
  <si>
    <t>Komodity</t>
  </si>
  <si>
    <t>z toho do krajín</t>
  </si>
  <si>
    <t>Tretie</t>
  </si>
  <si>
    <t>z toho do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</si>
  <si>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</si>
  <si>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</si>
  <si>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</si>
  <si>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</si>
  <si>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</si>
  <si>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</si>
  <si>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</si>
  <si>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</si>
  <si>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</si>
  <si>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</si>
  <si>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</si>
  <si>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</si>
  <si>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</si>
  <si>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</si>
  <si>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rastliny a kvetinárske výrobky</t>
  </si>
  <si>
    <t>07 zelenina, korene a hľuzy požívateľné</t>
  </si>
  <si>
    <t>08 jedlé ovocie a orechy</t>
  </si>
  <si>
    <t>09 káva, čaj, maté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</si>
  <si>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</si>
  <si>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</si>
  <si>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</si>
  <si>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</si>
  <si>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</si>
  <si>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</si>
  <si>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</si>
  <si>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</si>
  <si>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</si>
  <si>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</si>
  <si>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</si>
  <si>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</si>
  <si>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</si>
  <si>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</si>
  <si>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</si>
  <si>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</si>
  <si>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 xml:space="preserve">                 EÚ-27</t>
  </si>
  <si>
    <t xml:space="preserve">Belgicko, Dánsko, Francúzsko, Grécko, Holandsko, Írsko, Luxembursko, Nemecko, Portugalsko, Taliansko, Španielsko, Veľká Británia, Rakúsko, Švédsko, </t>
  </si>
  <si>
    <t>Fínsko, SR, ČR, Poľsko, Maďarsko, Slovinsko, Lotyšsko, Litva, Estónsko, Malta, Cyprus, Bulharsko, Rumunsko</t>
  </si>
  <si>
    <t xml:space="preserve">                 BALKÁN</t>
  </si>
  <si>
    <t>Albánsko, Chorvátsko, Macedónsko, Bosna a Hercegovina, Čierna Hora, Srbsko a Kosovo</t>
  </si>
  <si>
    <t xml:space="preserve">                 STREDOMORSKÉ KRAJINY</t>
  </si>
  <si>
    <t>Alžírsko, Egypt, Palestína, Izrael, Jordánsko, Libanon, Maroko, Tunisko, Turecko, Sýria</t>
  </si>
  <si>
    <t xml:space="preserve">                 SEVERNÁ AMERIKA</t>
  </si>
  <si>
    <t xml:space="preserve">                 MERCOSUR</t>
  </si>
  <si>
    <t xml:space="preserve">                 ACP</t>
  </si>
  <si>
    <t xml:space="preserve">                 SNŠ</t>
  </si>
  <si>
    <t>Arménsko, Azerbajdžan, Bielorusko, Gruzínsko, Kazachstan, Kirgizsko, Moldavsko, Ruská federácia, Tadžikistan, Turkménsko, Ukrajina, Uzbekistan</t>
  </si>
  <si>
    <t>DOVOZ AGROPOTRAVINÁRSKYCH KOMODÍT NA SLOVENSKO podľa teritoriálnych skupín v roku 2011</t>
  </si>
  <si>
    <t>z toho z krajín</t>
  </si>
  <si>
    <t>z toho z</t>
  </si>
  <si>
    <t>DOVOZ</t>
  </si>
  <si>
    <t xml:space="preserve">   z toho: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</si>
  <si>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</si>
  <si>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</si>
  <si>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</si>
  <si>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</si>
  <si>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</si>
  <si>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VÝVOJ ZAHRANIČNÉHO OBCHODU PODĽA VYBRANÝCH SKUPÍN KOMODÍT</t>
  </si>
  <si>
    <t>Tretie krajiny</t>
  </si>
  <si>
    <t>odoslanie</t>
  </si>
  <si>
    <t>prijatie</t>
  </si>
  <si>
    <t>saldo</t>
  </si>
  <si>
    <t>vývoz</t>
  </si>
  <si>
    <t>dovoz</t>
  </si>
  <si>
    <t>0102 živý hov. dobytok</t>
  </si>
  <si>
    <t>0103 živé ošípané</t>
  </si>
  <si>
    <t>0104 ovce, kozy</t>
  </si>
  <si>
    <t>-</t>
  </si>
  <si>
    <t>0105 hydina</t>
  </si>
  <si>
    <t>0203 bravčové mäso</t>
  </si>
  <si>
    <t>0207 hydinové mäso</t>
  </si>
  <si>
    <t>0303 ryby mrazené</t>
  </si>
  <si>
    <t>0304 rybie filé</t>
  </si>
  <si>
    <t>0401 tekuté mlieko, smot.</t>
  </si>
  <si>
    <t>0402 mlieko, smotana</t>
  </si>
  <si>
    <t>0405 maslo</t>
  </si>
  <si>
    <t>0406 syry</t>
  </si>
  <si>
    <t>0701 zemiaky</t>
  </si>
  <si>
    <t>0803 banány</t>
  </si>
  <si>
    <t>0805 citrusové plody</t>
  </si>
  <si>
    <t>0808 jablká, hrušky</t>
  </si>
  <si>
    <t>0901 káva</t>
  </si>
  <si>
    <t>0902 čaj</t>
  </si>
  <si>
    <t>1001 pšenica</t>
  </si>
  <si>
    <t>1005 kukurica</t>
  </si>
  <si>
    <t>1006 ryža</t>
  </si>
  <si>
    <t>1107 slad</t>
  </si>
  <si>
    <t>1108 škrob</t>
  </si>
  <si>
    <t>1205 semená repky</t>
  </si>
  <si>
    <t>1206 slnečnicové semená</t>
  </si>
  <si>
    <t>1517 margaríny</t>
  </si>
  <si>
    <t>1701 cukor</t>
  </si>
  <si>
    <t>1806 čokoláda</t>
  </si>
  <si>
    <t>1905 pekársky tovar</t>
  </si>
  <si>
    <t>2009 ovocné šťavy</t>
  </si>
  <si>
    <t>2202 nealko</t>
  </si>
  <si>
    <t>2203 pivo</t>
  </si>
  <si>
    <t>2204 víno</t>
  </si>
  <si>
    <t>2207 ethyl nad 80 %</t>
  </si>
  <si>
    <t>2208 ethyl pod 80 %</t>
  </si>
  <si>
    <t>2304 pokrutiny</t>
  </si>
  <si>
    <t>2309 krmivá</t>
  </si>
  <si>
    <t>2402 cigarety</t>
  </si>
  <si>
    <t>ZAHRANIČNÝ OBCHOD CELKOM A Z TOHO ČR</t>
  </si>
  <si>
    <t>Komodity HS 01 - 24</t>
  </si>
  <si>
    <t xml:space="preserve">     Komodity</t>
  </si>
  <si>
    <r>
      <t>2011</t>
    </r>
    <r>
      <rPr>
        <vertAlign val="superscript"/>
        <sz val="12"/>
        <rFont val="Times New Roman CE"/>
        <family val="1"/>
      </rPr>
      <t>1)</t>
    </r>
  </si>
  <si>
    <t>celkom</t>
  </si>
  <si>
    <t>z toho ČR</t>
  </si>
  <si>
    <t>06 živé rastiny a kvetinárske výrobky</t>
  </si>
  <si>
    <t>09 káva, čaj a korenie</t>
  </si>
  <si>
    <t>Tabuľka č. 30</t>
  </si>
  <si>
    <r>
      <t>2011</t>
    </r>
    <r>
      <rPr>
        <b/>
        <vertAlign val="superscript"/>
        <sz val="11"/>
        <rFont val="Times New Roman CE"/>
        <family val="1"/>
      </rPr>
      <t>1)</t>
    </r>
  </si>
  <si>
    <r>
      <t xml:space="preserve">% </t>
    </r>
    <r>
      <rPr>
        <vertAlign val="superscript"/>
        <sz val="11"/>
        <rFont val="Times New Roman CE"/>
        <family val="1"/>
      </rPr>
      <t>2)</t>
    </r>
  </si>
  <si>
    <r>
      <t xml:space="preserve">% </t>
    </r>
    <r>
      <rPr>
        <vertAlign val="superscript"/>
        <sz val="11"/>
        <rFont val="Times New Roman CE"/>
        <family val="1"/>
      </rPr>
      <t>3)</t>
    </r>
  </si>
  <si>
    <r>
      <t xml:space="preserve">1) </t>
    </r>
    <r>
      <rPr>
        <sz val="11"/>
        <rFont val="Times New Roman CE"/>
        <family val="1"/>
      </rPr>
      <t>Predbežné údaje (apríl 2012)</t>
    </r>
  </si>
  <si>
    <r>
      <t>2)</t>
    </r>
    <r>
      <rPr>
        <sz val="11"/>
        <rFont val="Times New Roman CE"/>
        <family val="1"/>
      </rPr>
      <t xml:space="preserve"> Percentuálny podiel na celkovom vývoze danej komodity</t>
    </r>
  </si>
  <si>
    <r>
      <t>3)</t>
    </r>
    <r>
      <rPr>
        <sz val="11"/>
        <rFont val="Times New Roman CE"/>
        <family val="1"/>
      </rPr>
      <t xml:space="preserve"> Percentuálny podiel na celkovom dovoze danej komodity</t>
    </r>
  </si>
  <si>
    <r>
      <t>2011</t>
    </r>
    <r>
      <rPr>
        <b/>
        <vertAlign val="superscript"/>
        <sz val="11"/>
        <rFont val="Times New Roman"/>
        <family val="1"/>
      </rPr>
      <t>1)</t>
    </r>
  </si>
  <si>
    <r>
      <t>POĽNOHOSPODÁRSKE VÝROBKY</t>
    </r>
    <r>
      <rPr>
        <b/>
        <vertAlign val="superscript"/>
        <sz val="11"/>
        <rFont val="Times New Roman"/>
        <family val="1"/>
      </rPr>
      <t>2)</t>
    </r>
  </si>
  <si>
    <t>Tabuľka č. 31</t>
  </si>
  <si>
    <t>Tabuľka č. 32</t>
  </si>
  <si>
    <t xml:space="preserve">ZAHRANIČNÝ OBCHOD SR S POĽNOHOSPODÁRSKYMI </t>
  </si>
  <si>
    <t>A POTRAVINÁRSKYMI VÝROBKAMI</t>
  </si>
  <si>
    <t>(v tis. €)</t>
  </si>
  <si>
    <t>(tis. €)</t>
  </si>
  <si>
    <r>
      <t xml:space="preserve">1) </t>
    </r>
    <r>
      <rPr>
        <sz val="10"/>
        <rFont val="Times New Roman CE"/>
        <family val="1"/>
      </rPr>
      <t>Predbežné údaje (apríl 2012)</t>
    </r>
  </si>
  <si>
    <r>
      <t xml:space="preserve">1) </t>
    </r>
    <r>
      <rPr>
        <sz val="9"/>
        <rFont val="Times New Roman CE"/>
        <family val="1"/>
      </rPr>
      <t>Predbežné údaje (apríl 2012)</t>
    </r>
  </si>
  <si>
    <r>
      <t>2)</t>
    </r>
    <r>
      <rPr>
        <sz val="9"/>
        <rFont val="Times New Roman"/>
        <family val="1"/>
      </rPr>
      <t xml:space="preserve"> Poľnohospodárske výrobky: kapitola CS 0101-0106,0301,0401,0601-0604,0701-0709,0713,0801-0810,1001-1008,</t>
    </r>
  </si>
  <si>
    <t xml:space="preserve">                                           1201-1207, 1209-1214, 1401-1404, 1801, 2401 + nezaradené položky 01,06,07,08,10,12,14</t>
  </si>
  <si>
    <t>Tabuľka č. 33</t>
  </si>
  <si>
    <r>
      <t>Spolu</t>
    </r>
    <r>
      <rPr>
        <vertAlign val="superscript"/>
        <sz val="11"/>
        <rFont val="Times New Roman CE"/>
        <family val="1"/>
      </rPr>
      <t>1)</t>
    </r>
  </si>
  <si>
    <r>
      <t>EÚ-27</t>
    </r>
    <r>
      <rPr>
        <vertAlign val="superscript"/>
        <sz val="11"/>
        <color indexed="8"/>
        <rFont val="Calibri"/>
        <family val="2"/>
      </rPr>
      <t>1)</t>
    </r>
  </si>
  <si>
    <r>
      <t>krajiny</t>
    </r>
    <r>
      <rPr>
        <vertAlign val="superscript"/>
        <sz val="11"/>
        <color indexed="8"/>
        <rFont val="Calibri"/>
        <family val="2"/>
      </rPr>
      <t>1)</t>
    </r>
  </si>
  <si>
    <t>Tabuľka č. 34</t>
  </si>
  <si>
    <t>Tabuľka č. 35</t>
  </si>
  <si>
    <t xml:space="preserve">Arménsko, Azerbajdžan, Bielorusko, Gruzínsko, Kazachstan, Kirgizsko, </t>
  </si>
  <si>
    <t xml:space="preserve"> Moldavsko, Ruská federácia, Tadžikistan, Turkménsko, Ukrajina, Uzbekistan</t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</si>
  <si>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</si>
  <si>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</si>
  <si>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</si>
  <si>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</si>
  <si>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</si>
  <si>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</si>
  <si>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</si>
  <si>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</si>
  <si>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</si>
  <si>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</si>
  <si>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</si>
  <si>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</si>
  <si>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</si>
  <si>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</si>
  <si>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</si>
  <si>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</si>
  <si>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</si>
  <si>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</si>
  <si>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</si>
  <si>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</si>
  <si>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</si>
  <si>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</si>
  <si>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</si>
  <si>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</si>
  <si>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</si>
  <si>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</si>
  <si>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</si>
  <si>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</si>
  <si>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z toho: obilniny kŕmne</t>
  </si>
  <si>
    <t>Stroje a ostatné zariadenia</t>
  </si>
  <si>
    <t>Traktory</t>
  </si>
  <si>
    <t>Prívesy a návesy</t>
  </si>
  <si>
    <t>Index cien vstupov do poľnohospodárstva celkom</t>
  </si>
  <si>
    <t>Prameň: ŠÚ SR</t>
  </si>
  <si>
    <t>Tabuľka č. 22</t>
  </si>
  <si>
    <t>VÝVOJ CIEN VYBRANÝCH RASTLINNÝCH VÝROBKOV V SR</t>
  </si>
  <si>
    <t>Ceny v €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</si>
  <si>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</si>
  <si>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</si>
  <si>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</si>
  <si>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</si>
  <si>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</si>
  <si>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</si>
  <si>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</si>
  <si>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</si>
  <si>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</si>
  <si>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</si>
  <si>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</si>
  <si>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</si>
  <si>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</si>
  <si>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 xml:space="preserve">  tabak cigaretový umelo sušený</t>
  </si>
  <si>
    <t>Tabuľka č. 23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</si>
  <si>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</si>
  <si>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</si>
  <si>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</si>
  <si>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</si>
  <si>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</si>
  <si>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</si>
  <si>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</si>
  <si>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</si>
  <si>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</si>
  <si>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</si>
  <si>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vajcia slepačie konzumné triedené sk. L</t>
  </si>
  <si>
    <t xml:space="preserve">  vlna ovčia surová v pote</t>
  </si>
  <si>
    <t>* Mlieko - 1000 litrov.</t>
  </si>
  <si>
    <t>Tabuľka č. 24</t>
  </si>
  <si>
    <t>VÝVOJ CIEN VYBRANÝCH VÝROBKOV POTRAVINÁRSKYCH  VÝROBCOV  V  SR</t>
  </si>
  <si>
    <t>v €/kg (bez DPH)</t>
  </si>
  <si>
    <t xml:space="preserve">  Výrobky</t>
  </si>
  <si>
    <t>m. j.</t>
  </si>
  <si>
    <t xml:space="preserve">  Mlieko konz. plnotučné trvanlivé, 1 litr. krabica</t>
  </si>
  <si>
    <t>l</t>
  </si>
  <si>
    <t xml:space="preserve">                       polotučné trvanlivé, 1 litr. krabica</t>
  </si>
  <si>
    <t xml:space="preserve">  Smotana (nad 29 % t. v. s.)</t>
  </si>
  <si>
    <t xml:space="preserve">  Tvaroh mäkký</t>
  </si>
  <si>
    <t>kg</t>
  </si>
  <si>
    <t xml:space="preserve">  Eidamská tehla 45 % t. v. s. </t>
  </si>
  <si>
    <t xml:space="preserve">  Bryndza (ovčia)</t>
  </si>
  <si>
    <t xml:space="preserve">  Sušené mlieko odtučnené s obs. tuku do 1,5 %, vrátane</t>
  </si>
  <si>
    <t xml:space="preserve">  Maslo čerstvé (spotrebiteľské balenie 100 -250 g)</t>
  </si>
  <si>
    <t xml:space="preserve">  Hovädzie štvrte zadné s bokom</t>
  </si>
  <si>
    <t xml:space="preserve">  Hovädzie bez kosti predné vrátane vysokej roštenky</t>
  </si>
  <si>
    <t xml:space="preserve">  Hovädzie bez kosti zadné vrátane pleca</t>
  </si>
  <si>
    <t xml:space="preserve">  Hovädzie predné s kosťou vrátane vysokej roštenky </t>
  </si>
  <si>
    <t xml:space="preserve">  Hovädzia roštenka nízka bez kosti</t>
  </si>
  <si>
    <t xml:space="preserve">  Hovädzia sviečková</t>
  </si>
  <si>
    <t xml:space="preserve">  Bravčové karé s kosťou</t>
  </si>
  <si>
    <t xml:space="preserve">  Bravčová krkovička s kosťou</t>
  </si>
  <si>
    <t xml:space="preserve">  Bravčové stehno bez kosti upravené na rezne</t>
  </si>
  <si>
    <t xml:space="preserve">  Bravčové plece bez kosti, bez kolena s kožou</t>
  </si>
  <si>
    <t xml:space="preserve">  Jemné párky</t>
  </si>
  <si>
    <t xml:space="preserve">  Šunková saláma</t>
  </si>
  <si>
    <t xml:space="preserve">  Turistická trvanlivá saláma</t>
  </si>
  <si>
    <t>Prameň: Rezortná štatistika MPRV SR</t>
  </si>
  <si>
    <t>Mlieko : Výkaz ML (MPRV SR) 6 - 12</t>
  </si>
  <si>
    <t>Mäso: Výkaz CM (MPRV SR) 3 - 12</t>
  </si>
  <si>
    <t>Vypracoval: PPA (ATIS)</t>
  </si>
  <si>
    <t>Tabuľka č. 25</t>
  </si>
  <si>
    <t>VÝVOJ SPOTREBITEĽSKÝCH CIEN VYBRANÝCH DRUHOV POTRAVÍN</t>
  </si>
  <si>
    <t>v €,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</si>
  <si>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</si>
  <si>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</si>
  <si>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</si>
  <si>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</si>
  <si>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</si>
  <si>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</si>
  <si>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</si>
  <si>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</si>
  <si>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</si>
  <si>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</si>
  <si>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</si>
  <si>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</si>
  <si>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</si>
  <si>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</si>
  <si>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</si>
  <si>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</si>
  <si>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</si>
  <si>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</si>
  <si>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Smotanový jogurt ovocný, ks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</si>
  <si>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</si>
  <si>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</si>
  <si>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</si>
  <si>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</si>
  <si>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</si>
  <si>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</si>
  <si>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</si>
  <si>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</si>
  <si>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</si>
  <si>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</si>
  <si>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</si>
  <si>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Tabuľka č. 26</t>
  </si>
  <si>
    <t>VÝVOJ PRIEMERNÉHO EVIDENČNÉHO POČTU ZAMESTNANCOV</t>
  </si>
  <si>
    <t>v poľnohospodárstve a vo vybraných odvetviach ekonomickej č innosti (fyzické osoby)</t>
  </si>
  <si>
    <t>v organizáciách s 20 a viac zamestnancami</t>
  </si>
  <si>
    <t>Priemerné evidenčné počty pracovníkov</t>
  </si>
  <si>
    <t xml:space="preserve">Odvetvie </t>
  </si>
  <si>
    <t>(fyzické osoby)</t>
  </si>
  <si>
    <t xml:space="preserve">Index </t>
  </si>
  <si>
    <r>
      <t xml:space="preserve">1989 </t>
    </r>
    <r>
      <rPr>
        <vertAlign val="superscript"/>
        <sz val="12"/>
        <rFont val="Times New Roman"/>
        <family val="1"/>
      </rPr>
      <t>1</t>
    </r>
  </si>
  <si>
    <t>2011/89</t>
  </si>
  <si>
    <t>2011/04</t>
  </si>
  <si>
    <t>2011/10</t>
  </si>
  <si>
    <t>Poľnohospodárstvo (RV a ŽV)</t>
  </si>
  <si>
    <t>Výroba potravín a nápojov</t>
  </si>
  <si>
    <t>Lesníctvo a  ťažba dreva</t>
  </si>
  <si>
    <r>
      <t>Stavebníctvo</t>
    </r>
    <r>
      <rPr>
        <vertAlign val="superscript"/>
        <sz val="12"/>
        <rFont val="Times New Roman"/>
        <family val="1"/>
      </rPr>
      <t xml:space="preserve"> </t>
    </r>
  </si>
  <si>
    <t xml:space="preserve">Priemyselná výroba </t>
  </si>
  <si>
    <r>
      <t>Doprava,skladovanie,</t>
    </r>
    <r>
      <rPr>
        <sz val="12"/>
        <color indexed="8"/>
        <rFont val="Times New Roman"/>
        <family val="1"/>
      </rPr>
      <t xml:space="preserve"> poštové služby</t>
    </r>
    <r>
      <rPr>
        <sz val="12"/>
        <rFont val="Times New Roman"/>
        <family val="1"/>
      </rPr>
      <t xml:space="preserve"> </t>
    </r>
  </si>
  <si>
    <t xml:space="preserve">Finančné a poisť. činnosti  </t>
  </si>
  <si>
    <t>Výroba textilu</t>
  </si>
  <si>
    <t>Prameň :</t>
  </si>
  <si>
    <t xml:space="preserve"> Zamestnanci a priemerné mesačné mzdy, ŠÚSR</t>
  </si>
  <si>
    <t xml:space="preserve"> 1/ Vybrané ekonomické ukazovatele a zamestnanci v poľnohospodárstve, ŠÚSR</t>
  </si>
  <si>
    <t>VÝVOJ PRIEMERNÝCH MESAĆNÝCH MIEZD</t>
  </si>
  <si>
    <t>Tabuľka č. 42</t>
  </si>
  <si>
    <t xml:space="preserve">Priem. mesač. mzda </t>
  </si>
  <si>
    <t>Mzdová parita</t>
  </si>
  <si>
    <t xml:space="preserve">Priem. mesač. mzda v € </t>
  </si>
  <si>
    <t>Lesníctvo a ťažba dreva</t>
  </si>
  <si>
    <t xml:space="preserve">Doprava a skladovanie </t>
  </si>
  <si>
    <t>Finančné a poisť.  činnosti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</si>
  <si>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</si>
  <si>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</si>
  <si>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</si>
  <si>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</si>
  <si>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</si>
  <si>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</si>
  <si>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</si>
  <si>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</si>
  <si>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</si>
  <si>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</si>
  <si>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</si>
  <si>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</si>
  <si>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</si>
  <si>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</si>
  <si>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</si>
  <si>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</si>
  <si>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</si>
  <si>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</si>
  <si>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</si>
  <si>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</si>
  <si>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</si>
  <si>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</si>
  <si>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</si>
  <si>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</si>
  <si>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</si>
  <si>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</si>
  <si>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</si>
  <si>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</si>
  <si>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Vysokoškolské </t>
  </si>
  <si>
    <t xml:space="preserve">Prameň: ŠÚ SR, Výberové zisťovanie pracovných síl </t>
  </si>
  <si>
    <t>Tabuľka č.  46</t>
  </si>
  <si>
    <t>Pracovníci v potravinárskej výrobe</t>
  </si>
  <si>
    <t xml:space="preserve">   Rok</t>
  </si>
  <si>
    <t xml:space="preserve">   Pohlavie</t>
  </si>
  <si>
    <t>ŠTRUKTÚRA  PRACOVNÍKOV  V POĽNOHOSPODÁRSTVE A POTRAVINÁRSKEJ VÝROBE</t>
  </si>
  <si>
    <t>SPOLU odvetvia ekon. činnosti</t>
  </si>
  <si>
    <r>
      <t xml:space="preserve"> </t>
    </r>
    <r>
      <rPr>
        <vertAlign val="superscript"/>
        <sz val="11"/>
        <rFont val="Times New Roman"/>
        <family val="1"/>
      </rPr>
      <t>1/</t>
    </r>
    <r>
      <rPr>
        <sz val="11"/>
        <rFont val="Times New Roman"/>
        <family val="1"/>
      </rPr>
      <t xml:space="preserve"> Vybrané ekonomické ukazovatele a zamestnanci v poľnohospodárstve, ŠÚSR</t>
    </r>
  </si>
  <si>
    <r>
      <t xml:space="preserve">1989 </t>
    </r>
    <r>
      <rPr>
        <vertAlign val="superscript"/>
        <sz val="11"/>
        <rFont val="Times New Roman"/>
        <family val="1"/>
      </rPr>
      <t>1</t>
    </r>
  </si>
  <si>
    <r>
      <t>Stavebníctvo</t>
    </r>
    <r>
      <rPr>
        <vertAlign val="superscript"/>
        <sz val="11"/>
        <rFont val="Times New Roman"/>
        <family val="1"/>
      </rPr>
      <t xml:space="preserve"> </t>
    </r>
  </si>
  <si>
    <t>USPORADÚVANIE POZEMKOVÉHO VLASTNÍCTVA V ROKU 2011</t>
  </si>
  <si>
    <t>Tabuľka č. 43</t>
  </si>
  <si>
    <t>OBNOVA EVIDENCIE POZEMKOV</t>
  </si>
  <si>
    <t>rozd.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</si>
  <si>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</si>
  <si>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</si>
  <si>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</si>
  <si>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</si>
  <si>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</si>
  <si>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</si>
  <si>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</si>
  <si>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</si>
  <si>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</si>
  <si>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>rozd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</si>
  <si>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</si>
  <si>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</si>
  <si>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</si>
  <si>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</si>
  <si>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</si>
  <si>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</si>
  <si>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</si>
  <si>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</si>
  <si>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</si>
  <si>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</si>
  <si>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</si>
  <si>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</si>
  <si>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</si>
  <si>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</si>
  <si>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</si>
  <si>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</si>
  <si>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</si>
  <si>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</si>
  <si>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</si>
  <si>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</si>
  <si>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</si>
  <si>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</si>
  <si>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</si>
  <si>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</si>
  <si>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</si>
  <si>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</si>
  <si>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</si>
  <si>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</si>
  <si>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r>
      <t xml:space="preserve">Zapísaných registrov celkom  (MP SR a UGKK SR)                 </t>
    </r>
    <r>
      <rPr>
        <b/>
        <sz val="10"/>
        <color indexed="10"/>
        <rFont val="Times New Roman"/>
        <family val="1"/>
      </rPr>
      <t xml:space="preserve"> </t>
    </r>
  </si>
  <si>
    <r>
      <t>V rámci pozemkových spoločenstiev</t>
    </r>
    <r>
      <rPr>
        <sz val="10"/>
        <rFont val="Times New Roman"/>
        <family val="1"/>
      </rPr>
      <t xml:space="preserve"> počet vydaných rozhodnutí </t>
    </r>
  </si>
  <si>
    <t>Prameň: MPSR, vyžiadané údaje</t>
  </si>
  <si>
    <t xml:space="preserve">Ukazovateľ </t>
  </si>
  <si>
    <t>Dlhodobý nehmotný a hmotný majetok *</t>
  </si>
  <si>
    <t>Oprávky k DNHM*</t>
  </si>
  <si>
    <t>THFK**</t>
  </si>
  <si>
    <t>z toho - budovy a stavby, vr. budov na býv.</t>
  </si>
  <si>
    <t xml:space="preserve">          - stroje a zariadenia</t>
  </si>
  <si>
    <t xml:space="preserve">          - dopravné prostriedky</t>
  </si>
  <si>
    <t>Opotrebovanosť DNHM v %*</t>
  </si>
  <si>
    <t>Zostatková hodnota DNHM*</t>
  </si>
  <si>
    <t xml:space="preserve">1) predbežné údaje </t>
  </si>
  <si>
    <t>2) zo štvrťročných predbežných podkladov</t>
  </si>
  <si>
    <t>DNHM= Dlhodobý nehmotný a hmotný majetok</t>
  </si>
  <si>
    <r>
      <t>*</t>
    </r>
    <r>
      <rPr>
        <sz val="7.5"/>
        <rFont val="Times New Roman CE"/>
        <family val="1"/>
      </rPr>
      <t>)</t>
    </r>
    <r>
      <rPr>
        <sz val="10"/>
        <rFont val="Times New Roman CE"/>
        <family val="1"/>
      </rPr>
      <t xml:space="preserve"> v obstarávacej cene  za všetky podniky, NACE 10-12</t>
    </r>
  </si>
  <si>
    <t>**) za všetky podniky , NACE 10-12</t>
  </si>
  <si>
    <t>DLHODOBÝ NEHMOTNÝ A HMOTNÝ MAJETOK, TVORBA HRUBÉHO FIXNÉHO KAPITÁLU v tis.€, b.c.</t>
  </si>
  <si>
    <t>Poľnohospodárstvo a poľnohospodárske služby</t>
  </si>
  <si>
    <t>z toho: financované zo zahraničných zdrojov</t>
  </si>
  <si>
    <r>
      <t>2009</t>
    </r>
    <r>
      <rPr>
        <b/>
        <vertAlign val="superscript"/>
        <sz val="10"/>
        <rFont val="Times New Roman CE"/>
        <family val="1"/>
      </rPr>
      <t>1</t>
    </r>
    <r>
      <rPr>
        <b/>
        <vertAlign val="superscript"/>
        <sz val="10"/>
        <color indexed="8"/>
        <rFont val="Times New Roman CE"/>
        <family val="1"/>
      </rPr>
      <t>)</t>
    </r>
  </si>
  <si>
    <r>
      <t>2010</t>
    </r>
    <r>
      <rPr>
        <b/>
        <vertAlign val="superscript"/>
        <sz val="10"/>
        <rFont val="Times New Roman CE"/>
        <family val="1"/>
      </rPr>
      <t>1)</t>
    </r>
  </si>
  <si>
    <r>
      <t>2011</t>
    </r>
    <r>
      <rPr>
        <b/>
        <vertAlign val="superscript"/>
        <sz val="10"/>
        <rFont val="Times New Roman CE"/>
        <family val="1"/>
      </rPr>
      <t>2</t>
    </r>
    <r>
      <rPr>
        <b/>
        <vertAlign val="superscript"/>
        <sz val="10"/>
        <color indexed="8"/>
        <rFont val="Times New Roman CE"/>
        <family val="1"/>
      </rPr>
      <t>)</t>
    </r>
  </si>
  <si>
    <r>
      <t xml:space="preserve">          - kultivované aktíva***</t>
    </r>
    <r>
      <rPr>
        <vertAlign val="superscript"/>
        <sz val="10"/>
        <rFont val="Times New Roman CE"/>
        <family val="1"/>
      </rPr>
      <t>)</t>
    </r>
  </si>
  <si>
    <t>Výroba potravín, nápojov a tabakových výrobkov</t>
  </si>
  <si>
    <r>
      <t>2009</t>
    </r>
    <r>
      <rPr>
        <b/>
        <vertAlign val="superscript"/>
        <sz val="10"/>
        <rFont val="Times New Roman CE"/>
        <family val="0"/>
      </rPr>
      <t>1)</t>
    </r>
  </si>
  <si>
    <r>
      <t>2010</t>
    </r>
    <r>
      <rPr>
        <b/>
        <vertAlign val="superscript"/>
        <sz val="10"/>
        <rFont val="Times New Roman CE"/>
        <family val="0"/>
      </rPr>
      <t>1)</t>
    </r>
  </si>
  <si>
    <r>
      <t>2011</t>
    </r>
    <r>
      <rPr>
        <b/>
        <vertAlign val="superscript"/>
        <sz val="10"/>
        <rFont val="Times New Roman CE"/>
        <family val="0"/>
      </rPr>
      <t>2)</t>
    </r>
  </si>
  <si>
    <t>Prameň: ŠÚ SR, vyžiadané údaje</t>
  </si>
  <si>
    <t>THFK - Tvorba hrubého fixného kapitálu (investície).</t>
  </si>
  <si>
    <r>
      <t xml:space="preserve">2011 </t>
    </r>
    <r>
      <rPr>
        <b/>
        <vertAlign val="superscript"/>
        <sz val="10"/>
        <rFont val="Times New Roman CE"/>
        <family val="0"/>
      </rPr>
      <t>2)</t>
    </r>
  </si>
  <si>
    <t>SPOTREBA PRIEMYSELNÝCH HNOJÍV V ČISTÝCH ŽIVINÁCH V SR</t>
  </si>
  <si>
    <t>Tabuľka č. 40</t>
  </si>
  <si>
    <t>2010*</t>
  </si>
  <si>
    <t>Spotreba NPK spolu</t>
  </si>
  <si>
    <t>z toho :</t>
  </si>
  <si>
    <t>dusíkaté</t>
  </si>
  <si>
    <t>fosforečné</t>
  </si>
  <si>
    <t>draselné</t>
  </si>
  <si>
    <t xml:space="preserve">Spotreba  NPK spolu </t>
  </si>
  <si>
    <t>kg.ha -1 p. p.</t>
  </si>
  <si>
    <t xml:space="preserve"> Spotreba NPK spolu</t>
  </si>
  <si>
    <t>kg.ha -1 o. p.</t>
  </si>
  <si>
    <t>Spotreba MH t/ha</t>
  </si>
  <si>
    <t>Prameň: ŠÚ SR, ÚKSÚP</t>
  </si>
  <si>
    <t xml:space="preserve">* od roku 2010 spotrebu hnojív ŠÚ SR nesleduje, údaje sú z ÚKSÚP-u </t>
  </si>
  <si>
    <r>
      <t xml:space="preserve">kg.ha </t>
    </r>
    <r>
      <rPr>
        <vertAlign val="superscript"/>
        <sz val="11"/>
        <rFont val="Times New Roman CE"/>
        <family val="0"/>
      </rPr>
      <t>-1</t>
    </r>
    <r>
      <rPr>
        <sz val="11"/>
        <rFont val="Times New Roman CE"/>
        <family val="1"/>
      </rPr>
      <t xml:space="preserve"> p. p.</t>
    </r>
  </si>
  <si>
    <r>
      <t>t.ha</t>
    </r>
    <r>
      <rPr>
        <b/>
        <vertAlign val="superscript"/>
        <sz val="11"/>
        <rFont val="Times New Roman CE"/>
        <family val="0"/>
      </rPr>
      <t xml:space="preserve"> -1</t>
    </r>
    <r>
      <rPr>
        <b/>
        <sz val="11"/>
        <rFont val="Times New Roman CE"/>
        <family val="1"/>
      </rPr>
      <t xml:space="preserve"> p. p.</t>
    </r>
  </si>
  <si>
    <t>VÝROBNÉ KAPACITY POTRAVINÁRSKEHO PRIEMYSLU V ROKU 2011</t>
  </si>
  <si>
    <t>Kapacita</t>
  </si>
  <si>
    <t>Výroba</t>
  </si>
  <si>
    <t>Medziroč.zmena</t>
  </si>
  <si>
    <t>využitia</t>
  </si>
  <si>
    <t>využitia kapacít          v p.b.</t>
  </si>
  <si>
    <t>Spracovanie mlieka</t>
  </si>
  <si>
    <t>tona</t>
  </si>
  <si>
    <t xml:space="preserve">Konzumné mlieko </t>
  </si>
  <si>
    <t>Syry prírodné a ostatné</t>
  </si>
  <si>
    <t>Syry tavené</t>
  </si>
  <si>
    <t>Mlieko sušené</t>
  </si>
  <si>
    <t>Kyslomliečne výrobky s jogurtami</t>
  </si>
  <si>
    <t>Mliekarenské maslo</t>
  </si>
  <si>
    <t>Jatočná hydina (porážky)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</si>
  <si>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</si>
  <si>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</si>
  <si>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</si>
  <si>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</si>
  <si>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</si>
  <si>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</si>
  <si>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</si>
  <si>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</si>
  <si>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</si>
  <si>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</si>
  <si>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</si>
  <si>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 </t>
  </si>
  <si>
    <t>hl</t>
  </si>
  <si>
    <t xml:space="preserve">Výroba hroznového vína   </t>
  </si>
  <si>
    <t xml:space="preserve">Nealkoh. nápoje sýtené sladené </t>
  </si>
  <si>
    <t>Stolová minerálna voda</t>
  </si>
  <si>
    <t>Čok. cukrov. a čokoláda</t>
  </si>
  <si>
    <t>Nečokoládové cukrovinky</t>
  </si>
  <si>
    <t>Trvanlivé pečivo</t>
  </si>
  <si>
    <t>Kompóty sterilizované</t>
  </si>
  <si>
    <t>Kvasená kapusta</t>
  </si>
  <si>
    <t xml:space="preserve">Zelenina sterilizovaná a steriliz.uhorky </t>
  </si>
  <si>
    <t xml:space="preserve">Ocot </t>
  </si>
  <si>
    <t xml:space="preserve">Surový lieh </t>
  </si>
  <si>
    <t>l a.</t>
  </si>
  <si>
    <t xml:space="preserve">Rafinovaný lieh </t>
  </si>
  <si>
    <t xml:space="preserve">Liehoviny </t>
  </si>
  <si>
    <t xml:space="preserve">l a. </t>
  </si>
  <si>
    <t>Tituly</t>
  </si>
  <si>
    <t>Nar. vlády SR č. 264/2009 Z.z. o podporných opatr. v pôdohospodárstve v zn. nesk. predpisov</t>
  </si>
  <si>
    <t>§ 2</t>
  </si>
  <si>
    <t>Dotácia na zabezpečenie účasti na výstavách</t>
  </si>
  <si>
    <t>§ 3</t>
  </si>
  <si>
    <t>Dotácia na ocenenie na výstavách</t>
  </si>
  <si>
    <t>§ 4</t>
  </si>
  <si>
    <t>Dotácia pre chovateľov a pestovateľov na účasť na výstavách</t>
  </si>
  <si>
    <t>§ 5</t>
  </si>
  <si>
    <t>Dotácia na založenie a vedeie plemen.knihy a plemen.evidencie</t>
  </si>
  <si>
    <t>§ 6</t>
  </si>
  <si>
    <t>Kontrola úžitkovosti, testovanie a odhad plemennej hodnoty zvierat</t>
  </si>
  <si>
    <t>§ 9</t>
  </si>
  <si>
    <t>Dotácia na včelstvá</t>
  </si>
  <si>
    <t>§ 15</t>
  </si>
  <si>
    <t>Dotácia na účasť na výstave</t>
  </si>
  <si>
    <t>§ 25</t>
  </si>
  <si>
    <t>Zákon č. 267/2010 Dotácie na kompenzáciu strát spôsobených prírodnou katastrofou</t>
  </si>
  <si>
    <t>(z mimorozpočtových prostriedkov)</t>
  </si>
  <si>
    <t>Štátna pomoc spolu</t>
  </si>
  <si>
    <t xml:space="preserve">Prameň: MPRV SR, vyžiadané údaje </t>
  </si>
  <si>
    <t xml:space="preserve">Poznámka: Údaje sú prevzaté z Návrhu záverečného účtu MPRV SR a sú v nich zohľ. aj vratené fin. prostriedky </t>
  </si>
  <si>
    <t>spolu rok 2011</t>
  </si>
  <si>
    <t>Odborné a vzdelávacie informačné aktivity</t>
  </si>
  <si>
    <t>Využívanie poradenských služieb</t>
  </si>
  <si>
    <t>Modrernizácia fariem</t>
  </si>
  <si>
    <t>Zvýšenie hospodárskej hodnoty lesov</t>
  </si>
  <si>
    <t>Pridávanie hodnoty do poľn. produktov</t>
  </si>
  <si>
    <t>a produktov lesného hospodárstva</t>
  </si>
  <si>
    <t>Polosamozásobiteľské farmy</t>
  </si>
  <si>
    <t>Odbytové organizácie výrobcov</t>
  </si>
  <si>
    <t>spolu Os 1</t>
  </si>
  <si>
    <t>Znevýhodnené oblasti horské</t>
  </si>
  <si>
    <t>Znevýhodnené oblasti iné</t>
  </si>
  <si>
    <t>Natura 2000 a smernica o vodách</t>
  </si>
  <si>
    <t>Agroenvironmentálne platby</t>
  </si>
  <si>
    <t>Životné podmienky zvierat</t>
  </si>
  <si>
    <t>Prvé zalesnenie poľnohospodárskej pôdy</t>
  </si>
  <si>
    <t>Natura 2000 - lesná pôda</t>
  </si>
  <si>
    <t>Lesnícko environmentálne platby</t>
  </si>
  <si>
    <t>Obnova potenciálu lesného hospodárstva</t>
  </si>
  <si>
    <t>a zavedenie preventívnych opatrení</t>
  </si>
  <si>
    <t>spolu Os 2</t>
  </si>
  <si>
    <t>Diverzifikácia smerom k nepoľnohosp. činnostiam</t>
  </si>
  <si>
    <t>Podpora činností v oblasti vidiec.cest.ruchu</t>
  </si>
  <si>
    <t>Základné služby pre vidiecke obyvateľstvo</t>
  </si>
  <si>
    <t>Obnova a rozvoj dediny</t>
  </si>
  <si>
    <t>Vzdelávanie a informovanie</t>
  </si>
  <si>
    <t>Získavanie zručnosti, oživovanie a vykonávanie</t>
  </si>
  <si>
    <t>integrovaných stratégií rozvoja územia</t>
  </si>
  <si>
    <t>spolu Os 3</t>
  </si>
  <si>
    <t>Implementácia integrov.stratégií rozvoja územia</t>
  </si>
  <si>
    <t>Vykonávanie projektov spolupráce</t>
  </si>
  <si>
    <t>Chod miestnej akčnej skupiny</t>
  </si>
  <si>
    <t>spolu Os 4</t>
  </si>
  <si>
    <t>Spolu Os 1 - Os 4</t>
  </si>
  <si>
    <t>Národná sieť rozvoja vidieka</t>
  </si>
  <si>
    <t>Infraštruktúra (MPRV SR)</t>
  </si>
  <si>
    <t>Program rozvoja vidieka 2007 - 2013</t>
  </si>
  <si>
    <t xml:space="preserve">VYBRANÉ EKONOMICKÉ UKAZOVATELE ZA POĽNOHOSPODÁRSKU PRVOVÝROBU </t>
  </si>
  <si>
    <r>
      <t xml:space="preserve"> v € .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p.p. (pôda podľa LPIS), index v %</t>
    </r>
  </si>
  <si>
    <t>Tabuľka č. 8</t>
  </si>
  <si>
    <t>Poľnohospodárska prvovýroba spolu</t>
  </si>
  <si>
    <t>Poľnohospodárske družstvá</t>
  </si>
  <si>
    <t>Obchodné spoločnosti</t>
  </si>
  <si>
    <t>V ý n o s y   s p o l u</t>
  </si>
  <si>
    <t>Tržby z predaja tovaru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</si>
  <si>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</si>
  <si>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</si>
  <si>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</si>
  <si>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</si>
  <si>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</si>
  <si>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</si>
  <si>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</si>
  <si>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</si>
  <si>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</si>
  <si>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</si>
  <si>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t>Náklady spolu</t>
  </si>
  <si>
    <t>Náklady na obstaranie tovaru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</si>
  <si>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</si>
  <si>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</si>
  <si>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</si>
  <si>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</si>
  <si>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</si>
  <si>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</si>
  <si>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</si>
  <si>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</si>
  <si>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</si>
  <si>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Výsledok hospodárenia pred zdanením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</si>
  <si>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</si>
  <si>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</si>
  <si>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</si>
  <si>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</si>
  <si>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</si>
  <si>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 xml:space="preserve">  -</t>
  </si>
  <si>
    <t xml:space="preserve">    -</t>
  </si>
  <si>
    <t xml:space="preserve">   -</t>
  </si>
  <si>
    <t>Výmera LPIS</t>
  </si>
  <si>
    <t>Prameň: Informačné listy MPRV SR 2010, 2011 CD MPRV SR, CD VÚEPP</t>
  </si>
  <si>
    <t xml:space="preserve">VYBRANÉ EKONOMICkÉ UKAZOVATELE ZA POĽNOHOSPODÁRSKU PRVOVÝROBU podľa okresov </t>
  </si>
  <si>
    <t xml:space="preserve"> v € . ha-1 p.p. (pôda podľa LPIS)</t>
  </si>
  <si>
    <t>Tabuľka č.  9</t>
  </si>
  <si>
    <r>
      <t>Výsledok  hospodárenia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na ha pp (LPIS</t>
    </r>
    <r>
      <rPr>
        <b/>
        <sz val="10"/>
        <rFont val="Times New Roman"/>
        <family val="1"/>
      </rPr>
      <t xml:space="preserve">)  </t>
    </r>
    <r>
      <rPr>
        <sz val="9"/>
        <rFont val="Times New Roman"/>
        <family val="1"/>
      </rPr>
      <t>v €</t>
    </r>
    <r>
      <rPr>
        <b/>
        <sz val="10"/>
        <rFont val="Times New Roman"/>
        <family val="1"/>
      </rPr>
      <t xml:space="preserve">         </t>
    </r>
  </si>
  <si>
    <r>
      <t xml:space="preserve">Výroba                             </t>
    </r>
    <r>
      <rPr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na ha pp (LPIS)</t>
    </r>
    <r>
      <rPr>
        <sz val="9"/>
        <rFont val="Times New Roman"/>
        <family val="1"/>
      </rPr>
      <t xml:space="preserve">            v €</t>
    </r>
  </si>
  <si>
    <r>
      <t xml:space="preserve">Neinvestičné podpory          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na ha pp (LPIS)</t>
    </r>
    <r>
      <rPr>
        <sz val="9"/>
        <rFont val="Times New Roman"/>
        <family val="1"/>
      </rPr>
      <t xml:space="preserve"> v €</t>
    </r>
  </si>
  <si>
    <r>
      <t>Produktivita práce z výroby na pracovníka</t>
    </r>
    <r>
      <rPr>
        <sz val="9"/>
        <rFont val="Times New Roman"/>
        <family val="1"/>
      </rPr>
      <t xml:space="preserve">            v €</t>
    </r>
  </si>
  <si>
    <r>
      <t>Neinvestičné podpory  na pracovníka</t>
    </r>
    <r>
      <rPr>
        <sz val="9"/>
        <rFont val="Times New Roman"/>
        <family val="1"/>
      </rPr>
      <t xml:space="preserve"> v €</t>
    </r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</si>
  <si>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</si>
  <si>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</si>
  <si>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</si>
  <si>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</si>
  <si>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</si>
  <si>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</si>
  <si>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</si>
  <si>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</si>
  <si>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</si>
  <si>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</si>
  <si>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</si>
  <si>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</si>
  <si>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</si>
  <si>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</si>
  <si>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</si>
  <si>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</si>
  <si>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</si>
  <si>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</si>
  <si>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</si>
  <si>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</si>
  <si>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</si>
  <si>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</si>
  <si>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</si>
  <si>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</si>
  <si>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</si>
  <si>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</si>
  <si>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</si>
  <si>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</si>
  <si>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</si>
  <si>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</si>
  <si>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</si>
  <si>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</si>
  <si>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</si>
  <si>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</si>
  <si>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</si>
  <si>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</si>
  <si>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</si>
  <si>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</si>
  <si>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</si>
  <si>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</si>
  <si>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</si>
  <si>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</si>
  <si>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</si>
  <si>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</si>
  <si>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</si>
  <si>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</si>
  <si>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</si>
  <si>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</si>
  <si>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</si>
  <si>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</si>
  <si>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</si>
  <si>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</si>
  <si>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</si>
  <si>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</si>
  <si>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</si>
  <si>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</si>
  <si>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</si>
  <si>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</si>
  <si>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</si>
  <si>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</si>
  <si>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</si>
  <si>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</si>
  <si>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</si>
  <si>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</si>
  <si>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</si>
  <si>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</si>
  <si>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</si>
  <si>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</si>
  <si>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</si>
  <si>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</si>
  <si>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</si>
  <si>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</si>
  <si>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</si>
  <si>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</si>
  <si>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</si>
  <si>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</si>
  <si>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</si>
  <si>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</si>
  <si>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</si>
  <si>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</si>
  <si>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</si>
  <si>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</si>
  <si>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</si>
  <si>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</si>
  <si>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</si>
  <si>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</si>
  <si>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</si>
  <si>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SR spolu</t>
  </si>
  <si>
    <t>Prameň: Informačné Listy MPRV SR 2010, 2011 CD VÚEPP</t>
  </si>
  <si>
    <t>Tabuľka č.  9 -pokračovanie</t>
  </si>
  <si>
    <t xml:space="preserve">FINANČNÉ UKAZOVATELE  ZA POĽNOHOSPODÁRSKU PRVOVÝROBU </t>
  </si>
  <si>
    <r>
      <t xml:space="preserve">v € . ha 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 (pôda podľa LPIS)</t>
    </r>
  </si>
  <si>
    <t>Tabuľka č. 10</t>
  </si>
  <si>
    <t>Poľnohospodárska výroba</t>
  </si>
  <si>
    <t xml:space="preserve">Obchodné spoločnosti </t>
  </si>
  <si>
    <t>Index 11/10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</si>
  <si>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</si>
  <si>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</si>
  <si>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</si>
  <si>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</si>
  <si>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</si>
  <si>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</si>
  <si>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</si>
  <si>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</si>
  <si>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</si>
  <si>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</si>
  <si>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</si>
  <si>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</si>
  <si>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</si>
  <si>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</si>
  <si>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</si>
  <si>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</si>
  <si>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</si>
  <si>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</si>
  <si>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</si>
  <si>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</si>
  <si>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</si>
  <si>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</si>
  <si>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</si>
  <si>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</si>
  <si>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</si>
  <si>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</si>
  <si>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</si>
  <si>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</si>
  <si>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</si>
  <si>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</si>
  <si>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</si>
  <si>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</si>
  <si>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</si>
  <si>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</si>
  <si>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t>Prameň: Informačné listy MPRV  SR, 2010, 2011, CD VÚEPP</t>
  </si>
  <si>
    <t>VÝKAZ O PRÍJMOCH A VÝDAJOCH ZA SAMOSTATNE HOSPODÁRIACICH ROĽNÍKOV</t>
  </si>
  <si>
    <r>
      <t>v € .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(pôda podľa LPIS)</t>
    </r>
  </si>
  <si>
    <t>Tabuľka č. 11</t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</si>
  <si>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</si>
  <si>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</si>
  <si>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</si>
  <si>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</si>
  <si>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</si>
  <si>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</si>
  <si>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</si>
  <si>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</si>
  <si>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</si>
  <si>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Nákup materiálu                        </t>
  </si>
  <si>
    <t xml:space="preserve">Nákup tovaru                           </t>
  </si>
  <si>
    <t xml:space="preserve">Mzdy                                   </t>
  </si>
  <si>
    <t xml:space="preserve">Platby do fondov                       </t>
  </si>
  <si>
    <t xml:space="preserve">Prevádzková réžia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</si>
  <si>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</si>
  <si>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</si>
  <si>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</si>
  <si>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</si>
  <si>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</si>
  <si>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</si>
  <si>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</si>
  <si>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</si>
  <si>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Prameň: Informačné listy CD MPRV SR, 2010,2011, CD VÚEPP</t>
  </si>
  <si>
    <t>Poznámka: * Po zarátaní ročného osobného dôchodku  vo výške 7212 € v r.2010 a 7440 € v r.2011</t>
  </si>
  <si>
    <t>** Vrátane podnikov bez pôdy</t>
  </si>
  <si>
    <t>VÝKAZ O MAJETKU A ZÁVÄZKOCH ZA SAMOSTATNE HOSPODÁRIACICH ROĽNÍKOV(pôda podľa LPIS)</t>
  </si>
  <si>
    <r>
      <t>v € . 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 </t>
    </r>
  </si>
  <si>
    <t>Tabuľka č. 12</t>
  </si>
  <si>
    <t>Spolu *</t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</si>
  <si>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</si>
  <si>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</si>
  <si>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</si>
  <si>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</si>
  <si>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</si>
  <si>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</si>
  <si>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</si>
  <si>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</si>
  <si>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</si>
  <si>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</si>
  <si>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</si>
  <si>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</si>
  <si>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</si>
  <si>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</si>
  <si>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</si>
  <si>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</si>
  <si>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</si>
  <si>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Prameň: Informačné listy MPRV SR 2010, 2011, CD VÚEPP</t>
  </si>
  <si>
    <t>Poznámka: * Vrátane podnikov bez pôdy</t>
  </si>
  <si>
    <t>VÝVOJ VÝROBY POTRAVINÁRSKEHO PRIEMYSLU SR</t>
  </si>
  <si>
    <t>Druh výroby</t>
  </si>
  <si>
    <t>Skutočnosť</t>
  </si>
  <si>
    <r>
      <t xml:space="preserve">Výrobky z mäsa </t>
    </r>
    <r>
      <rPr>
        <vertAlign val="superscript"/>
        <sz val="11"/>
        <rFont val="Times New Roman CE"/>
        <family val="1"/>
      </rPr>
      <t>1)</t>
    </r>
  </si>
  <si>
    <t>tis.t</t>
  </si>
  <si>
    <r>
      <t xml:space="preserve">Rafinovaný cukor </t>
    </r>
    <r>
      <rPr>
        <vertAlign val="superscript"/>
        <sz val="11"/>
        <rFont val="Times New Roman CE"/>
        <family val="1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</si>
  <si>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</rPr>
      <t>3)</t>
    </r>
  </si>
  <si>
    <r>
      <t xml:space="preserve">Syry spolu </t>
    </r>
    <r>
      <rPr>
        <vertAlign val="superscript"/>
        <sz val="11"/>
        <rFont val="Times New Roman CE"/>
        <family val="1"/>
      </rPr>
      <t>3)</t>
    </r>
  </si>
  <si>
    <r>
      <t xml:space="preserve">Maslo </t>
    </r>
    <r>
      <rPr>
        <vertAlign val="superscript"/>
        <sz val="11"/>
        <rFont val="Times New Roman CE"/>
        <family val="1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</si>
  <si>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</si>
  <si>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</rPr>
      <t>5)</t>
    </r>
  </si>
  <si>
    <r>
      <t xml:space="preserve">Cestoviny </t>
    </r>
    <r>
      <rPr>
        <vertAlign val="superscript"/>
        <sz val="11"/>
        <rFont val="Times New Roman CE"/>
        <family val="1"/>
      </rPr>
      <t>5)</t>
    </r>
  </si>
  <si>
    <r>
      <t xml:space="preserve">Zabitá hydina </t>
    </r>
    <r>
      <rPr>
        <vertAlign val="superscript"/>
        <sz val="11"/>
        <rFont val="Times New Roman CE"/>
        <family val="1"/>
      </rPr>
      <t>6)</t>
    </r>
  </si>
  <si>
    <r>
      <t xml:space="preserve">Konzumné vajcia </t>
    </r>
    <r>
      <rPr>
        <vertAlign val="superscript"/>
        <sz val="11"/>
        <rFont val="Times New Roman CE"/>
        <family val="1"/>
      </rPr>
      <t>6)</t>
    </r>
  </si>
  <si>
    <t>mil.ks</t>
  </si>
  <si>
    <r>
      <t xml:space="preserve">Slad </t>
    </r>
    <r>
      <rPr>
        <vertAlign val="superscript"/>
        <sz val="11"/>
        <rFont val="Times New Roman CE"/>
        <family val="1"/>
      </rPr>
      <t>4)</t>
    </r>
  </si>
  <si>
    <r>
      <t xml:space="preserve">Pivo </t>
    </r>
    <r>
      <rPr>
        <vertAlign val="superscript"/>
        <sz val="11"/>
        <rFont val="Times New Roman CE"/>
        <family val="1"/>
      </rPr>
      <t xml:space="preserve">7)  </t>
    </r>
  </si>
  <si>
    <t>mil.l</t>
  </si>
  <si>
    <r>
      <t xml:space="preserve">Jedlé rastl. tuky a oleje </t>
    </r>
    <r>
      <rPr>
        <vertAlign val="superscript"/>
        <sz val="11"/>
        <rFont val="Times New Roman CE"/>
        <family val="1"/>
      </rPr>
      <t>7) 5)</t>
    </r>
  </si>
  <si>
    <r>
      <t xml:space="preserve">Ovocné výrobky </t>
    </r>
    <r>
      <rPr>
        <vertAlign val="superscript"/>
        <sz val="11"/>
        <rFont val="Times New Roman CE"/>
        <family val="1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</si>
  <si>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</rPr>
      <t>5)</t>
    </r>
  </si>
  <si>
    <r>
      <t xml:space="preserve">Víno </t>
    </r>
    <r>
      <rPr>
        <vertAlign val="superscript"/>
        <sz val="11"/>
        <rFont val="Times New Roman CE"/>
        <family val="1"/>
      </rPr>
      <t>5)</t>
    </r>
  </si>
  <si>
    <t xml:space="preserve">Prameň: </t>
  </si>
  <si>
    <r>
      <t>6)</t>
    </r>
    <r>
      <rPr>
        <sz val="10"/>
        <rFont val="Times New Roman CE"/>
        <family val="1"/>
      </rPr>
      <t xml:space="preserve"> hydina (r.2003-2011) aj vajcia za r. 2010-2011: Komoditná a situačná správa "Hydina a vajcia"; </t>
    </r>
  </si>
  <si>
    <t>Tabuľka č. 27</t>
  </si>
  <si>
    <t>VÝROBA VÝROBKOV za potravinársky priemysel podľa odborov*</t>
  </si>
  <si>
    <t>v mil. €</t>
  </si>
  <si>
    <t>Odbor**</t>
  </si>
  <si>
    <t>Index 2011/10</t>
  </si>
  <si>
    <t>Spracovanie a konzervovanie mäsa a mäsových produktov</t>
  </si>
  <si>
    <t xml:space="preserve"> -spracovanie a konzervovanie mäsa</t>
  </si>
  <si>
    <t xml:space="preserve"> -spracovanie a konzervovanie hydinového mäsa</t>
  </si>
  <si>
    <t xml:space="preserve"> -spracovanie mäsových a hydinových mäsových výrobkov</t>
  </si>
  <si>
    <t>Spracovanie a konzervovanie rýb, kôrovcov a mäkkýšov</t>
  </si>
  <si>
    <t>Spracovanie a konzervovanie ovocia a zeleniny</t>
  </si>
  <si>
    <t>Výroba mliečnych výrobkov</t>
  </si>
  <si>
    <t>Výroba mlynárských výrobkov a škrobových výrobkov</t>
  </si>
  <si>
    <t>Výroba pečiva a múčnych výrobkov</t>
  </si>
  <si>
    <t>Výroba kakaa, čokolády a cukroviniek</t>
  </si>
  <si>
    <t xml:space="preserve">Výroba a príprava krmív pre zvieratá </t>
  </si>
  <si>
    <t xml:space="preserve">Destilovanie, úprava a miešanie alkoholu </t>
  </si>
  <si>
    <t xml:space="preserve">Výroba  vína </t>
  </si>
  <si>
    <t>Výroba piva a sladu</t>
  </si>
  <si>
    <t>Výroba nealkoholických nápojov s produkciou  minerálnych a iných fľaš. vôd</t>
  </si>
  <si>
    <t>Výroba potravín a nápojov spolu</t>
  </si>
  <si>
    <t>*Výkaz zahŕňa: Podniky zapísané v obchodnom registri, príspevkové organizácie, ktoré sú trhovými výrobcami, s počtom zamestnancov 20 a viac a organizácie s počtom zamestnancov 0 až 19 s ročnými tržbami za vlastné výkony a tovar 5 miliónov Eur a viac (a nezahŕňa organizácie s počtom zamestnancov 0 až 19 s ročnými tržbami za vlastné výkony a tovar do 5 miliónov Eur); zahrnuté výrobné potravinárske podniky, okrem podnikov s výrobou tabakových výrobkov;</t>
  </si>
  <si>
    <t>**členenie podľa SK NACE</t>
  </si>
  <si>
    <t>PODPORY V RÁMCI PROGRAMU ROZVOJA VIDIEKA 2007 - 2013 za rok 2011 v mil. €</t>
  </si>
  <si>
    <t>Tabuľka č  47</t>
  </si>
  <si>
    <t>Prameň: Potrav (MPRV SR) 1-02, Radela, s.r.o. a prepočty VÚEPP</t>
  </si>
  <si>
    <r>
      <t>1)</t>
    </r>
    <r>
      <rPr>
        <sz val="10"/>
        <rFont val="Times New Roman CE"/>
        <family val="1"/>
      </rPr>
      <t xml:space="preserve"> RM (MPRV SR) 2-12; </t>
    </r>
    <r>
      <rPr>
        <vertAlign val="superscript"/>
        <sz val="10"/>
        <rFont val="Times New Roman CE"/>
        <family val="1"/>
      </rPr>
      <t>2)</t>
    </r>
    <r>
      <rPr>
        <sz val="10"/>
        <rFont val="Times New Roman CE"/>
        <family val="1"/>
      </rPr>
      <t xml:space="preserve"> "FCMIZ (MP SR) 3 - 04"; </t>
    </r>
  </si>
  <si>
    <r>
      <t>3)</t>
    </r>
    <r>
      <rPr>
        <sz val="10"/>
        <rFont val="Times New Roman CE"/>
        <family val="1"/>
      </rPr>
      <t xml:space="preserve"> ML (MPRV SR)  6-12  a ŠÚ SR (Zdroje a využitie mlieka za SR za organizácie  zapísané v registri fariem) a prepočty VUEPP; </t>
    </r>
  </si>
  <si>
    <r>
      <t>4)</t>
    </r>
    <r>
      <rPr>
        <sz val="10"/>
        <rFont val="Times New Roman CE"/>
        <family val="1"/>
      </rPr>
      <t xml:space="preserve"> múka: "OB (MPRV SR) 9-12"; slad za rok 2005=Združ. výrob. piva a sladu; slad roky 2006-2011=OB (MP SR) 9-12; </t>
    </r>
  </si>
  <si>
    <r>
      <t xml:space="preserve">5) </t>
    </r>
    <r>
      <rPr>
        <sz val="10"/>
        <rFont val="Times New Roman CE"/>
        <family val="1"/>
      </rPr>
      <t xml:space="preserve">POTRAV (MPRV SR) 1-02; </t>
    </r>
  </si>
  <si>
    <r>
      <t>6)</t>
    </r>
    <r>
      <rPr>
        <sz val="10"/>
        <rFont val="Times New Roman CE"/>
        <family val="1"/>
      </rPr>
      <t xml:space="preserve"> vajcia za roky 2006-2009: výkaz VOH (MPRV SR) 7-04; /hydina za rok 1990 iný zdroj údajov/;</t>
    </r>
  </si>
  <si>
    <r>
      <t>7)</t>
    </r>
    <r>
      <rPr>
        <sz val="9.5"/>
        <rFont val="Times New Roman CE"/>
        <family val="1"/>
      </rPr>
      <t xml:space="preserve"> oleje a tuky="ODV (MPRV SR) 7-04" do roku 2006 a roky 2007-2011 prameň </t>
    </r>
    <r>
      <rPr>
        <vertAlign val="superscript"/>
        <sz val="9.5"/>
        <rFont val="Times New Roman CE"/>
        <family val="1"/>
      </rPr>
      <t>5)</t>
    </r>
    <r>
      <rPr>
        <sz val="9.5"/>
        <rFont val="Times New Roman CE"/>
        <family val="1"/>
      </rPr>
      <t xml:space="preserve">; </t>
    </r>
  </si>
  <si>
    <r>
      <t>7)</t>
    </r>
    <r>
      <rPr>
        <sz val="10"/>
        <rFont val="Times New Roman CE"/>
        <family val="1"/>
      </rPr>
      <t xml:space="preserve"> pivo za rok 2005=Združ. výrob. piva a sladu, pivo za roky 2006, 2007=ODV (MPRV SR) 7-04; </t>
    </r>
  </si>
  <si>
    <r>
      <t>7)</t>
    </r>
    <r>
      <rPr>
        <sz val="10"/>
        <rFont val="Times New Roman CE"/>
        <family val="1"/>
      </rPr>
      <t xml:space="preserve"> roky 2008-2011 pre pivo=POTRAV (MPRV SR) 1-02,t.j.prameň</t>
    </r>
    <r>
      <rPr>
        <vertAlign val="superscript"/>
        <sz val="10"/>
        <rFont val="Times New Roman CE"/>
        <family val="0"/>
      </rPr>
      <t xml:space="preserve"> 5)</t>
    </r>
    <r>
      <rPr>
        <sz val="10"/>
        <rFont val="Times New Roman CE"/>
        <family val="1"/>
      </rPr>
      <t>;</t>
    </r>
  </si>
  <si>
    <t>Prameň: Prod 3-04, CD MPRV SR, VÚEPP</t>
  </si>
  <si>
    <t xml:space="preserve">ZÁKLADNÉ EKONOMICKO-FINANČNÉ UKAZOVATELE </t>
  </si>
  <si>
    <t>za výrobu potravín a nápojov SR*</t>
  </si>
  <si>
    <t>Tabuľka č. 13</t>
  </si>
  <si>
    <t>rok 2010</t>
  </si>
  <si>
    <t>Výnosy spolu</t>
  </si>
  <si>
    <t xml:space="preserve"> -Výroba</t>
  </si>
  <si>
    <t xml:space="preserve"> --Tržby za vlast.výkony a tovar</t>
  </si>
  <si>
    <t xml:space="preserve"> --Tržby za tovar</t>
  </si>
  <si>
    <t xml:space="preserve"> --Tržby za vlastné výrobky a služby </t>
  </si>
  <si>
    <t xml:space="preserve"> -Výrobná spotreba</t>
  </si>
  <si>
    <t xml:space="preserve"> --Spotreba materiálu a energie</t>
  </si>
  <si>
    <t xml:space="preserve"> --Nakupované služby</t>
  </si>
  <si>
    <t xml:space="preserve"> -Náklady na predaný tovar</t>
  </si>
  <si>
    <t xml:space="preserve"> -Odpisy</t>
  </si>
  <si>
    <t>Dlhodobý nehmotný a hmotný majetok</t>
  </si>
  <si>
    <t>Zásoby spolu</t>
  </si>
  <si>
    <t xml:space="preserve"> -materiál</t>
  </si>
  <si>
    <t xml:space="preserve"> -nedokončené výrobky a polotovary</t>
  </si>
  <si>
    <t xml:space="preserve"> -výrobky </t>
  </si>
  <si>
    <t xml:space="preserve"> -tovar</t>
  </si>
  <si>
    <t>Finančný majetok</t>
  </si>
  <si>
    <t xml:space="preserve"> -peniaze</t>
  </si>
  <si>
    <t xml:space="preserve"> -bankové účty</t>
  </si>
  <si>
    <t>*Výkaz zahŕňa: Podniky zapísané v obchodnom registri, príspevkové organizácie, ktoré sú trhovými výrobcami, s počtom zamestnancov 20 a viac a organizácie s počtom zamestnancov 0 až 19 s ročnými tržbami za vlastné výkony a tovar 5 miliónov Eur a viac (a nezahŕňa organizácie s počtom zamestnancov 0 až 19 s ročnými tržbami za vlastné výkony a tovar do 5 miliónov Eur; zahrnuté výrobné potravinárske podniky, okrem podnikov s výrobou tabakových výrobkov); zahrnuté výrobné potravinárske podniky, okrem podnikov s výrobou tabakových výrobkov</t>
  </si>
  <si>
    <t>Pozn.: klasifikácia  SK NACE</t>
  </si>
  <si>
    <t>Prameň: Prod 3-04, CD MPRV SR, VÚEPP a prepočty VÚEPP</t>
  </si>
  <si>
    <t>TRŽBY, VÝROBA VÝROBKOV A PRIDANÁ HODNOTA</t>
  </si>
  <si>
    <t xml:space="preserve">za výrobu potravín a nápojov SR podľa odborov* </t>
  </si>
  <si>
    <t>Tabuľka č. 15</t>
  </si>
  <si>
    <t>Počet podnikov</t>
  </si>
  <si>
    <t>Tržby za vl.výkony a tovar</t>
  </si>
  <si>
    <t>Výroba výrobkov</t>
  </si>
  <si>
    <t>Výrobný odbor**</t>
  </si>
  <si>
    <t>Rozdiel 2011-10</t>
  </si>
  <si>
    <t>Výroba mlynárskych výrobkov a škrobových výrobkov</t>
  </si>
  <si>
    <t>Výroba nealkoholických nápojov s produkciou minerálnych a iných fľaš. vôd</t>
  </si>
  <si>
    <t>**skupina alebo trieda SK NACE</t>
  </si>
  <si>
    <t>ZÁKLADNÉ EKONOMICKÉ UKAZOVATELE, NÁKLADOVOSŤ VÝNOSOV A RENTABILITA VÝNOSOV</t>
  </si>
  <si>
    <t>Tabuľka č. 14</t>
  </si>
  <si>
    <t>Výsledok hospodárenia</t>
  </si>
  <si>
    <t>Výnosy</t>
  </si>
  <si>
    <t>Náklady</t>
  </si>
  <si>
    <t>Nákladovosť                výnosov v €</t>
  </si>
  <si>
    <t>Rentabilita             výnosov v %</t>
  </si>
  <si>
    <t>Výroba kakaa, čokolády a cukroviniek***</t>
  </si>
  <si>
    <t>*** vrátane spracovania čaju a kávy</t>
  </si>
  <si>
    <t>PODPORA PRODUCENTOV KRAJÍN OECD</t>
  </si>
  <si>
    <t>Tabuľka č. 1</t>
  </si>
  <si>
    <t>1986-88</t>
  </si>
  <si>
    <t>1995-97</t>
  </si>
  <si>
    <t xml:space="preserve">Austrália </t>
  </si>
  <si>
    <t>Percento PSE</t>
  </si>
  <si>
    <t>NPC</t>
  </si>
  <si>
    <t>NAC</t>
  </si>
  <si>
    <t>Percento TSE</t>
  </si>
  <si>
    <t>Island</t>
  </si>
  <si>
    <t>Kórea</t>
  </si>
  <si>
    <t>Vysvetlivky:</t>
  </si>
  <si>
    <t>PSE - Podpora producentov, TSE - Celková podpora (vyjadrená ako podiel HDP)</t>
  </si>
  <si>
    <t>NPC - Nominálny ochranný koeficient, NAC - Nominálny podporný koeficient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</si>
  <si>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</si>
  <si>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</si>
  <si>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t>Odhad 2011</t>
  </si>
  <si>
    <t>Rozdiel SR 2011-10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</si>
  <si>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</si>
  <si>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t>Prípustný interval racionálnej spotreby</t>
  </si>
  <si>
    <r>
      <t>spotreby</t>
    </r>
    <r>
      <rPr>
        <vertAlign val="superscript"/>
        <sz val="11"/>
        <rFont val="Times New Roman CE"/>
        <family val="1"/>
      </rPr>
      <t>6)</t>
    </r>
  </si>
  <si>
    <t>Mäso v hodnote na kosti</t>
  </si>
  <si>
    <t>57,3</t>
  </si>
  <si>
    <t>51,6-63,0</t>
  </si>
  <si>
    <t xml:space="preserve"> - hovädzie,teľacie</t>
  </si>
  <si>
    <t>17,4</t>
  </si>
  <si>
    <t xml:space="preserve"> - bravčové</t>
  </si>
  <si>
    <t>22,2</t>
  </si>
  <si>
    <t xml:space="preserve"> - hydina</t>
  </si>
  <si>
    <t>15,0</t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</si>
  <si>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</si>
  <si>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t>2,2 (1)</t>
  </si>
  <si>
    <t>1,3 (0,3)</t>
  </si>
  <si>
    <t>1,4 (0,3)</t>
  </si>
  <si>
    <t>1,4 (0,2)</t>
  </si>
  <si>
    <t>1,5 (0,2)</t>
  </si>
  <si>
    <t>1,6 (0,2)</t>
  </si>
  <si>
    <t>1,7 (0,2)</t>
  </si>
  <si>
    <t>2,7</t>
  </si>
  <si>
    <t>Ryby</t>
  </si>
  <si>
    <t>6,0</t>
  </si>
  <si>
    <t>Mlieko a ml, výrobky</t>
  </si>
  <si>
    <t>220,0</t>
  </si>
  <si>
    <t>206,0-240,0</t>
  </si>
  <si>
    <t xml:space="preserve"> - konz, mlieko</t>
  </si>
  <si>
    <t>91,0</t>
  </si>
  <si>
    <t xml:space="preserve"> - syry, tvarohy</t>
  </si>
  <si>
    <t>10,1</t>
  </si>
  <si>
    <t xml:space="preserve">Vajcia (ks) </t>
  </si>
  <si>
    <t>201,0</t>
  </si>
  <si>
    <t>Tuky spolu</t>
  </si>
  <si>
    <t>22,0</t>
  </si>
  <si>
    <t>19,8-23,1</t>
  </si>
  <si>
    <t xml:space="preserve"> - maslo</t>
  </si>
  <si>
    <t>2,8</t>
  </si>
  <si>
    <t xml:space="preserve"> - bravč, masť</t>
  </si>
  <si>
    <t>3,0</t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</si>
  <si>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</si>
  <si>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t>16,2</t>
  </si>
  <si>
    <t xml:space="preserve">Cukor </t>
  </si>
  <si>
    <t>30,9</t>
  </si>
  <si>
    <t>Obilniny v hodn, múky</t>
  </si>
  <si>
    <t>98,5</t>
  </si>
  <si>
    <t>94,0-103,0</t>
  </si>
  <si>
    <t>80,6</t>
  </si>
  <si>
    <t>76,3-84,9</t>
  </si>
  <si>
    <t>Strukoviny</t>
  </si>
  <si>
    <t>2,6</t>
  </si>
  <si>
    <t>2,1-3,2</t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</si>
  <si>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</si>
  <si>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t>127,9</t>
  </si>
  <si>
    <t>116,9-138,9</t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</si>
  <si>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</si>
  <si>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t>96,7</t>
  </si>
  <si>
    <t>86,7-106,7</t>
  </si>
  <si>
    <t>Hroznové víno (litre)</t>
  </si>
  <si>
    <t>Prameň: Spotreba potravín, ŠÚ SR</t>
  </si>
  <si>
    <r>
      <t xml:space="preserve">1) </t>
    </r>
    <r>
      <rPr>
        <sz val="11"/>
        <rFont val="Times New Roman CE"/>
        <family val="1"/>
      </rPr>
      <t>v zátvorke- baranie, kozie, konské; zvyšok tvorí zverina, králiky a ostatné drobné zvieratá</t>
    </r>
  </si>
  <si>
    <r>
      <t xml:space="preserve">2) </t>
    </r>
    <r>
      <rPr>
        <sz val="11"/>
        <rFont val="Times New Roman CE"/>
        <family val="1"/>
      </rPr>
      <t>jedlé rastlinné tuky a oleje</t>
    </r>
  </si>
  <si>
    <r>
      <t>3)</t>
    </r>
    <r>
      <rPr>
        <sz val="11"/>
        <rFont val="Times New Roman CE"/>
        <family val="1"/>
      </rPr>
      <t xml:space="preserve"> zelenina a zeleninové výrobky v hodnote čerstvej</t>
    </r>
  </si>
  <si>
    <r>
      <t>4)</t>
    </r>
    <r>
      <rPr>
        <sz val="11"/>
        <rFont val="Times New Roman CE"/>
        <family val="1"/>
      </rPr>
      <t xml:space="preserve"> ovocie a ovoc. výr. spolu v hod. čerst. sú bez spotreby orechov</t>
    </r>
  </si>
  <si>
    <r>
      <t>5)</t>
    </r>
    <r>
      <rPr>
        <sz val="11"/>
        <rFont val="Times New Roman CE"/>
        <family val="1"/>
      </rPr>
      <t xml:space="preserve"> ODP = odporúč, dávka potravín; ODP a Prípustný interval racionálnej spotreby </t>
    </r>
  </si>
  <si>
    <t>ZBEROVÉ PLOCHY A ÚRODY KRMOVÍN V SR</t>
  </si>
  <si>
    <t>Druh krmovín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</si>
  <si>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</si>
  <si>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</si>
  <si>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</si>
  <si>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</si>
  <si>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</si>
  <si>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</si>
  <si>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</si>
  <si>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</si>
  <si>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</si>
  <si>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</si>
  <si>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</si>
  <si>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>D</t>
  </si>
  <si>
    <t xml:space="preserve"> x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</si>
  <si>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</si>
  <si>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</si>
  <si>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</si>
  <si>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</si>
  <si>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</si>
  <si>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</si>
  <si>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</si>
  <si>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</si>
  <si>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</si>
  <si>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Definitívne údaje o úrode poľnohospodárskych plodín a  zeleniny v SR, ŠÚ SR</t>
  </si>
  <si>
    <t xml:space="preserve">VÝVOJ ZBEROVÝCH PLÔCH, HEKTÁROVÝCH ÚROD A PRODUKCIE </t>
  </si>
  <si>
    <t>VYBRANÝCH PLODÍN V SR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</si>
  <si>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</si>
  <si>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</si>
  <si>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</si>
  <si>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</si>
  <si>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</si>
  <si>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</si>
  <si>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</si>
  <si>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</si>
  <si>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</si>
  <si>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</si>
  <si>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Olejniny</t>
  </si>
  <si>
    <t>H e k t á r o v é    ú r o d y</t>
  </si>
  <si>
    <t>t/ha</t>
  </si>
  <si>
    <t>P r o d u k c i a</t>
  </si>
  <si>
    <t>*Ovocie</t>
  </si>
  <si>
    <t>Ovocie spolu</t>
  </si>
  <si>
    <t>tis. t</t>
  </si>
  <si>
    <t>Zelenina</t>
  </si>
  <si>
    <t>Prameň: Definitívne údaje o úrode poľnohospodárskych plodín, ovocia a zeleniny v SR, ŠÚ SR</t>
  </si>
  <si>
    <t>* údaje za  ovocné sady</t>
  </si>
  <si>
    <t>Tabuľka č. 17</t>
  </si>
  <si>
    <t>Tabuľka č.18</t>
  </si>
  <si>
    <t>Tabuľka č. 19</t>
  </si>
  <si>
    <t>Tabuľka č.  28</t>
  </si>
  <si>
    <t>Tabuľka č. 29</t>
  </si>
  <si>
    <t xml:space="preserve">            Tabuľka č. 41</t>
  </si>
  <si>
    <t>Tabuľka č. 44</t>
  </si>
  <si>
    <t>Tabuľka č. 45</t>
  </si>
  <si>
    <t>2009-11</t>
  </si>
  <si>
    <t>2011 odhad</t>
  </si>
  <si>
    <t>Chile</t>
  </si>
  <si>
    <r>
      <t xml:space="preserve">Európska Únia </t>
    </r>
    <r>
      <rPr>
        <b/>
        <vertAlign val="superscript"/>
        <sz val="11"/>
        <rFont val="Times New Roman"/>
        <family val="1"/>
      </rPr>
      <t>1</t>
    </r>
  </si>
  <si>
    <t>Izrael</t>
  </si>
  <si>
    <r>
      <t xml:space="preserve">Mexiko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</si>
  <si>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EÚ-12 pre1986-94, od 1990 vrátane ex-NDR; EÚ-15 pre 1995-2003; EÚ25 pre 2004-06, EÚ- 27 od 2007</t>
    </r>
  </si>
  <si>
    <r>
      <t xml:space="preserve">2 </t>
    </r>
    <r>
      <rPr>
        <sz val="10"/>
        <rFont val="Times New Roman"/>
        <family val="1"/>
      </rPr>
      <t>pre Mexiko sú roky 1986-88 nahradené rokmi 1991-93</t>
    </r>
  </si>
  <si>
    <t>Prameň:  OECD, PSE/CSE database 2012</t>
  </si>
  <si>
    <t>Tabuľka č. 48 A</t>
  </si>
  <si>
    <t>Prameň: Návrh záverečného účtu MPRV SR za rok 2011</t>
  </si>
  <si>
    <t>Operácie technickej pomoci a Technická pomoc</t>
  </si>
  <si>
    <t>Národné podpory</t>
  </si>
  <si>
    <t>Zdroj</t>
  </si>
  <si>
    <t xml:space="preserve">Rozpočet </t>
  </si>
  <si>
    <t>schválený</t>
  </si>
  <si>
    <t>upravený</t>
  </si>
  <si>
    <t>Čerpanie</t>
  </si>
  <si>
    <t>% plnenia</t>
  </si>
  <si>
    <t xml:space="preserve">program 0900202
bežné výdavky 644001
</t>
  </si>
  <si>
    <t>Verejnoprospešné činnosti</t>
  </si>
  <si>
    <t xml:space="preserve">program 0920302
bežné výdavky 
bežné výdavky 644001
</t>
  </si>
  <si>
    <t>z toho:                642001                    642002                642007                      642029</t>
  </si>
  <si>
    <t>z toho:   Závodisko,š.p.                    Národný žrebčín, š.p.        Hydromeliorácie, š.p.</t>
  </si>
  <si>
    <t>Spolu: NP + VPČ</t>
  </si>
  <si>
    <t>Dotácia na úhradu straty na rybách v dôsledku nariadeného opatr.</t>
  </si>
  <si>
    <t>Poskytnutá podpora celkom</t>
  </si>
  <si>
    <t>Prameň: MPRV SR</t>
  </si>
  <si>
    <t>PREHĽAD ŠTÁTNEJ POMOCI za rok 2011 v €</t>
  </si>
  <si>
    <t>PREHĽAD NÁRODNÝCH PODPÔR a VEREJNOPROSPEŠNÝCH ČINNOSTÍ za rok 2011</t>
  </si>
  <si>
    <t xml:space="preserve">v €  </t>
  </si>
  <si>
    <r>
      <t xml:space="preserve"> </t>
    </r>
    <r>
      <rPr>
        <sz val="11"/>
        <color indexed="8"/>
        <rFont val="Times New Roman"/>
        <family val="1"/>
      </rPr>
      <t>spolu Nar. vlády SR č. 264/2009 Z.z.</t>
    </r>
  </si>
  <si>
    <t>Tabuľka č. 48 B</t>
  </si>
  <si>
    <t xml:space="preserve">SPOTREBA VYBRANÝCH DRUHOV POTRAVÍN NA OBYVATEĽA V SR </t>
  </si>
  <si>
    <t>Hrozno muštové a hybridy**</t>
  </si>
  <si>
    <t>** z vinohradov rodiacich spolu</t>
  </si>
  <si>
    <t>0,9 (0,2)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</si>
</sst>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#,##0.000000000000"/>
    <numFmt numFmtId="168" formatCode="#,##0.0_)"/>
    <numFmt numFmtId="169" formatCode="#,##0.000_)"/>
    <numFmt numFmtId="170" formatCode="#,##0_)"/>
    <numFmt numFmtId="171" formatCode="#,##0.00_)"/>
    <numFmt numFmtId="172" formatCode="#,##0__"/>
    <numFmt numFmtId="173" formatCode="0.00_)"/>
    <numFmt numFmtId="174" formatCode="0.0___)"/>
    <numFmt numFmtId="175" formatCode="0.0_)"/>
    <numFmt numFmtId="176" formatCode="0.0_)__"/>
    <numFmt numFmtId="177" formatCode="0_)"/>
    <numFmt numFmtId="178" formatCode="0__"/>
    <numFmt numFmtId="179" formatCode="0.00__"/>
    <numFmt numFmtId="180" formatCode="0.0__"/>
    <numFmt numFmtId="181" formatCode="#,##0.0__"/>
    <numFmt numFmtId="182" formatCode="#,##0.00__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0"/>
      <color indexed="8"/>
      <name val="Times New Roman CE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2"/>
      <name val="Times New Roman CE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trike/>
      <sz val="11"/>
      <name val="Times New Roman"/>
      <family val="1"/>
    </font>
    <font>
      <sz val="10"/>
      <name val="MS Sans Serif"/>
      <family val="2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vertAlign val="superscript"/>
      <sz val="10"/>
      <name val="Times New Roman CE"/>
      <family val="1"/>
    </font>
    <font>
      <sz val="7.5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1"/>
      <name val="Arial CE"/>
      <family val="0"/>
    </font>
    <font>
      <b/>
      <vertAlign val="superscript"/>
      <sz val="11"/>
      <name val="Times New Roman CE"/>
      <family val="1"/>
    </font>
    <font>
      <vertAlign val="superscript"/>
      <sz val="11"/>
      <name val="Times New Roman CE"/>
      <family val="1"/>
    </font>
    <font>
      <b/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9"/>
      <name val="Times New Roman"/>
      <family val="1"/>
    </font>
    <font>
      <vertAlign val="superscript"/>
      <sz val="11"/>
      <color indexed="8"/>
      <name val="Calibri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Arial CE"/>
      <family val="0"/>
    </font>
    <font>
      <vertAlign val="superscript"/>
      <sz val="12"/>
      <name val="Times New Roman"/>
      <family val="1"/>
    </font>
    <font>
      <sz val="12"/>
      <color indexed="8"/>
      <name val="Times New Roman CE"/>
      <family val="1"/>
    </font>
    <font>
      <vertAlign val="superscript"/>
      <sz val="11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7.5"/>
      <name val="Times New Roman CE"/>
      <family val="1"/>
    </font>
    <font>
      <sz val="11"/>
      <name val="Cambria"/>
      <family val="1"/>
    </font>
    <font>
      <b/>
      <vertAlign val="superscript"/>
      <sz val="10"/>
      <name val="Times New Roman CE"/>
      <family val="1"/>
    </font>
    <font>
      <b/>
      <vertAlign val="superscript"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1"/>
      <color indexed="17"/>
      <name val="Times New Roman CE"/>
      <family val="1"/>
    </font>
    <font>
      <b/>
      <sz val="11"/>
      <color indexed="17"/>
      <name val="Times New Roman CE"/>
      <family val="1"/>
    </font>
    <font>
      <sz val="11"/>
      <color indexed="12"/>
      <name val="Times New Roman CE"/>
      <family val="1"/>
    </font>
    <font>
      <sz val="11"/>
      <color indexed="12"/>
      <name val="Times New Roman"/>
      <family val="1"/>
    </font>
    <font>
      <b/>
      <sz val="11"/>
      <color indexed="10"/>
      <name val="Times New Roman CE"/>
      <family val="1"/>
    </font>
    <font>
      <b/>
      <sz val="11"/>
      <color indexed="12"/>
      <name val="Times New Roman CE"/>
      <family val="1"/>
    </font>
    <font>
      <b/>
      <sz val="12"/>
      <color indexed="63"/>
      <name val="Times New Roman CE"/>
      <family val="1"/>
    </font>
    <font>
      <b/>
      <sz val="12"/>
      <color indexed="12"/>
      <name val="Times New Roman CE"/>
      <family val="1"/>
    </font>
    <font>
      <b/>
      <sz val="11"/>
      <color indexed="63"/>
      <name val="Times New Roman CE"/>
      <family val="1"/>
    </font>
    <font>
      <b/>
      <i/>
      <sz val="12"/>
      <color indexed="12"/>
      <name val="Times New Roman CE"/>
      <family val="0"/>
    </font>
    <font>
      <sz val="11"/>
      <color indexed="63"/>
      <name val="Times New Roman CE"/>
      <family val="1"/>
    </font>
    <font>
      <b/>
      <i/>
      <sz val="16"/>
      <color indexed="12"/>
      <name val="Times New Roman CE"/>
      <family val="0"/>
    </font>
    <font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trike/>
      <sz val="11"/>
      <name val="Times New Roman"/>
      <family val="1"/>
    </font>
    <font>
      <strike/>
      <sz val="11"/>
      <name val="Times New Roman CE"/>
      <family val="1"/>
    </font>
    <font>
      <strike/>
      <sz val="12"/>
      <name val="Times New Roman"/>
      <family val="1"/>
    </font>
    <font>
      <b/>
      <sz val="10"/>
      <name val="Arial CE"/>
      <family val="0"/>
    </font>
    <font>
      <b/>
      <sz val="13"/>
      <name val="Times New Roman CE"/>
      <family val="1"/>
    </font>
    <font>
      <vertAlign val="superscript"/>
      <sz val="10"/>
      <color indexed="10"/>
      <name val="Times New Roman CE"/>
      <family val="1"/>
    </font>
    <font>
      <vertAlign val="superscript"/>
      <sz val="9.5"/>
      <name val="Times New Roman CE"/>
      <family val="1"/>
    </font>
    <font>
      <sz val="9.5"/>
      <name val="Times New Roman CE"/>
      <family val="1"/>
    </font>
    <font>
      <sz val="11"/>
      <color indexed="53"/>
      <name val="Times New Roman CE"/>
      <family val="1"/>
    </font>
    <font>
      <sz val="11"/>
      <color indexed="10"/>
      <name val="Arial CE"/>
      <family val="0"/>
    </font>
    <font>
      <strike/>
      <sz val="11"/>
      <color indexed="10"/>
      <name val="Times New Roman CE"/>
      <family val="1"/>
    </font>
    <font>
      <strike/>
      <sz val="11"/>
      <name val="Arial CE"/>
      <family val="0"/>
    </font>
    <font>
      <b/>
      <strike/>
      <sz val="12"/>
      <name val="Times New Roman CE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"/>
      <family val="1"/>
    </font>
    <font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 CE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medium"/>
      <right style="thin"/>
      <top style="double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double"/>
    </border>
    <border>
      <left style="medium"/>
      <right style="double"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 style="double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/>
      <bottom style="double"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/>
      <bottom/>
    </border>
    <border>
      <left style="medium"/>
      <right style="medium"/>
      <top style="medium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medium"/>
      <right/>
      <top style="double"/>
      <bottom style="dotted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double"/>
      <top style="dotted"/>
      <bottom style="dotted"/>
    </border>
    <border>
      <left style="double"/>
      <right style="thin"/>
      <top/>
      <bottom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medium"/>
      <right/>
      <top style="dotted"/>
      <bottom/>
    </border>
    <border>
      <left style="double"/>
      <right style="thin"/>
      <top style="dotted"/>
      <bottom/>
    </border>
    <border>
      <left style="medium"/>
      <right/>
      <top style="dotted"/>
      <bottom style="dotted"/>
    </border>
    <border>
      <left style="medium"/>
      <right/>
      <top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/>
    </border>
    <border>
      <left style="double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medium"/>
      <top style="double"/>
      <bottom/>
    </border>
    <border>
      <left style="thin"/>
      <right/>
      <top style="thin"/>
      <bottom style="double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 style="thin"/>
      <bottom style="thin"/>
    </border>
    <border>
      <left style="medium"/>
      <right style="double"/>
      <top style="medium"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20" borderId="0" applyNumberFormat="0" applyBorder="0" applyAlignment="0" applyProtection="0"/>
    <xf numFmtId="0" fontId="117" fillId="21" borderId="1" applyNumberFormat="0" applyAlignment="0" applyProtection="0"/>
    <xf numFmtId="0" fontId="14" fillId="0" borderId="0">
      <alignment horizontal="centerContinuous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2" applyNumberFormat="0" applyFill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0" fillId="0" borderId="0" applyNumberFormat="0" applyFill="0" applyBorder="0" applyAlignment="0" applyProtection="0"/>
    <xf numFmtId="0" fontId="121" fillId="22" borderId="0" applyNumberFormat="0" applyBorder="0" applyAlignment="0" applyProtection="0"/>
    <xf numFmtId="0" fontId="89" fillId="0" borderId="0">
      <alignment/>
      <protection/>
    </xf>
    <xf numFmtId="0" fontId="16" fillId="0" borderId="0">
      <alignment horizont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8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22" fillId="0" borderId="6" applyNumberFormat="0" applyFill="0" applyAlignment="0" applyProtection="0"/>
    <xf numFmtId="0" fontId="90" fillId="0" borderId="0">
      <alignment horizontal="left"/>
      <protection/>
    </xf>
    <xf numFmtId="0" fontId="91" fillId="0" borderId="0">
      <alignment/>
      <protection/>
    </xf>
    <xf numFmtId="0" fontId="90" fillId="0" borderId="7">
      <alignment horizontal="left"/>
      <protection/>
    </xf>
    <xf numFmtId="0" fontId="90" fillId="0" borderId="8">
      <alignment horizontal="right"/>
      <protection/>
    </xf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4" borderId="10" applyNumberFormat="0" applyAlignment="0" applyProtection="0"/>
    <xf numFmtId="0" fontId="127" fillId="25" borderId="10" applyNumberFormat="0" applyAlignment="0" applyProtection="0"/>
    <xf numFmtId="0" fontId="128" fillId="25" borderId="11" applyNumberFormat="0" applyAlignment="0" applyProtection="0"/>
    <xf numFmtId="0" fontId="129" fillId="0" borderId="0" applyNumberFormat="0" applyFill="0" applyBorder="0" applyAlignment="0" applyProtection="0"/>
    <xf numFmtId="0" fontId="130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206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64" fontId="4" fillId="0" borderId="18" xfId="0" applyNumberFormat="1" applyFont="1" applyFill="1" applyBorder="1" applyAlignment="1" applyProtection="1">
      <alignment/>
      <protection locked="0"/>
    </xf>
    <xf numFmtId="164" fontId="4" fillId="0" borderId="19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164" fontId="4" fillId="0" borderId="16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164" fontId="4" fillId="33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7" xfId="0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/>
    </xf>
    <xf numFmtId="165" fontId="4" fillId="0" borderId="24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wrapText="1"/>
    </xf>
    <xf numFmtId="165" fontId="4" fillId="33" borderId="16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2" fontId="3" fillId="33" borderId="16" xfId="0" applyNumberFormat="1" applyFont="1" applyFill="1" applyBorder="1" applyAlignment="1">
      <alignment/>
    </xf>
    <xf numFmtId="165" fontId="4" fillId="33" borderId="22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2" fontId="9" fillId="0" borderId="18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>
      <alignment horizontal="right"/>
    </xf>
    <xf numFmtId="2" fontId="9" fillId="0" borderId="18" xfId="0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2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165" fontId="2" fillId="33" borderId="18" xfId="0" applyNumberFormat="1" applyFont="1" applyFill="1" applyBorder="1" applyAlignment="1">
      <alignment horizontal="right"/>
    </xf>
    <xf numFmtId="165" fontId="2" fillId="33" borderId="20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165" fontId="2" fillId="33" borderId="16" xfId="0" applyNumberFormat="1" applyFont="1" applyFill="1" applyBorder="1" applyAlignment="1">
      <alignment horizontal="right"/>
    </xf>
    <xf numFmtId="165" fontId="2" fillId="33" borderId="21" xfId="0" applyNumberFormat="1" applyFont="1" applyFill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165" fontId="3" fillId="33" borderId="21" xfId="0" applyNumberFormat="1" applyFont="1" applyFill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165" fontId="3" fillId="33" borderId="22" xfId="0" applyNumberFormat="1" applyFont="1" applyFill="1" applyBorder="1" applyAlignment="1">
      <alignment horizontal="right"/>
    </xf>
    <xf numFmtId="165" fontId="3" fillId="33" borderId="2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2" fontId="3" fillId="33" borderId="18" xfId="0" applyNumberFormat="1" applyFont="1" applyFill="1" applyBorder="1" applyAlignment="1">
      <alignment horizontal="right"/>
    </xf>
    <xf numFmtId="166" fontId="3" fillId="33" borderId="16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3" fontId="12" fillId="33" borderId="22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165" fontId="0" fillId="33" borderId="16" xfId="0" applyNumberFormat="1" applyFont="1" applyFill="1" applyBorder="1" applyAlignment="1">
      <alignment/>
    </xf>
    <xf numFmtId="165" fontId="10" fillId="33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/>
    </xf>
    <xf numFmtId="164" fontId="10" fillId="33" borderId="16" xfId="0" applyNumberFormat="1" applyFont="1" applyFill="1" applyBorder="1" applyAlignment="1">
      <alignment/>
    </xf>
    <xf numFmtId="1" fontId="10" fillId="33" borderId="18" xfId="0" applyNumberFormat="1" applyFont="1" applyFill="1" applyBorder="1" applyAlignment="1">
      <alignment/>
    </xf>
    <xf numFmtId="164" fontId="10" fillId="33" borderId="18" xfId="0" applyNumberFormat="1" applyFont="1" applyFill="1" applyBorder="1" applyAlignment="1">
      <alignment/>
    </xf>
    <xf numFmtId="0" fontId="10" fillId="33" borderId="22" xfId="0" applyFont="1" applyFill="1" applyBorder="1" applyAlignment="1">
      <alignment/>
    </xf>
    <xf numFmtId="165" fontId="10" fillId="33" borderId="22" xfId="0" applyNumberFormat="1" applyFont="1" applyFill="1" applyBorder="1" applyAlignment="1">
      <alignment horizontal="right"/>
    </xf>
    <xf numFmtId="165" fontId="12" fillId="33" borderId="22" xfId="0" applyNumberFormat="1" applyFont="1" applyFill="1" applyBorder="1" applyAlignment="1">
      <alignment horizontal="right"/>
    </xf>
    <xf numFmtId="3" fontId="10" fillId="33" borderId="22" xfId="0" applyNumberFormat="1" applyFont="1" applyFill="1" applyBorder="1" applyAlignment="1">
      <alignment/>
    </xf>
    <xf numFmtId="165" fontId="10" fillId="33" borderId="22" xfId="0" applyNumberFormat="1" applyFont="1" applyFill="1" applyBorder="1" applyAlignment="1">
      <alignment/>
    </xf>
    <xf numFmtId="164" fontId="10" fillId="33" borderId="22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165" fontId="0" fillId="33" borderId="16" xfId="0" applyNumberFormat="1" applyFill="1" applyBorder="1" applyAlignment="1">
      <alignment/>
    </xf>
    <xf numFmtId="165" fontId="10" fillId="33" borderId="18" xfId="0" applyNumberFormat="1" applyFont="1" applyFill="1" applyBorder="1" applyAlignment="1">
      <alignment/>
    </xf>
    <xf numFmtId="165" fontId="10" fillId="33" borderId="16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/>
    </xf>
    <xf numFmtId="165" fontId="10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165" fontId="123" fillId="33" borderId="16" xfId="0" applyNumberFormat="1" applyFont="1" applyFill="1" applyBorder="1" applyAlignment="1">
      <alignment/>
    </xf>
    <xf numFmtId="165" fontId="12" fillId="33" borderId="16" xfId="0" applyNumberFormat="1" applyFont="1" applyFill="1" applyBorder="1" applyAlignment="1">
      <alignment horizontal="right"/>
    </xf>
    <xf numFmtId="3" fontId="12" fillId="33" borderId="16" xfId="0" applyNumberFormat="1" applyFont="1" applyFill="1" applyBorder="1" applyAlignment="1">
      <alignment/>
    </xf>
    <xf numFmtId="165" fontId="12" fillId="33" borderId="16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5" fontId="0" fillId="33" borderId="22" xfId="0" applyNumberFormat="1" applyFill="1" applyBorder="1" applyAlignment="1">
      <alignment/>
    </xf>
    <xf numFmtId="0" fontId="13" fillId="33" borderId="20" xfId="0" applyFont="1" applyFill="1" applyBorder="1" applyAlignment="1">
      <alignment/>
    </xf>
    <xf numFmtId="165" fontId="10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15" fillId="33" borderId="22" xfId="0" applyNumberFormat="1" applyFont="1" applyFill="1" applyBorder="1" applyAlignment="1">
      <alignment horizontal="right"/>
    </xf>
    <xf numFmtId="3" fontId="15" fillId="33" borderId="22" xfId="0" applyNumberFormat="1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3" fontId="8" fillId="33" borderId="18" xfId="0" applyNumberFormat="1" applyFont="1" applyFill="1" applyBorder="1" applyAlignment="1">
      <alignment horizontal="right"/>
    </xf>
    <xf numFmtId="165" fontId="8" fillId="33" borderId="18" xfId="0" applyNumberFormat="1" applyFont="1" applyFill="1" applyBorder="1" applyAlignment="1">
      <alignment horizontal="right"/>
    </xf>
    <xf numFmtId="165" fontId="8" fillId="33" borderId="18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0" fontId="8" fillId="33" borderId="22" xfId="0" applyFont="1" applyFill="1" applyBorder="1" applyAlignment="1">
      <alignment/>
    </xf>
    <xf numFmtId="3" fontId="8" fillId="33" borderId="22" xfId="0" applyNumberFormat="1" applyFont="1" applyFill="1" applyBorder="1" applyAlignment="1">
      <alignment horizontal="right"/>
    </xf>
    <xf numFmtId="165" fontId="8" fillId="33" borderId="22" xfId="0" applyNumberFormat="1" applyFont="1" applyFill="1" applyBorder="1" applyAlignment="1">
      <alignment horizontal="right"/>
    </xf>
    <xf numFmtId="165" fontId="8" fillId="33" borderId="22" xfId="0" applyNumberFormat="1" applyFont="1" applyFill="1" applyBorder="1" applyAlignment="1">
      <alignment/>
    </xf>
    <xf numFmtId="164" fontId="8" fillId="33" borderId="22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165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/>
    </xf>
    <xf numFmtId="165" fontId="8" fillId="33" borderId="16" xfId="0" applyNumberFormat="1" applyFont="1" applyFill="1" applyBorder="1" applyAlignment="1">
      <alignment horizontal="right"/>
    </xf>
    <xf numFmtId="4" fontId="8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/>
    </xf>
    <xf numFmtId="165" fontId="15" fillId="33" borderId="16" xfId="0" applyNumberFormat="1" applyFont="1" applyFill="1" applyBorder="1" applyAlignment="1">
      <alignment horizontal="right"/>
    </xf>
    <xf numFmtId="165" fontId="15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 horizontal="right"/>
    </xf>
    <xf numFmtId="164" fontId="15" fillId="33" borderId="16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2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/>
    </xf>
    <xf numFmtId="3" fontId="10" fillId="33" borderId="18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5" fontId="10" fillId="0" borderId="22" xfId="0" applyNumberFormat="1" applyFont="1" applyBorder="1" applyAlignment="1">
      <alignment/>
    </xf>
    <xf numFmtId="0" fontId="10" fillId="0" borderId="2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23" fillId="0" borderId="0" xfId="0" applyFont="1" applyAlignment="1">
      <alignment/>
    </xf>
    <xf numFmtId="0" fontId="15" fillId="0" borderId="0" xfId="0" applyFont="1" applyAlignment="1">
      <alignment/>
    </xf>
    <xf numFmtId="0" fontId="131" fillId="0" borderId="0" xfId="0" applyFont="1" applyAlignment="1">
      <alignment/>
    </xf>
    <xf numFmtId="0" fontId="10" fillId="0" borderId="0" xfId="0" applyFont="1" applyAlignment="1">
      <alignment/>
    </xf>
    <xf numFmtId="165" fontId="19" fillId="0" borderId="22" xfId="0" applyNumberFormat="1" applyFont="1" applyBorder="1" applyAlignment="1">
      <alignment/>
    </xf>
    <xf numFmtId="0" fontId="132" fillId="0" borderId="0" xfId="0" applyFont="1" applyAlignment="1">
      <alignment/>
    </xf>
    <xf numFmtId="165" fontId="10" fillId="0" borderId="13" xfId="0" applyNumberFormat="1" applyFont="1" applyBorder="1" applyAlignment="1">
      <alignment/>
    </xf>
    <xf numFmtId="165" fontId="131" fillId="0" borderId="0" xfId="0" applyNumberFormat="1" applyFont="1" applyAlignment="1">
      <alignment/>
    </xf>
    <xf numFmtId="165" fontId="19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165" fontId="10" fillId="0" borderId="0" xfId="0" applyNumberFormat="1" applyFont="1" applyAlignment="1">
      <alignment/>
    </xf>
    <xf numFmtId="167" fontId="13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9" fillId="0" borderId="13" xfId="0" applyFont="1" applyBorder="1" applyAlignment="1">
      <alignment/>
    </xf>
    <xf numFmtId="2" fontId="19" fillId="0" borderId="22" xfId="0" applyNumberFormat="1" applyFont="1" applyBorder="1" applyAlignment="1">
      <alignment/>
    </xf>
    <xf numFmtId="0" fontId="10" fillId="0" borderId="13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33" fillId="0" borderId="0" xfId="0" applyFont="1" applyAlignment="1">
      <alignment/>
    </xf>
    <xf numFmtId="0" fontId="8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1" fillId="0" borderId="0" xfId="0" applyFont="1" applyFill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131" fillId="0" borderId="0" xfId="0" applyFont="1" applyFill="1" applyAlignment="1">
      <alignment horizontal="center"/>
    </xf>
    <xf numFmtId="0" fontId="131" fillId="0" borderId="13" xfId="0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4" fontId="131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165" fontId="19" fillId="0" borderId="13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31" fillId="0" borderId="0" xfId="0" applyNumberFormat="1" applyFont="1" applyFill="1" applyBorder="1" applyAlignment="1">
      <alignment/>
    </xf>
    <xf numFmtId="0" fontId="134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2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Continuous"/>
    </xf>
    <xf numFmtId="0" fontId="3" fillId="0" borderId="7" xfId="0" applyFont="1" applyBorder="1" applyAlignment="1" quotePrefix="1">
      <alignment horizontal="centerContinuous"/>
    </xf>
    <xf numFmtId="0" fontId="3" fillId="0" borderId="29" xfId="0" applyFont="1" applyBorder="1" applyAlignment="1" quotePrefix="1">
      <alignment horizontal="centerContinuous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quotePrefix="1">
      <alignment horizontal="centerContinuous" vertical="center"/>
    </xf>
    <xf numFmtId="0" fontId="3" fillId="0" borderId="31" xfId="0" applyFont="1" applyBorder="1" applyAlignment="1" quotePrefix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36" xfId="0" applyFont="1" applyBorder="1" applyAlignment="1" quotePrefix="1">
      <alignment horizontal="center" vertical="center"/>
    </xf>
    <xf numFmtId="164" fontId="3" fillId="0" borderId="36" xfId="0" applyNumberFormat="1" applyFont="1" applyBorder="1" applyAlignment="1" quotePrefix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Fill="1" applyBorder="1" applyAlignment="1" quotePrefix="1">
      <alignment horizontal="center" vertical="center"/>
    </xf>
    <xf numFmtId="49" fontId="3" fillId="0" borderId="38" xfId="0" applyNumberFormat="1" applyFont="1" applyFill="1" applyBorder="1" applyAlignment="1" quotePrefix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4" borderId="24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21" xfId="0" applyFont="1" applyBorder="1" applyAlignment="1" quotePrefix="1">
      <alignment horizontal="left" vertical="center"/>
    </xf>
    <xf numFmtId="0" fontId="3" fillId="0" borderId="21" xfId="0" applyFont="1" applyBorder="1" applyAlignment="1">
      <alignment horizontal="center" vertical="center"/>
    </xf>
    <xf numFmtId="168" fontId="3" fillId="0" borderId="21" xfId="62" applyNumberFormat="1" applyFont="1" applyFill="1" applyBorder="1" applyAlignment="1">
      <alignment horizontal="right" vertical="center"/>
      <protection/>
    </xf>
    <xf numFmtId="168" fontId="3" fillId="0" borderId="21" xfId="62" applyNumberFormat="1" applyFont="1" applyFill="1" applyBorder="1" applyAlignment="1">
      <alignment horizontal="right" vertical="center"/>
      <protection/>
    </xf>
    <xf numFmtId="168" fontId="3" fillId="0" borderId="42" xfId="6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68" fontId="3" fillId="0" borderId="21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168" fontId="3" fillId="0" borderId="21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164" fontId="22" fillId="0" borderId="14" xfId="0" applyNumberFormat="1" applyFont="1" applyFill="1" applyBorder="1" applyAlignment="1" quotePrefix="1">
      <alignment horizontal="center" vertical="center"/>
    </xf>
    <xf numFmtId="164" fontId="23" fillId="0" borderId="14" xfId="0" applyNumberFormat="1" applyFont="1" applyFill="1" applyBorder="1" applyAlignment="1" quotePrefix="1">
      <alignment horizontal="center" vertical="center"/>
    </xf>
    <xf numFmtId="164" fontId="22" fillId="0" borderId="44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 quotePrefix="1">
      <alignment horizontal="center" vertical="center"/>
    </xf>
    <xf numFmtId="170" fontId="3" fillId="0" borderId="21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70" fontId="3" fillId="0" borderId="21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0" fontId="3" fillId="0" borderId="39" xfId="0" applyFont="1" applyBorder="1" applyAlignment="1" quotePrefix="1">
      <alignment horizontal="left" vertical="center"/>
    </xf>
    <xf numFmtId="0" fontId="3" fillId="0" borderId="24" xfId="0" applyFont="1" applyBorder="1" applyAlignment="1" quotePrefix="1">
      <alignment horizontal="left" vertical="center"/>
    </xf>
    <xf numFmtId="0" fontId="3" fillId="0" borderId="25" xfId="0" applyFont="1" applyBorder="1" applyAlignment="1" quotePrefix="1">
      <alignment horizontal="left" vertical="center"/>
    </xf>
    <xf numFmtId="0" fontId="3" fillId="0" borderId="25" xfId="0" applyFont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right" vertical="center"/>
    </xf>
    <xf numFmtId="165" fontId="3" fillId="0" borderId="40" xfId="0" applyNumberFormat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3" fontId="25" fillId="0" borderId="0" xfId="0" applyNumberFormat="1" applyFont="1" applyAlignment="1">
      <alignment/>
    </xf>
    <xf numFmtId="0" fontId="3" fillId="0" borderId="34" xfId="0" applyFont="1" applyBorder="1" applyAlignment="1" quotePrefix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170" fontId="3" fillId="0" borderId="36" xfId="0" applyNumberFormat="1" applyFont="1" applyFill="1" applyBorder="1" applyAlignment="1">
      <alignment horizontal="right" vertical="center"/>
    </xf>
    <xf numFmtId="165" fontId="3" fillId="0" borderId="3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8" fillId="0" borderId="0" xfId="0" applyFont="1" applyAlignment="1" quotePrefix="1">
      <alignment horizontal="right" vertical="center"/>
    </xf>
    <xf numFmtId="0" fontId="3" fillId="0" borderId="45" xfId="0" applyFont="1" applyBorder="1" applyAlignment="1">
      <alignment horizontal="center"/>
    </xf>
    <xf numFmtId="0" fontId="3" fillId="0" borderId="31" xfId="0" applyFont="1" applyFill="1" applyBorder="1" applyAlignment="1" quotePrefix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 quotePrefix="1">
      <alignment horizontal="center" vertical="center"/>
    </xf>
    <xf numFmtId="168" fontId="3" fillId="0" borderId="21" xfId="62" applyNumberFormat="1" applyFont="1" applyBorder="1" applyAlignment="1">
      <alignment horizontal="right" vertical="center"/>
      <protection/>
    </xf>
    <xf numFmtId="168" fontId="3" fillId="0" borderId="16" xfId="62" applyNumberFormat="1" applyFont="1" applyBorder="1" applyAlignment="1">
      <alignment horizontal="right" vertical="center"/>
      <protection/>
    </xf>
    <xf numFmtId="168" fontId="3" fillId="0" borderId="17" xfId="62" applyNumberFormat="1" applyFont="1" applyBorder="1" applyAlignment="1">
      <alignment horizontal="right" vertical="center"/>
      <protection/>
    </xf>
    <xf numFmtId="168" fontId="3" fillId="0" borderId="48" xfId="62" applyNumberFormat="1" applyFont="1" applyBorder="1" applyAlignment="1">
      <alignment horizontal="right" vertical="center"/>
      <protection/>
    </xf>
    <xf numFmtId="0" fontId="3" fillId="0" borderId="47" xfId="0" applyFont="1" applyBorder="1" applyAlignment="1" quotePrefix="1">
      <alignment horizontal="left" vertical="center"/>
    </xf>
    <xf numFmtId="0" fontId="3" fillId="0" borderId="49" xfId="0" applyFont="1" applyBorder="1" applyAlignment="1">
      <alignment horizontal="left" vertical="center"/>
    </xf>
    <xf numFmtId="168" fontId="3" fillId="0" borderId="25" xfId="62" applyNumberFormat="1" applyFont="1" applyBorder="1" applyAlignment="1">
      <alignment horizontal="right" vertical="center"/>
      <protection/>
    </xf>
    <xf numFmtId="168" fontId="3" fillId="0" borderId="22" xfId="62" applyNumberFormat="1" applyFont="1" applyBorder="1" applyAlignment="1">
      <alignment horizontal="right" vertical="center"/>
      <protection/>
    </xf>
    <xf numFmtId="168" fontId="3" fillId="0" borderId="23" xfId="62" applyNumberFormat="1" applyFont="1" applyBorder="1" applyAlignment="1">
      <alignment horizontal="right" vertical="center"/>
      <protection/>
    </xf>
    <xf numFmtId="168" fontId="3" fillId="0" borderId="50" xfId="62" applyNumberFormat="1" applyFont="1" applyBorder="1" applyAlignment="1">
      <alignment horizontal="right" vertical="center"/>
      <protection/>
    </xf>
    <xf numFmtId="168" fontId="3" fillId="0" borderId="21" xfId="0" applyNumberFormat="1" applyFont="1" applyFill="1" applyBorder="1" applyAlignment="1">
      <alignment vertical="center"/>
    </xf>
    <xf numFmtId="168" fontId="3" fillId="0" borderId="16" xfId="0" applyNumberFormat="1" applyFont="1" applyFill="1" applyBorder="1" applyAlignment="1">
      <alignment vertical="center"/>
    </xf>
    <xf numFmtId="168" fontId="3" fillId="0" borderId="17" xfId="0" applyNumberFormat="1" applyFont="1" applyFill="1" applyBorder="1" applyAlignment="1">
      <alignment vertical="center"/>
    </xf>
    <xf numFmtId="168" fontId="3" fillId="0" borderId="48" xfId="0" applyNumberFormat="1" applyFont="1" applyFill="1" applyBorder="1" applyAlignment="1">
      <alignment vertical="center"/>
    </xf>
    <xf numFmtId="168" fontId="3" fillId="0" borderId="25" xfId="0" applyNumberFormat="1" applyFont="1" applyFill="1" applyBorder="1" applyAlignment="1">
      <alignment vertical="center"/>
    </xf>
    <xf numFmtId="168" fontId="3" fillId="0" borderId="22" xfId="0" applyNumberFormat="1" applyFont="1" applyFill="1" applyBorder="1" applyAlignment="1">
      <alignment vertical="center"/>
    </xf>
    <xf numFmtId="168" fontId="3" fillId="0" borderId="23" xfId="0" applyNumberFormat="1" applyFont="1" applyFill="1" applyBorder="1" applyAlignment="1">
      <alignment vertical="center"/>
    </xf>
    <xf numFmtId="168" fontId="3" fillId="0" borderId="50" xfId="0" applyNumberFormat="1" applyFont="1" applyFill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68" fontId="3" fillId="0" borderId="18" xfId="0" applyNumberFormat="1" applyFont="1" applyFill="1" applyBorder="1" applyAlignment="1">
      <alignment vertical="center"/>
    </xf>
    <xf numFmtId="168" fontId="3" fillId="0" borderId="26" xfId="0" applyNumberFormat="1" applyFont="1" applyFill="1" applyBorder="1" applyAlignment="1">
      <alignment vertical="center"/>
    </xf>
    <xf numFmtId="168" fontId="3" fillId="0" borderId="52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168" fontId="3" fillId="0" borderId="37" xfId="0" applyNumberFormat="1" applyFont="1" applyFill="1" applyBorder="1" applyAlignment="1">
      <alignment vertical="center"/>
    </xf>
    <xf numFmtId="168" fontId="3" fillId="0" borderId="53" xfId="0" applyNumberFormat="1" applyFont="1" applyFill="1" applyBorder="1" applyAlignment="1">
      <alignment vertical="center"/>
    </xf>
    <xf numFmtId="168" fontId="3" fillId="0" borderId="54" xfId="0" applyNumberFormat="1" applyFont="1" applyFill="1" applyBorder="1" applyAlignment="1">
      <alignment vertical="center"/>
    </xf>
    <xf numFmtId="0" fontId="28" fillId="0" borderId="0" xfId="0" applyFont="1" applyAlignment="1" quotePrefix="1">
      <alignment horizontal="left"/>
    </xf>
    <xf numFmtId="0" fontId="28" fillId="0" borderId="0" xfId="0" applyFont="1" applyAlignment="1" quotePrefix="1">
      <alignment horizontal="left" vertical="center"/>
    </xf>
    <xf numFmtId="0" fontId="29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vertical="center"/>
    </xf>
    <xf numFmtId="0" fontId="17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8" xfId="0" applyFont="1" applyFill="1" applyBorder="1" applyAlignment="1" quotePrefix="1">
      <alignment horizontal="centerContinuous" vertical="center"/>
    </xf>
    <xf numFmtId="0" fontId="3" fillId="0" borderId="33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top"/>
    </xf>
    <xf numFmtId="0" fontId="3" fillId="0" borderId="36" xfId="0" applyFont="1" applyFill="1" applyBorder="1" applyAlignment="1" quotePrefix="1">
      <alignment horizontal="center" vertical="center" wrapText="1"/>
    </xf>
    <xf numFmtId="168" fontId="3" fillId="0" borderId="42" xfId="62" applyNumberFormat="1" applyFont="1" applyBorder="1" applyAlignment="1">
      <alignment horizontal="right" vertical="center"/>
      <protection/>
    </xf>
    <xf numFmtId="168" fontId="3" fillId="0" borderId="16" xfId="62" applyNumberFormat="1" applyFont="1" applyFill="1" applyBorder="1" applyAlignment="1">
      <alignment horizontal="right" vertical="center"/>
      <protection/>
    </xf>
    <xf numFmtId="0" fontId="3" fillId="0" borderId="49" xfId="0" applyFont="1" applyBorder="1" applyAlignment="1" quotePrefix="1">
      <alignment horizontal="left" vertical="center"/>
    </xf>
    <xf numFmtId="169" fontId="3" fillId="0" borderId="25" xfId="62" applyNumberFormat="1" applyFont="1" applyFill="1" applyBorder="1" applyAlignment="1">
      <alignment horizontal="right" vertical="center"/>
      <protection/>
    </xf>
    <xf numFmtId="169" fontId="3" fillId="0" borderId="22" xfId="62" applyNumberFormat="1" applyFont="1" applyFill="1" applyBorder="1" applyAlignment="1">
      <alignment horizontal="right" vertical="center"/>
      <protection/>
    </xf>
    <xf numFmtId="168" fontId="3" fillId="0" borderId="40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horizontal="center" vertical="center"/>
    </xf>
    <xf numFmtId="169" fontId="3" fillId="0" borderId="21" xfId="62" applyNumberFormat="1" applyFont="1" applyBorder="1" applyAlignment="1">
      <alignment horizontal="right" vertical="center"/>
      <protection/>
    </xf>
    <xf numFmtId="169" fontId="3" fillId="0" borderId="16" xfId="62" applyNumberFormat="1" applyFont="1" applyBorder="1" applyAlignment="1">
      <alignment horizontal="right" vertical="center"/>
      <protection/>
    </xf>
    <xf numFmtId="171" fontId="3" fillId="0" borderId="21" xfId="62" applyNumberFormat="1" applyFont="1" applyBorder="1" applyAlignment="1">
      <alignment horizontal="right" vertical="center"/>
      <protection/>
    </xf>
    <xf numFmtId="171" fontId="3" fillId="0" borderId="16" xfId="62" applyNumberFormat="1" applyFont="1" applyBorder="1" applyAlignment="1">
      <alignment horizontal="right" vertical="center"/>
      <protection/>
    </xf>
    <xf numFmtId="169" fontId="3" fillId="0" borderId="25" xfId="62" applyNumberFormat="1" applyFont="1" applyBorder="1" applyAlignment="1">
      <alignment horizontal="right" vertical="center"/>
      <protection/>
    </xf>
    <xf numFmtId="169" fontId="3" fillId="0" borderId="22" xfId="62" applyNumberFormat="1" applyFont="1" applyBorder="1" applyAlignment="1">
      <alignment horizontal="right" vertical="center"/>
      <protection/>
    </xf>
    <xf numFmtId="168" fontId="3" fillId="0" borderId="40" xfId="62" applyNumberFormat="1" applyFont="1" applyBorder="1" applyAlignment="1">
      <alignment horizontal="right" vertical="center"/>
      <protection/>
    </xf>
    <xf numFmtId="168" fontId="3" fillId="0" borderId="42" xfId="62" applyNumberFormat="1" applyFont="1" applyFill="1" applyBorder="1" applyAlignment="1">
      <alignment horizontal="right" vertical="center"/>
      <protection/>
    </xf>
    <xf numFmtId="0" fontId="3" fillId="0" borderId="25" xfId="0" applyFont="1" applyBorder="1" applyAlignment="1" quotePrefix="1">
      <alignment horizontal="center" vertical="center"/>
    </xf>
    <xf numFmtId="168" fontId="3" fillId="0" borderId="25" xfId="62" applyNumberFormat="1" applyFont="1" applyFill="1" applyBorder="1" applyAlignment="1">
      <alignment horizontal="right" vertical="center"/>
      <protection/>
    </xf>
    <xf numFmtId="168" fontId="3" fillId="0" borderId="22" xfId="62" applyNumberFormat="1" applyFont="1" applyFill="1" applyBorder="1" applyAlignment="1">
      <alignment horizontal="right" vertical="center"/>
      <protection/>
    </xf>
    <xf numFmtId="168" fontId="3" fillId="0" borderId="36" xfId="62" applyNumberFormat="1" applyFont="1" applyBorder="1" applyAlignment="1">
      <alignment horizontal="right" vertical="center"/>
      <protection/>
    </xf>
    <xf numFmtId="168" fontId="3" fillId="0" borderId="37" xfId="62" applyNumberFormat="1" applyFont="1" applyBorder="1" applyAlignment="1">
      <alignment horizontal="right" vertical="center"/>
      <protection/>
    </xf>
    <xf numFmtId="168" fontId="3" fillId="0" borderId="38" xfId="62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17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centerContinuous"/>
    </xf>
    <xf numFmtId="0" fontId="30" fillId="0" borderId="28" xfId="0" applyFont="1" applyBorder="1" applyAlignment="1">
      <alignment/>
    </xf>
    <xf numFmtId="0" fontId="17" fillId="0" borderId="45" xfId="0" applyFont="1" applyBorder="1" applyAlignment="1">
      <alignment horizontal="center"/>
    </xf>
    <xf numFmtId="0" fontId="17" fillId="0" borderId="8" xfId="0" applyFont="1" applyBorder="1" applyAlignment="1">
      <alignment horizontal="centerContinuous"/>
    </xf>
    <xf numFmtId="0" fontId="17" fillId="0" borderId="30" xfId="0" applyFont="1" applyBorder="1" applyAlignment="1">
      <alignment horizontal="centerContinuous"/>
    </xf>
    <xf numFmtId="0" fontId="17" fillId="0" borderId="55" xfId="0" applyFont="1" applyBorder="1" applyAlignment="1">
      <alignment horizontal="centerContinuous"/>
    </xf>
    <xf numFmtId="0" fontId="17" fillId="0" borderId="56" xfId="0" applyFont="1" applyBorder="1" applyAlignment="1">
      <alignment horizontal="centerContinuous"/>
    </xf>
    <xf numFmtId="0" fontId="30" fillId="0" borderId="34" xfId="0" applyFont="1" applyBorder="1" applyAlignment="1">
      <alignment/>
    </xf>
    <xf numFmtId="0" fontId="17" fillId="0" borderId="46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30" fillId="0" borderId="45" xfId="0" applyFont="1" applyBorder="1" applyAlignment="1">
      <alignment vertical="center"/>
    </xf>
    <xf numFmtId="172" fontId="30" fillId="0" borderId="32" xfId="0" applyNumberFormat="1" applyFont="1" applyBorder="1" applyAlignment="1">
      <alignment horizontal="right" vertical="center"/>
    </xf>
    <xf numFmtId="173" fontId="30" fillId="0" borderId="32" xfId="0" applyNumberFormat="1" applyFont="1" applyBorder="1" applyAlignment="1">
      <alignment horizontal="right" vertical="center"/>
    </xf>
    <xf numFmtId="173" fontId="30" fillId="0" borderId="59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30" fillId="0" borderId="47" xfId="0" applyFont="1" applyBorder="1" applyAlignment="1">
      <alignment vertical="center"/>
    </xf>
    <xf numFmtId="172" fontId="30" fillId="0" borderId="16" xfId="0" applyNumberFormat="1" applyFont="1" applyBorder="1" applyAlignment="1">
      <alignment horizontal="right" vertical="center"/>
    </xf>
    <xf numFmtId="173" fontId="30" fillId="0" borderId="16" xfId="0" applyNumberFormat="1" applyFont="1" applyBorder="1" applyAlignment="1">
      <alignment horizontal="right" vertical="center"/>
    </xf>
    <xf numFmtId="173" fontId="30" fillId="0" borderId="48" xfId="0" applyNumberFormat="1" applyFont="1" applyBorder="1" applyAlignment="1">
      <alignment horizontal="right" vertical="center"/>
    </xf>
    <xf numFmtId="172" fontId="30" fillId="0" borderId="0" xfId="0" applyNumberFormat="1" applyFont="1" applyAlignment="1">
      <alignment vertical="center"/>
    </xf>
    <xf numFmtId="172" fontId="30" fillId="0" borderId="21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vertical="center"/>
    </xf>
    <xf numFmtId="172" fontId="30" fillId="0" borderId="22" xfId="0" applyNumberFormat="1" applyFont="1" applyBorder="1" applyAlignment="1">
      <alignment horizontal="right" vertical="center"/>
    </xf>
    <xf numFmtId="173" fontId="30" fillId="0" borderId="22" xfId="0" applyNumberFormat="1" applyFont="1" applyBorder="1" applyAlignment="1">
      <alignment horizontal="right" vertical="center"/>
    </xf>
    <xf numFmtId="173" fontId="30" fillId="0" borderId="50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172" fontId="17" fillId="0" borderId="37" xfId="0" applyNumberFormat="1" applyFont="1" applyBorder="1" applyAlignment="1">
      <alignment horizontal="right" vertical="center"/>
    </xf>
    <xf numFmtId="173" fontId="17" fillId="0" borderId="37" xfId="0" applyNumberFormat="1" applyFont="1" applyBorder="1" applyAlignment="1">
      <alignment horizontal="right" vertical="center"/>
    </xf>
    <xf numFmtId="173" fontId="17" fillId="0" borderId="54" xfId="0" applyNumberFormat="1" applyFont="1" applyBorder="1" applyAlignment="1">
      <alignment horizontal="right" vertical="center"/>
    </xf>
    <xf numFmtId="0" fontId="17" fillId="0" borderId="58" xfId="0" applyFont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 quotePrefix="1">
      <alignment horizontal="right"/>
    </xf>
    <xf numFmtId="172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70" applyFont="1">
      <alignment/>
      <protection/>
    </xf>
    <xf numFmtId="0" fontId="30" fillId="0" borderId="0" xfId="0" applyFont="1" applyAlignment="1">
      <alignment horizontal="right"/>
    </xf>
    <xf numFmtId="172" fontId="30" fillId="0" borderId="0" xfId="0" applyNumberFormat="1" applyFont="1" applyAlignment="1">
      <alignment/>
    </xf>
    <xf numFmtId="0" fontId="17" fillId="0" borderId="60" xfId="0" applyFont="1" applyBorder="1" applyAlignment="1">
      <alignment/>
    </xf>
    <xf numFmtId="172" fontId="9" fillId="0" borderId="0" xfId="0" applyNumberFormat="1" applyFont="1" applyAlignment="1">
      <alignment/>
    </xf>
    <xf numFmtId="3" fontId="30" fillId="0" borderId="32" xfId="70" applyNumberFormat="1" applyFont="1" applyBorder="1">
      <alignment/>
      <protection/>
    </xf>
    <xf numFmtId="3" fontId="30" fillId="0" borderId="59" xfId="70" applyNumberFormat="1" applyFont="1" applyBorder="1">
      <alignment/>
      <protection/>
    </xf>
    <xf numFmtId="3" fontId="30" fillId="0" borderId="0" xfId="0" applyNumberFormat="1" applyFont="1" applyAlignment="1">
      <alignment/>
    </xf>
    <xf numFmtId="3" fontId="30" fillId="0" borderId="16" xfId="70" applyNumberFormat="1" applyFont="1" applyBorder="1">
      <alignment/>
      <protection/>
    </xf>
    <xf numFmtId="3" fontId="30" fillId="0" borderId="48" xfId="70" applyNumberFormat="1" applyFont="1" applyBorder="1">
      <alignment/>
      <protection/>
    </xf>
    <xf numFmtId="3" fontId="9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0" fillId="0" borderId="35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/>
    </xf>
    <xf numFmtId="3" fontId="30" fillId="0" borderId="45" xfId="70" applyNumberFormat="1" applyFont="1" applyBorder="1">
      <alignment/>
      <protection/>
    </xf>
    <xf numFmtId="3" fontId="30" fillId="0" borderId="47" xfId="70" applyNumberFormat="1" applyFont="1" applyBorder="1">
      <alignment/>
      <protection/>
    </xf>
    <xf numFmtId="0" fontId="30" fillId="0" borderId="41" xfId="0" applyFont="1" applyBorder="1" applyAlignment="1">
      <alignment horizontal="left"/>
    </xf>
    <xf numFmtId="3" fontId="30" fillId="0" borderId="46" xfId="70" applyNumberFormat="1" applyFont="1" applyBorder="1">
      <alignment/>
      <protection/>
    </xf>
    <xf numFmtId="3" fontId="17" fillId="0" borderId="62" xfId="70" applyNumberFormat="1" applyFont="1" applyBorder="1" applyAlignment="1">
      <alignment horizontal="right"/>
      <protection/>
    </xf>
    <xf numFmtId="3" fontId="17" fillId="0" borderId="63" xfId="70" applyNumberFormat="1" applyFont="1" applyBorder="1" applyAlignment="1">
      <alignment horizontal="right"/>
      <protection/>
    </xf>
    <xf numFmtId="3" fontId="17" fillId="0" borderId="64" xfId="70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6" fillId="0" borderId="0" xfId="0" applyFont="1" applyFill="1" applyAlignment="1" quotePrefix="1">
      <alignment horizontal="left"/>
    </xf>
    <xf numFmtId="1" fontId="9" fillId="0" borderId="0" xfId="0" applyNumberFormat="1" applyFont="1" applyAlignment="1">
      <alignment/>
    </xf>
    <xf numFmtId="3" fontId="6" fillId="0" borderId="26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/>
    </xf>
    <xf numFmtId="3" fontId="9" fillId="0" borderId="57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3" fontId="9" fillId="0" borderId="66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 horizontal="center"/>
    </xf>
    <xf numFmtId="0" fontId="9" fillId="0" borderId="58" xfId="0" applyFont="1" applyBorder="1" applyAlignment="1">
      <alignment/>
    </xf>
    <xf numFmtId="3" fontId="9" fillId="0" borderId="29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0" fontId="9" fillId="0" borderId="68" xfId="0" applyFont="1" applyBorder="1" applyAlignment="1">
      <alignment/>
    </xf>
    <xf numFmtId="3" fontId="9" fillId="0" borderId="36" xfId="0" applyNumberFormat="1" applyFont="1" applyBorder="1" applyAlignment="1">
      <alignment/>
    </xf>
    <xf numFmtId="4" fontId="9" fillId="0" borderId="37" xfId="0" applyNumberFormat="1" applyFont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2" fontId="9" fillId="0" borderId="37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12" fillId="0" borderId="0" xfId="70" applyFont="1">
      <alignment/>
      <protection/>
    </xf>
    <xf numFmtId="0" fontId="6" fillId="0" borderId="0" xfId="70" applyFont="1">
      <alignment/>
      <protection/>
    </xf>
    <xf numFmtId="0" fontId="10" fillId="0" borderId="0" xfId="70" applyFont="1">
      <alignment/>
      <protection/>
    </xf>
    <xf numFmtId="0" fontId="10" fillId="0" borderId="64" xfId="0" applyFont="1" applyBorder="1" applyAlignment="1">
      <alignment/>
    </xf>
    <xf numFmtId="0" fontId="12" fillId="0" borderId="62" xfId="0" applyFont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9" fillId="0" borderId="0" xfId="70" applyNumberFormat="1" applyFont="1">
      <alignment/>
      <protection/>
    </xf>
    <xf numFmtId="3" fontId="10" fillId="0" borderId="48" xfId="0" applyNumberFormat="1" applyFont="1" applyBorder="1" applyAlignment="1">
      <alignment/>
    </xf>
    <xf numFmtId="0" fontId="9" fillId="0" borderId="0" xfId="70" applyFont="1" applyAlignment="1">
      <alignment vertical="center"/>
      <protection/>
    </xf>
    <xf numFmtId="3" fontId="9" fillId="0" borderId="0" xfId="70" applyNumberFormat="1" applyFont="1" applyAlignment="1">
      <alignment vertical="center"/>
      <protection/>
    </xf>
    <xf numFmtId="0" fontId="10" fillId="0" borderId="49" xfId="0" applyFont="1" applyBorder="1" applyAlignment="1">
      <alignment/>
    </xf>
    <xf numFmtId="3" fontId="10" fillId="0" borderId="50" xfId="0" applyNumberFormat="1" applyFont="1" applyBorder="1" applyAlignment="1">
      <alignment/>
    </xf>
    <xf numFmtId="3" fontId="37" fillId="0" borderId="16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/>
    </xf>
    <xf numFmtId="0" fontId="10" fillId="0" borderId="46" xfId="0" applyFont="1" applyBorder="1" applyAlignment="1">
      <alignment/>
    </xf>
    <xf numFmtId="3" fontId="10" fillId="0" borderId="37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56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70" applyFont="1" applyAlignment="1">
      <alignment horizontal="right"/>
      <protection/>
    </xf>
    <xf numFmtId="0" fontId="24" fillId="0" borderId="0" xfId="0" applyFont="1" applyBorder="1" applyAlignment="1">
      <alignment/>
    </xf>
    <xf numFmtId="0" fontId="3" fillId="0" borderId="0" xfId="70" applyFont="1">
      <alignment/>
      <protection/>
    </xf>
    <xf numFmtId="0" fontId="38" fillId="0" borderId="0" xfId="0" applyFont="1" applyBorder="1" applyAlignment="1">
      <alignment/>
    </xf>
    <xf numFmtId="0" fontId="13" fillId="0" borderId="0" xfId="70" applyFont="1">
      <alignment/>
      <protection/>
    </xf>
    <xf numFmtId="0" fontId="28" fillId="0" borderId="0" xfId="70" applyFont="1">
      <alignment/>
      <protection/>
    </xf>
    <xf numFmtId="0" fontId="39" fillId="0" borderId="0" xfId="0" applyFont="1" applyBorder="1" applyAlignment="1">
      <alignment/>
    </xf>
    <xf numFmtId="0" fontId="3" fillId="0" borderId="0" xfId="0" applyFont="1" applyAlignment="1" quotePrefix="1">
      <alignment/>
    </xf>
    <xf numFmtId="172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Continuous" vertical="center"/>
    </xf>
    <xf numFmtId="0" fontId="9" fillId="0" borderId="37" xfId="0" applyFont="1" applyFill="1" applyBorder="1" applyAlignment="1">
      <alignment horizontal="centerContinuous" vertical="center"/>
    </xf>
    <xf numFmtId="0" fontId="9" fillId="0" borderId="37" xfId="0" applyFont="1" applyFill="1" applyBorder="1" applyAlignment="1">
      <alignment horizontal="center"/>
    </xf>
    <xf numFmtId="0" fontId="9" fillId="0" borderId="71" xfId="0" applyFont="1" applyBorder="1" applyAlignment="1">
      <alignment/>
    </xf>
    <xf numFmtId="172" fontId="9" fillId="0" borderId="45" xfId="70" applyNumberFormat="1" applyFont="1" applyBorder="1">
      <alignment/>
      <protection/>
    </xf>
    <xf numFmtId="3" fontId="9" fillId="0" borderId="7" xfId="70" applyNumberFormat="1" applyFont="1" applyBorder="1">
      <alignment/>
      <protection/>
    </xf>
    <xf numFmtId="3" fontId="9" fillId="0" borderId="32" xfId="70" applyNumberFormat="1" applyFont="1" applyBorder="1">
      <alignment/>
      <protection/>
    </xf>
    <xf numFmtId="3" fontId="9" fillId="0" borderId="7" xfId="69" applyNumberFormat="1" applyFont="1" applyBorder="1">
      <alignment/>
      <protection/>
    </xf>
    <xf numFmtId="3" fontId="9" fillId="0" borderId="32" xfId="69" applyNumberFormat="1" applyFont="1" applyBorder="1">
      <alignment/>
      <protection/>
    </xf>
    <xf numFmtId="3" fontId="9" fillId="0" borderId="59" xfId="70" applyNumberFormat="1" applyFont="1" applyBorder="1">
      <alignment/>
      <protection/>
    </xf>
    <xf numFmtId="172" fontId="9" fillId="0" borderId="47" xfId="70" applyNumberFormat="1" applyFont="1" applyBorder="1">
      <alignment/>
      <protection/>
    </xf>
    <xf numFmtId="3" fontId="9" fillId="0" borderId="0" xfId="70" applyNumberFormat="1" applyFont="1" applyBorder="1">
      <alignment/>
      <protection/>
    </xf>
    <xf numFmtId="3" fontId="9" fillId="0" borderId="16" xfId="70" applyNumberFormat="1" applyFont="1" applyBorder="1">
      <alignment/>
      <protection/>
    </xf>
    <xf numFmtId="3" fontId="9" fillId="0" borderId="0" xfId="69" applyNumberFormat="1" applyFont="1" applyBorder="1">
      <alignment/>
      <protection/>
    </xf>
    <xf numFmtId="3" fontId="9" fillId="0" borderId="16" xfId="69" applyNumberFormat="1" applyFont="1" applyBorder="1">
      <alignment/>
      <protection/>
    </xf>
    <xf numFmtId="3" fontId="9" fillId="0" borderId="48" xfId="70" applyNumberFormat="1" applyFont="1" applyBorder="1">
      <alignment/>
      <protection/>
    </xf>
    <xf numFmtId="3" fontId="9" fillId="0" borderId="37" xfId="70" applyNumberFormat="1" applyFont="1" applyBorder="1">
      <alignment/>
      <protection/>
    </xf>
    <xf numFmtId="3" fontId="9" fillId="0" borderId="37" xfId="69" applyNumberFormat="1" applyFont="1" applyBorder="1">
      <alignment/>
      <protection/>
    </xf>
    <xf numFmtId="3" fontId="9" fillId="0" borderId="54" xfId="70" applyNumberFormat="1" applyFont="1" applyBorder="1">
      <alignment/>
      <protection/>
    </xf>
    <xf numFmtId="0" fontId="6" fillId="0" borderId="60" xfId="0" applyFont="1" applyBorder="1" applyAlignment="1">
      <alignment/>
    </xf>
    <xf numFmtId="172" fontId="6" fillId="0" borderId="64" xfId="70" applyNumberFormat="1" applyFont="1" applyBorder="1">
      <alignment/>
      <protection/>
    </xf>
    <xf numFmtId="172" fontId="6" fillId="0" borderId="72" xfId="70" applyNumberFormat="1" applyFont="1" applyFill="1" applyBorder="1">
      <alignment/>
      <protection/>
    </xf>
    <xf numFmtId="172" fontId="6" fillId="0" borderId="72" xfId="70" applyNumberFormat="1" applyFont="1" applyBorder="1">
      <alignment/>
      <protection/>
    </xf>
    <xf numFmtId="172" fontId="6" fillId="0" borderId="62" xfId="70" applyNumberFormat="1" applyFont="1" applyBorder="1">
      <alignment/>
      <protection/>
    </xf>
    <xf numFmtId="172" fontId="6" fillId="0" borderId="69" xfId="70" applyNumberFormat="1" applyFont="1" applyBorder="1">
      <alignment/>
      <protection/>
    </xf>
    <xf numFmtId="0" fontId="28" fillId="0" borderId="0" xfId="0" applyFont="1" applyAlignment="1" quotePrefix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/>
    </xf>
    <xf numFmtId="172" fontId="3" fillId="0" borderId="0" xfId="0" applyNumberFormat="1" applyFont="1" applyAlignment="1" quotePrefix="1">
      <alignment horizontal="left"/>
    </xf>
    <xf numFmtId="172" fontId="9" fillId="0" borderId="32" xfId="70" applyNumberFormat="1" applyFont="1" applyBorder="1">
      <alignment/>
      <protection/>
    </xf>
    <xf numFmtId="172" fontId="9" fillId="0" borderId="0" xfId="69" applyNumberFormat="1" applyFont="1">
      <alignment/>
      <protection/>
    </xf>
    <xf numFmtId="172" fontId="9" fillId="0" borderId="32" xfId="69" applyNumberFormat="1" applyFont="1" applyBorder="1">
      <alignment/>
      <protection/>
    </xf>
    <xf numFmtId="172" fontId="9" fillId="0" borderId="59" xfId="70" applyNumberFormat="1" applyFont="1" applyBorder="1">
      <alignment/>
      <protection/>
    </xf>
    <xf numFmtId="172" fontId="9" fillId="0" borderId="16" xfId="70" applyNumberFormat="1" applyFont="1" applyBorder="1">
      <alignment/>
      <protection/>
    </xf>
    <xf numFmtId="172" fontId="9" fillId="0" borderId="16" xfId="69" applyNumberFormat="1" applyFont="1" applyBorder="1">
      <alignment/>
      <protection/>
    </xf>
    <xf numFmtId="172" fontId="9" fillId="0" borderId="48" xfId="70" applyNumberFormat="1" applyFont="1" applyBorder="1">
      <alignment/>
      <protection/>
    </xf>
    <xf numFmtId="172" fontId="9" fillId="0" borderId="37" xfId="70" applyNumberFormat="1" applyFont="1" applyBorder="1">
      <alignment/>
      <protection/>
    </xf>
    <xf numFmtId="172" fontId="9" fillId="0" borderId="37" xfId="69" applyNumberFormat="1" applyFont="1" applyBorder="1">
      <alignment/>
      <protection/>
    </xf>
    <xf numFmtId="172" fontId="2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73" xfId="0" applyFont="1" applyBorder="1" applyAlignment="1">
      <alignment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78" xfId="0" applyFont="1" applyBorder="1" applyAlignment="1">
      <alignment vertical="center"/>
    </xf>
    <xf numFmtId="174" fontId="10" fillId="0" borderId="16" xfId="46" applyNumberFormat="1" applyFont="1" applyBorder="1" applyAlignment="1">
      <alignment horizontal="right" vertical="center"/>
      <protection/>
    </xf>
    <xf numFmtId="174" fontId="10" fillId="0" borderId="0" xfId="0" applyNumberFormat="1" applyFont="1" applyBorder="1" applyAlignment="1">
      <alignment vertical="center"/>
    </xf>
    <xf numFmtId="174" fontId="10" fillId="0" borderId="4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4" fontId="10" fillId="0" borderId="0" xfId="0" applyNumberFormat="1" applyFont="1" applyBorder="1" applyAlignment="1">
      <alignment vertical="center"/>
    </xf>
    <xf numFmtId="174" fontId="10" fillId="0" borderId="4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4" fontId="10" fillId="0" borderId="16" xfId="46" applyNumberFormat="1" applyFont="1" applyBorder="1" applyAlignment="1">
      <alignment horizontal="right" vertical="center"/>
      <protection/>
    </xf>
    <xf numFmtId="0" fontId="12" fillId="0" borderId="79" xfId="0" applyFont="1" applyBorder="1" applyAlignment="1">
      <alignment vertical="center"/>
    </xf>
    <xf numFmtId="174" fontId="12" fillId="0" borderId="37" xfId="46" applyNumberFormat="1" applyFont="1" applyBorder="1" applyAlignment="1">
      <alignment horizontal="right" vertical="center"/>
      <protection/>
    </xf>
    <xf numFmtId="174" fontId="12" fillId="0" borderId="35" xfId="0" applyNumberFormat="1" applyFont="1" applyBorder="1" applyAlignment="1">
      <alignment vertical="center"/>
    </xf>
    <xf numFmtId="174" fontId="12" fillId="0" borderId="5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1" xfId="0" applyFont="1" applyBorder="1" applyAlignment="1">
      <alignment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8" fillId="0" borderId="86" xfId="0" applyFont="1" applyBorder="1" applyAlignment="1" applyProtection="1">
      <alignment horizontal="left"/>
      <protection locked="0"/>
    </xf>
    <xf numFmtId="4" fontId="10" fillId="0" borderId="87" xfId="47" applyNumberFormat="1" applyFont="1" applyBorder="1" applyAlignment="1">
      <alignment horizontal="center" vertical="center"/>
      <protection/>
    </xf>
    <xf numFmtId="4" fontId="10" fillId="0" borderId="88" xfId="47" applyNumberFormat="1" applyFont="1" applyBorder="1" applyAlignment="1">
      <alignment horizontal="center" vertical="center"/>
      <protection/>
    </xf>
    <xf numFmtId="4" fontId="10" fillId="0" borderId="89" xfId="47" applyNumberFormat="1" applyFont="1" applyBorder="1" applyAlignment="1">
      <alignment horizontal="center" vertical="center"/>
      <protection/>
    </xf>
    <xf numFmtId="164" fontId="10" fillId="0" borderId="90" xfId="48" applyNumberFormat="1" applyFont="1" applyBorder="1" applyAlignment="1">
      <alignment horizontal="center" vertical="center"/>
      <protection/>
    </xf>
    <xf numFmtId="164" fontId="10" fillId="0" borderId="89" xfId="48" applyNumberFormat="1" applyFont="1" applyBorder="1" applyAlignment="1">
      <alignment horizontal="center" vertical="center"/>
      <protection/>
    </xf>
    <xf numFmtId="0" fontId="18" fillId="0" borderId="58" xfId="0" applyFont="1" applyBorder="1" applyAlignment="1" applyProtection="1">
      <alignment horizontal="left"/>
      <protection locked="0"/>
    </xf>
    <xf numFmtId="4" fontId="10" fillId="0" borderId="0" xfId="47" applyNumberFormat="1" applyFont="1" applyBorder="1" applyAlignment="1">
      <alignment horizontal="center" vertical="center"/>
      <protection/>
    </xf>
    <xf numFmtId="4" fontId="10" fillId="0" borderId="16" xfId="47" applyNumberFormat="1" applyFont="1" applyBorder="1" applyAlignment="1">
      <alignment horizontal="center" vertical="center"/>
      <protection/>
    </xf>
    <xf numFmtId="4" fontId="10" fillId="0" borderId="42" xfId="47" applyNumberFormat="1" applyFont="1" applyBorder="1" applyAlignment="1">
      <alignment horizontal="center" vertical="center"/>
      <protection/>
    </xf>
    <xf numFmtId="164" fontId="10" fillId="0" borderId="47" xfId="48" applyNumberFormat="1" applyFont="1" applyBorder="1" applyAlignment="1">
      <alignment horizontal="center" vertical="center"/>
      <protection/>
    </xf>
    <xf numFmtId="164" fontId="10" fillId="0" borderId="42" xfId="48" applyNumberFormat="1" applyFont="1" applyBorder="1" applyAlignment="1">
      <alignment horizontal="center" vertical="center"/>
      <protection/>
    </xf>
    <xf numFmtId="0" fontId="18" fillId="0" borderId="68" xfId="0" applyFont="1" applyBorder="1" applyAlignment="1" applyProtection="1">
      <alignment horizontal="left"/>
      <protection locked="0"/>
    </xf>
    <xf numFmtId="4" fontId="10" fillId="0" borderId="35" xfId="47" applyNumberFormat="1" applyFont="1" applyBorder="1" applyAlignment="1">
      <alignment horizontal="center" vertical="center"/>
      <protection/>
    </xf>
    <xf numFmtId="4" fontId="10" fillId="0" borderId="37" xfId="47" applyNumberFormat="1" applyFont="1" applyBorder="1" applyAlignment="1">
      <alignment horizontal="center" vertical="center"/>
      <protection/>
    </xf>
    <xf numFmtId="4" fontId="10" fillId="0" borderId="38" xfId="47" applyNumberFormat="1" applyFont="1" applyBorder="1" applyAlignment="1">
      <alignment horizontal="center" vertical="center"/>
      <protection/>
    </xf>
    <xf numFmtId="164" fontId="10" fillId="0" borderId="46" xfId="48" applyNumberFormat="1" applyFont="1" applyBorder="1" applyAlignment="1">
      <alignment horizontal="center" vertical="center"/>
      <protection/>
    </xf>
    <xf numFmtId="164" fontId="10" fillId="0" borderId="38" xfId="48" applyNumberFormat="1" applyFont="1" applyBorder="1" applyAlignment="1">
      <alignment horizontal="center" vertical="center"/>
      <protection/>
    </xf>
    <xf numFmtId="170" fontId="8" fillId="0" borderId="0" xfId="0" applyNumberFormat="1" applyFont="1" applyBorder="1" applyAlignment="1" applyProtection="1">
      <alignment/>
      <protection/>
    </xf>
    <xf numFmtId="170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168" fontId="9" fillId="0" borderId="0" xfId="0" applyNumberFormat="1" applyFont="1" applyBorder="1" applyAlignment="1">
      <alignment/>
    </xf>
    <xf numFmtId="168" fontId="3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71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57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45" fillId="0" borderId="58" xfId="0" applyFont="1" applyBorder="1" applyAlignment="1" applyProtection="1">
      <alignment horizontal="left"/>
      <protection locked="0"/>
    </xf>
    <xf numFmtId="4" fontId="9" fillId="0" borderId="32" xfId="47" applyNumberFormat="1" applyFont="1" applyBorder="1" applyAlignment="1">
      <alignment horizontal="center" vertical="center"/>
      <protection/>
    </xf>
    <xf numFmtId="4" fontId="9" fillId="0" borderId="33" xfId="47" applyNumberFormat="1" applyFont="1" applyBorder="1" applyAlignment="1">
      <alignment horizontal="center" vertical="center"/>
      <protection/>
    </xf>
    <xf numFmtId="164" fontId="9" fillId="0" borderId="45" xfId="48" applyNumberFormat="1" applyFont="1" applyBorder="1" applyAlignment="1">
      <alignment horizontal="center" vertical="center"/>
      <protection/>
    </xf>
    <xf numFmtId="164" fontId="9" fillId="0" borderId="33" xfId="48" applyNumberFormat="1" applyFont="1" applyBorder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4" fontId="9" fillId="0" borderId="16" xfId="47" applyNumberFormat="1" applyFont="1" applyBorder="1" applyAlignment="1">
      <alignment horizontal="center" vertical="center"/>
      <protection/>
    </xf>
    <xf numFmtId="4" fontId="9" fillId="0" borderId="42" xfId="47" applyNumberFormat="1" applyFont="1" applyBorder="1" applyAlignment="1">
      <alignment horizontal="center" vertical="center"/>
      <protection/>
    </xf>
    <xf numFmtId="164" fontId="9" fillId="0" borderId="47" xfId="48" applyNumberFormat="1" applyFont="1" applyBorder="1" applyAlignment="1">
      <alignment horizontal="center" vertical="center"/>
      <protection/>
    </xf>
    <xf numFmtId="164" fontId="9" fillId="0" borderId="42" xfId="48" applyNumberFormat="1" applyFont="1" applyBorder="1" applyAlignment="1">
      <alignment horizontal="center" vertical="center"/>
      <protection/>
    </xf>
    <xf numFmtId="0" fontId="45" fillId="0" borderId="68" xfId="0" applyFont="1" applyBorder="1" applyAlignment="1" applyProtection="1">
      <alignment horizontal="left"/>
      <protection locked="0"/>
    </xf>
    <xf numFmtId="4" fontId="9" fillId="0" borderId="37" xfId="47" applyNumberFormat="1" applyFont="1" applyBorder="1" applyAlignment="1">
      <alignment horizontal="center" vertical="center"/>
      <protection/>
    </xf>
    <xf numFmtId="4" fontId="9" fillId="0" borderId="38" xfId="47" applyNumberFormat="1" applyFont="1" applyBorder="1" applyAlignment="1">
      <alignment horizontal="center" vertical="center"/>
      <protection/>
    </xf>
    <xf numFmtId="164" fontId="9" fillId="0" borderId="46" xfId="48" applyNumberFormat="1" applyFont="1" applyBorder="1" applyAlignment="1">
      <alignment horizontal="center" vertical="center"/>
      <protection/>
    </xf>
    <xf numFmtId="164" fontId="9" fillId="0" borderId="38" xfId="48" applyNumberFormat="1" applyFont="1" applyBorder="1" applyAlignment="1">
      <alignment horizontal="center" vertical="center"/>
      <protection/>
    </xf>
    <xf numFmtId="0" fontId="46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Continuous"/>
    </xf>
    <xf numFmtId="0" fontId="10" fillId="0" borderId="60" xfId="0" applyFont="1" applyFill="1" applyBorder="1" applyAlignment="1">
      <alignment vertical="center"/>
    </xf>
    <xf numFmtId="0" fontId="10" fillId="0" borderId="92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173" fontId="10" fillId="0" borderId="32" xfId="49" applyNumberFormat="1" applyFont="1" applyFill="1" applyBorder="1" applyAlignment="1">
      <alignment/>
      <protection/>
    </xf>
    <xf numFmtId="173" fontId="10" fillId="0" borderId="32" xfId="49" applyNumberFormat="1" applyFont="1" applyFill="1" applyBorder="1" applyAlignment="1">
      <alignment/>
      <protection/>
    </xf>
    <xf numFmtId="173" fontId="10" fillId="0" borderId="33" xfId="49" applyNumberFormat="1" applyFont="1" applyFill="1" applyBorder="1" applyAlignment="1">
      <alignment/>
      <protection/>
    </xf>
    <xf numFmtId="2" fontId="10" fillId="0" borderId="0" xfId="0" applyNumberFormat="1" applyFont="1" applyAlignment="1">
      <alignment/>
    </xf>
    <xf numFmtId="0" fontId="10" fillId="0" borderId="93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173" fontId="10" fillId="0" borderId="22" xfId="49" applyNumberFormat="1" applyFont="1" applyFill="1" applyBorder="1" applyAlignment="1">
      <alignment/>
      <protection/>
    </xf>
    <xf numFmtId="173" fontId="10" fillId="0" borderId="16" xfId="49" applyNumberFormat="1" applyFont="1" applyFill="1" applyBorder="1" applyAlignment="1">
      <alignment/>
      <protection/>
    </xf>
    <xf numFmtId="173" fontId="10" fillId="0" borderId="42" xfId="49" applyNumberFormat="1" applyFont="1" applyFill="1" applyBorder="1" applyAlignment="1">
      <alignment/>
      <protection/>
    </xf>
    <xf numFmtId="0" fontId="10" fillId="0" borderId="58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173" fontId="10" fillId="0" borderId="16" xfId="49" applyNumberFormat="1" applyFont="1" applyFill="1" applyBorder="1" applyAlignment="1">
      <alignment/>
      <protection/>
    </xf>
    <xf numFmtId="173" fontId="10" fillId="0" borderId="18" xfId="49" applyNumberFormat="1" applyFont="1" applyFill="1" applyBorder="1" applyAlignment="1">
      <alignment/>
      <protection/>
    </xf>
    <xf numFmtId="173" fontId="10" fillId="0" borderId="80" xfId="49" applyNumberFormat="1" applyFont="1" applyFill="1" applyBorder="1" applyAlignment="1">
      <alignment/>
      <protection/>
    </xf>
    <xf numFmtId="173" fontId="10" fillId="0" borderId="42" xfId="49" applyNumberFormat="1" applyFont="1" applyFill="1" applyBorder="1" applyAlignment="1">
      <alignment/>
      <protection/>
    </xf>
    <xf numFmtId="173" fontId="10" fillId="0" borderId="22" xfId="49" applyNumberFormat="1" applyFont="1" applyFill="1" applyBorder="1" applyAlignment="1">
      <alignment/>
      <protection/>
    </xf>
    <xf numFmtId="173" fontId="10" fillId="0" borderId="40" xfId="49" applyNumberFormat="1" applyFont="1" applyFill="1" applyBorder="1" applyAlignment="1">
      <alignment/>
      <protection/>
    </xf>
    <xf numFmtId="0" fontId="10" fillId="0" borderId="94" xfId="0" applyFont="1" applyFill="1" applyBorder="1" applyAlignment="1">
      <alignment vertical="center"/>
    </xf>
    <xf numFmtId="0" fontId="10" fillId="0" borderId="95" xfId="0" applyFont="1" applyFill="1" applyBorder="1" applyAlignment="1">
      <alignment horizontal="center" vertical="center"/>
    </xf>
    <xf numFmtId="173" fontId="10" fillId="0" borderId="18" xfId="49" applyNumberFormat="1" applyFont="1" applyFill="1" applyBorder="1" applyAlignment="1">
      <alignment/>
      <protection/>
    </xf>
    <xf numFmtId="0" fontId="10" fillId="0" borderId="68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173" fontId="10" fillId="0" borderId="37" xfId="49" applyNumberFormat="1" applyFont="1" applyFill="1" applyBorder="1" applyAlignment="1">
      <alignment/>
      <protection/>
    </xf>
    <xf numFmtId="173" fontId="10" fillId="0" borderId="37" xfId="49" applyNumberFormat="1" applyFont="1" applyFill="1" applyBorder="1" applyAlignment="1">
      <alignment/>
      <protection/>
    </xf>
    <xf numFmtId="173" fontId="10" fillId="0" borderId="38" xfId="49" applyNumberFormat="1" applyFont="1" applyFill="1" applyBorder="1" applyAlignment="1">
      <alignment/>
      <protection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97" xfId="0" applyFont="1" applyBorder="1" applyAlignment="1">
      <alignment vertical="center"/>
    </xf>
    <xf numFmtId="2" fontId="8" fillId="0" borderId="88" xfId="46" applyNumberFormat="1" applyFont="1" applyBorder="1" applyAlignment="1">
      <alignment horizontal="center" vertical="center"/>
      <protection/>
    </xf>
    <xf numFmtId="2" fontId="8" fillId="0" borderId="89" xfId="46" applyNumberFormat="1" applyFont="1" applyBorder="1" applyAlignment="1">
      <alignment horizontal="center" vertical="center"/>
      <protection/>
    </xf>
    <xf numFmtId="0" fontId="44" fillId="0" borderId="78" xfId="65" applyFont="1" applyFill="1" applyBorder="1" applyAlignment="1">
      <alignment horizontal="left" wrapText="1"/>
      <protection/>
    </xf>
    <xf numFmtId="2" fontId="8" fillId="0" borderId="16" xfId="46" applyNumberFormat="1" applyFont="1" applyBorder="1" applyAlignment="1">
      <alignment horizontal="center" vertical="center"/>
      <protection/>
    </xf>
    <xf numFmtId="2" fontId="8" fillId="0" borderId="42" xfId="46" applyNumberFormat="1" applyFont="1" applyBorder="1" applyAlignment="1">
      <alignment horizontal="center" vertical="center"/>
      <protection/>
    </xf>
    <xf numFmtId="2" fontId="8" fillId="0" borderId="16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44" fillId="0" borderId="79" xfId="65" applyFont="1" applyFill="1" applyBorder="1" applyAlignment="1">
      <alignment horizontal="left" wrapText="1"/>
      <protection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15" fillId="0" borderId="0" xfId="49" applyFont="1">
      <alignment/>
      <protection/>
    </xf>
    <xf numFmtId="0" fontId="8" fillId="0" borderId="0" xfId="49" applyFont="1">
      <alignment/>
      <protection/>
    </xf>
    <xf numFmtId="0" fontId="10" fillId="0" borderId="0" xfId="49" applyFont="1">
      <alignment/>
      <protection/>
    </xf>
    <xf numFmtId="0" fontId="49" fillId="0" borderId="0" xfId="49" applyFont="1">
      <alignment/>
      <protection/>
    </xf>
    <xf numFmtId="0" fontId="10" fillId="0" borderId="0" xfId="49" applyFont="1">
      <alignment/>
      <protection/>
    </xf>
    <xf numFmtId="0" fontId="8" fillId="0" borderId="98" xfId="49" applyFont="1" applyBorder="1">
      <alignment/>
      <protection/>
    </xf>
    <xf numFmtId="0" fontId="8" fillId="0" borderId="19" xfId="49" applyFont="1" applyBorder="1" applyAlignment="1">
      <alignment horizontal="centerContinuous"/>
      <protection/>
    </xf>
    <xf numFmtId="0" fontId="8" fillId="0" borderId="18" xfId="49" applyFont="1" applyBorder="1">
      <alignment/>
      <protection/>
    </xf>
    <xf numFmtId="0" fontId="43" fillId="0" borderId="20" xfId="49" applyFont="1" applyBorder="1">
      <alignment/>
      <protection/>
    </xf>
    <xf numFmtId="0" fontId="8" fillId="0" borderId="99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Continuous" vertical="justify"/>
      <protection/>
    </xf>
    <xf numFmtId="0" fontId="8" fillId="0" borderId="25" xfId="49" applyFont="1" applyBorder="1" applyAlignment="1">
      <alignment horizontal="centerContinuous" vertical="justify"/>
      <protection/>
    </xf>
    <xf numFmtId="0" fontId="8" fillId="0" borderId="22" xfId="49" applyFont="1" applyBorder="1" applyAlignment="1">
      <alignment horizontal="centerContinuous" vertical="justify"/>
      <protection/>
    </xf>
    <xf numFmtId="0" fontId="8" fillId="0" borderId="16" xfId="49" applyFont="1" applyBorder="1" applyAlignment="1">
      <alignment horizontal="center"/>
      <protection/>
    </xf>
    <xf numFmtId="0" fontId="8" fillId="0" borderId="21" xfId="49" applyFont="1" applyBorder="1" applyAlignment="1">
      <alignment horizontal="center"/>
      <protection/>
    </xf>
    <xf numFmtId="0" fontId="8" fillId="0" borderId="100" xfId="49" applyFont="1" applyBorder="1" applyAlignment="1">
      <alignment vertical="center"/>
      <protection/>
    </xf>
    <xf numFmtId="0" fontId="8" fillId="0" borderId="101" xfId="49" applyFont="1" applyBorder="1" applyAlignment="1">
      <alignment horizontal="center" vertical="center"/>
      <protection/>
    </xf>
    <xf numFmtId="0" fontId="8" fillId="0" borderId="75" xfId="49" applyFont="1" applyBorder="1" applyAlignment="1">
      <alignment horizontal="center" vertical="center"/>
      <protection/>
    </xf>
    <xf numFmtId="0" fontId="44" fillId="0" borderId="75" xfId="49" applyFont="1" applyBorder="1" applyAlignment="1">
      <alignment horizontal="center" vertical="center"/>
      <protection/>
    </xf>
    <xf numFmtId="0" fontId="44" fillId="0" borderId="83" xfId="49" applyFont="1" applyBorder="1" applyAlignment="1">
      <alignment horizontal="center" vertical="center"/>
      <protection/>
    </xf>
    <xf numFmtId="0" fontId="8" fillId="0" borderId="83" xfId="49" applyFont="1" applyBorder="1" applyAlignment="1">
      <alignment horizontal="center" vertical="center"/>
      <protection/>
    </xf>
    <xf numFmtId="0" fontId="8" fillId="0" borderId="102" xfId="49" applyFont="1" applyBorder="1" applyAlignment="1">
      <alignment horizontal="center" vertical="center"/>
      <protection/>
    </xf>
    <xf numFmtId="0" fontId="8" fillId="0" borderId="83" xfId="49" applyFont="1" applyBorder="1" applyAlignment="1">
      <alignment vertical="center"/>
      <protection/>
    </xf>
    <xf numFmtId="0" fontId="8" fillId="0" borderId="99" xfId="49" applyFont="1" applyBorder="1">
      <alignment/>
      <protection/>
    </xf>
    <xf numFmtId="3" fontId="8" fillId="0" borderId="0" xfId="49" applyNumberFormat="1" applyFont="1" applyBorder="1">
      <alignment/>
      <protection/>
    </xf>
    <xf numFmtId="3" fontId="8" fillId="0" borderId="16" xfId="49" applyNumberFormat="1" applyFont="1" applyBorder="1">
      <alignment/>
      <protection/>
    </xf>
    <xf numFmtId="3" fontId="51" fillId="0" borderId="16" xfId="63" applyNumberFormat="1" applyFont="1" applyBorder="1" applyAlignment="1">
      <alignment horizontal="right"/>
      <protection/>
    </xf>
    <xf numFmtId="164" fontId="44" fillId="0" borderId="16" xfId="49" applyNumberFormat="1" applyFont="1" applyBorder="1">
      <alignment/>
      <protection/>
    </xf>
    <xf numFmtId="164" fontId="51" fillId="0" borderId="17" xfId="49" applyNumberFormat="1" applyFont="1" applyBorder="1">
      <alignment/>
      <protection/>
    </xf>
    <xf numFmtId="165" fontId="51" fillId="0" borderId="88" xfId="63" applyNumberFormat="1" applyFont="1" applyBorder="1" applyAlignment="1">
      <alignment horizontal="right"/>
      <protection/>
    </xf>
    <xf numFmtId="165" fontId="51" fillId="0" borderId="16" xfId="63" applyNumberFormat="1" applyFont="1" applyBorder="1" applyAlignment="1">
      <alignment horizontal="right"/>
      <protection/>
    </xf>
    <xf numFmtId="0" fontId="8" fillId="0" borderId="103" xfId="49" applyFont="1" applyBorder="1">
      <alignment/>
      <protection/>
    </xf>
    <xf numFmtId="3" fontId="8" fillId="0" borderId="24" xfId="49" applyNumberFormat="1" applyFont="1" applyBorder="1">
      <alignment/>
      <protection/>
    </xf>
    <xf numFmtId="3" fontId="8" fillId="0" borderId="22" xfId="49" applyNumberFormat="1" applyFont="1" applyBorder="1">
      <alignment/>
      <protection/>
    </xf>
    <xf numFmtId="3" fontId="51" fillId="0" borderId="22" xfId="63" applyNumberFormat="1" applyFont="1" applyBorder="1" applyAlignment="1">
      <alignment horizontal="right"/>
      <protection/>
    </xf>
    <xf numFmtId="164" fontId="44" fillId="0" borderId="22" xfId="49" applyNumberFormat="1" applyFont="1" applyBorder="1">
      <alignment/>
      <protection/>
    </xf>
    <xf numFmtId="164" fontId="51" fillId="0" borderId="23" xfId="49" applyNumberFormat="1" applyFont="1" applyBorder="1">
      <alignment/>
      <protection/>
    </xf>
    <xf numFmtId="165" fontId="51" fillId="0" borderId="22" xfId="63" applyNumberFormat="1" applyFont="1" applyBorder="1" applyAlignment="1">
      <alignment horizontal="right"/>
      <protection/>
    </xf>
    <xf numFmtId="3" fontId="8" fillId="0" borderId="23" xfId="49" applyNumberFormat="1" applyFont="1" applyBorder="1">
      <alignment/>
      <protection/>
    </xf>
    <xf numFmtId="0" fontId="8" fillId="0" borderId="0" xfId="49" applyFont="1">
      <alignment/>
      <protection/>
    </xf>
    <xf numFmtId="0" fontId="43" fillId="0" borderId="0" xfId="49" applyFont="1">
      <alignment/>
      <protection/>
    </xf>
    <xf numFmtId="0" fontId="4" fillId="0" borderId="0" xfId="49" applyFont="1">
      <alignment/>
      <protection/>
    </xf>
    <xf numFmtId="0" fontId="16" fillId="0" borderId="0" xfId="49">
      <alignment/>
      <protection/>
    </xf>
    <xf numFmtId="0" fontId="8" fillId="0" borderId="0" xfId="49" applyFont="1" applyAlignment="1">
      <alignment horizontal="right"/>
      <protection/>
    </xf>
    <xf numFmtId="0" fontId="16" fillId="0" borderId="0" xfId="49" applyAlignment="1">
      <alignment horizontal="center"/>
      <protection/>
    </xf>
    <xf numFmtId="0" fontId="12" fillId="0" borderId="0" xfId="49" applyFont="1">
      <alignment/>
      <protection/>
    </xf>
    <xf numFmtId="0" fontId="10" fillId="0" borderId="0" xfId="49" applyFont="1" applyAlignment="1">
      <alignment horizontal="right"/>
      <protection/>
    </xf>
    <xf numFmtId="0" fontId="10" fillId="0" borderId="12" xfId="49" applyFont="1" applyBorder="1" applyAlignment="1">
      <alignment horizontal="center"/>
      <protection/>
    </xf>
    <xf numFmtId="0" fontId="10" fillId="0" borderId="13" xfId="49" applyFont="1" applyBorder="1" applyAlignment="1">
      <alignment horizontal="center"/>
      <protection/>
    </xf>
    <xf numFmtId="0" fontId="10" fillId="0" borderId="104" xfId="49" applyFont="1" applyBorder="1" applyAlignment="1">
      <alignment horizontal="center"/>
      <protection/>
    </xf>
    <xf numFmtId="0" fontId="10" fillId="0" borderId="75" xfId="49" applyFont="1" applyBorder="1" applyAlignment="1">
      <alignment vertical="center"/>
      <protection/>
    </xf>
    <xf numFmtId="164" fontId="10" fillId="0" borderId="75" xfId="49" applyNumberFormat="1" applyFont="1" applyBorder="1" applyAlignment="1">
      <alignment vertical="center"/>
      <protection/>
    </xf>
    <xf numFmtId="164" fontId="10" fillId="0" borderId="77" xfId="49" applyNumberFormat="1" applyFont="1" applyBorder="1" applyAlignment="1">
      <alignment vertical="center"/>
      <protection/>
    </xf>
    <xf numFmtId="0" fontId="12" fillId="0" borderId="41" xfId="49" applyFont="1" applyBorder="1">
      <alignment/>
      <protection/>
    </xf>
    <xf numFmtId="0" fontId="10" fillId="0" borderId="0" xfId="49" applyFont="1" applyBorder="1">
      <alignment/>
      <protection/>
    </xf>
    <xf numFmtId="0" fontId="10" fillId="0" borderId="42" xfId="49" applyFont="1" applyBorder="1">
      <alignment/>
      <protection/>
    </xf>
    <xf numFmtId="164" fontId="10" fillId="0" borderId="18" xfId="49" applyNumberFormat="1" applyFont="1" applyBorder="1">
      <alignment/>
      <protection/>
    </xf>
    <xf numFmtId="0" fontId="10" fillId="0" borderId="18" xfId="49" applyFont="1" applyBorder="1">
      <alignment/>
      <protection/>
    </xf>
    <xf numFmtId="164" fontId="10" fillId="0" borderId="52" xfId="49" applyNumberFormat="1" applyFont="1" applyBorder="1">
      <alignment/>
      <protection/>
    </xf>
    <xf numFmtId="0" fontId="10" fillId="0" borderId="22" xfId="49" applyFont="1" applyBorder="1">
      <alignment/>
      <protection/>
    </xf>
    <xf numFmtId="0" fontId="10" fillId="0" borderId="50" xfId="49" applyFont="1" applyBorder="1">
      <alignment/>
      <protection/>
    </xf>
    <xf numFmtId="0" fontId="12" fillId="0" borderId="41" xfId="49" applyFont="1" applyFill="1" applyBorder="1">
      <alignment/>
      <protection/>
    </xf>
    <xf numFmtId="0" fontId="10" fillId="0" borderId="18" xfId="49" applyFont="1" applyBorder="1" applyAlignment="1">
      <alignment horizontal="right"/>
      <protection/>
    </xf>
    <xf numFmtId="0" fontId="10" fillId="0" borderId="26" xfId="49" applyFont="1" applyBorder="1" applyAlignment="1">
      <alignment horizontal="right"/>
      <protection/>
    </xf>
    <xf numFmtId="0" fontId="10" fillId="0" borderId="52" xfId="49" applyFont="1" applyBorder="1" applyAlignment="1">
      <alignment horizontal="right"/>
      <protection/>
    </xf>
    <xf numFmtId="164" fontId="10" fillId="0" borderId="16" xfId="49" applyNumberFormat="1" applyFont="1" applyBorder="1">
      <alignment/>
      <protection/>
    </xf>
    <xf numFmtId="0" fontId="10" fillId="0" borderId="17" xfId="49" applyFont="1" applyBorder="1">
      <alignment/>
      <protection/>
    </xf>
    <xf numFmtId="0" fontId="10" fillId="0" borderId="17" xfId="49" applyFont="1" applyBorder="1" applyAlignment="1">
      <alignment horizontal="right"/>
      <protection/>
    </xf>
    <xf numFmtId="164" fontId="10" fillId="0" borderId="48" xfId="49" applyNumberFormat="1" applyFont="1" applyBorder="1" applyAlignment="1">
      <alignment horizontal="right"/>
      <protection/>
    </xf>
    <xf numFmtId="0" fontId="10" fillId="0" borderId="16" xfId="49" applyFont="1" applyBorder="1">
      <alignment/>
      <protection/>
    </xf>
    <xf numFmtId="0" fontId="10" fillId="0" borderId="48" xfId="49" applyFont="1" applyBorder="1" applyAlignment="1">
      <alignment horizontal="right"/>
      <protection/>
    </xf>
    <xf numFmtId="164" fontId="10" fillId="0" borderId="17" xfId="49" applyNumberFormat="1" applyFont="1" applyBorder="1">
      <alignment/>
      <protection/>
    </xf>
    <xf numFmtId="0" fontId="10" fillId="0" borderId="23" xfId="49" applyFont="1" applyBorder="1" applyAlignment="1">
      <alignment horizontal="right"/>
      <protection/>
    </xf>
    <xf numFmtId="0" fontId="10" fillId="0" borderId="50" xfId="49" applyFont="1" applyBorder="1" applyAlignment="1">
      <alignment horizontal="right"/>
      <protection/>
    </xf>
    <xf numFmtId="0" fontId="10" fillId="0" borderId="14" xfId="49" applyFont="1" applyBorder="1">
      <alignment/>
      <protection/>
    </xf>
    <xf numFmtId="0" fontId="10" fillId="0" borderId="44" xfId="49" applyFont="1" applyBorder="1">
      <alignment/>
      <protection/>
    </xf>
    <xf numFmtId="164" fontId="10" fillId="0" borderId="26" xfId="49" applyNumberFormat="1" applyFont="1" applyBorder="1">
      <alignment/>
      <protection/>
    </xf>
    <xf numFmtId="164" fontId="10" fillId="0" borderId="42" xfId="49" applyNumberFormat="1" applyFont="1" applyBorder="1">
      <alignment/>
      <protection/>
    </xf>
    <xf numFmtId="0" fontId="10" fillId="0" borderId="16" xfId="49" applyFont="1" applyBorder="1" applyAlignment="1">
      <alignment horizontal="right"/>
      <protection/>
    </xf>
    <xf numFmtId="0" fontId="10" fillId="0" borderId="37" xfId="49" applyFont="1" applyBorder="1">
      <alignment/>
      <protection/>
    </xf>
    <xf numFmtId="0" fontId="10" fillId="0" borderId="53" xfId="49" applyFont="1" applyBorder="1">
      <alignment/>
      <protection/>
    </xf>
    <xf numFmtId="164" fontId="10" fillId="0" borderId="54" xfId="49" applyNumberFormat="1" applyFont="1" applyBorder="1">
      <alignment/>
      <protection/>
    </xf>
    <xf numFmtId="164" fontId="10" fillId="0" borderId="38" xfId="49" applyNumberFormat="1" applyFont="1" applyBorder="1">
      <alignment/>
      <protection/>
    </xf>
    <xf numFmtId="0" fontId="10" fillId="0" borderId="24" xfId="49" applyFont="1" applyBorder="1" applyAlignment="1">
      <alignment horizontal="centerContinuous"/>
      <protection/>
    </xf>
    <xf numFmtId="0" fontId="10" fillId="0" borderId="25" xfId="49" applyFont="1" applyBorder="1" applyAlignment="1">
      <alignment horizontal="centerContinuous"/>
      <protection/>
    </xf>
    <xf numFmtId="0" fontId="10" fillId="0" borderId="23" xfId="49" applyFont="1" applyBorder="1" applyAlignment="1">
      <alignment horizontal="centerContinuous"/>
      <protection/>
    </xf>
    <xf numFmtId="0" fontId="10" fillId="0" borderId="40" xfId="49" applyFont="1" applyBorder="1" applyAlignment="1">
      <alignment horizontal="centerContinuous"/>
      <protection/>
    </xf>
    <xf numFmtId="0" fontId="10" fillId="0" borderId="47" xfId="49" applyFont="1" applyBorder="1">
      <alignment/>
      <protection/>
    </xf>
    <xf numFmtId="0" fontId="10" fillId="0" borderId="49" xfId="49" applyFont="1" applyBorder="1">
      <alignment/>
      <protection/>
    </xf>
    <xf numFmtId="0" fontId="10" fillId="0" borderId="39" xfId="49" applyFont="1" applyBorder="1">
      <alignment/>
      <protection/>
    </xf>
    <xf numFmtId="0" fontId="10" fillId="0" borderId="105" xfId="49" applyFont="1" applyBorder="1" applyAlignment="1" applyProtection="1">
      <alignment horizontal="left" vertical="center" indent="1"/>
      <protection/>
    </xf>
    <xf numFmtId="0" fontId="10" fillId="0" borderId="95" xfId="49" applyFont="1" applyBorder="1" applyAlignment="1">
      <alignment horizontal="center"/>
      <protection/>
    </xf>
    <xf numFmtId="0" fontId="10" fillId="0" borderId="39" xfId="49" applyFont="1" applyBorder="1" applyAlignment="1">
      <alignment horizontal="center"/>
      <protection/>
    </xf>
    <xf numFmtId="0" fontId="10" fillId="0" borderId="41" xfId="49" applyFont="1" applyBorder="1" applyAlignment="1">
      <alignment horizontal="center"/>
      <protection/>
    </xf>
    <xf numFmtId="0" fontId="12" fillId="0" borderId="43" xfId="49" applyFont="1" applyBorder="1">
      <alignment/>
      <protection/>
    </xf>
    <xf numFmtId="0" fontId="10" fillId="0" borderId="95" xfId="49" applyFont="1" applyBorder="1" applyAlignment="1" applyProtection="1">
      <alignment horizontal="left" indent="3"/>
      <protection/>
    </xf>
    <xf numFmtId="0" fontId="10" fillId="0" borderId="41" xfId="49" applyFont="1" applyBorder="1" applyAlignment="1" applyProtection="1">
      <alignment horizontal="left" indent="3"/>
      <protection/>
    </xf>
    <xf numFmtId="0" fontId="10" fillId="0" borderId="34" xfId="49" applyFont="1" applyBorder="1" applyAlignment="1" applyProtection="1">
      <alignment horizontal="left" indent="3"/>
      <protection/>
    </xf>
    <xf numFmtId="0" fontId="10" fillId="0" borderId="39" xfId="49" applyFont="1" applyBorder="1" applyAlignment="1">
      <alignment horizontal="centerContinuous"/>
      <protection/>
    </xf>
    <xf numFmtId="0" fontId="10" fillId="0" borderId="106" xfId="49" applyFont="1" applyBorder="1" applyAlignment="1">
      <alignment horizontal="center"/>
      <protection/>
    </xf>
    <xf numFmtId="0" fontId="10" fillId="0" borderId="107" xfId="49" applyFont="1" applyBorder="1" applyAlignment="1">
      <alignment vertical="center"/>
      <protection/>
    </xf>
    <xf numFmtId="0" fontId="10" fillId="0" borderId="41" xfId="49" applyFont="1" applyBorder="1">
      <alignment/>
      <protection/>
    </xf>
    <xf numFmtId="164" fontId="10" fillId="0" borderId="51" xfId="49" applyNumberFormat="1" applyFont="1" applyBorder="1">
      <alignment/>
      <protection/>
    </xf>
    <xf numFmtId="0" fontId="10" fillId="0" borderId="51" xfId="49" applyFont="1" applyBorder="1" applyAlignment="1">
      <alignment horizontal="right"/>
      <protection/>
    </xf>
    <xf numFmtId="164" fontId="10" fillId="0" borderId="47" xfId="49" applyNumberFormat="1" applyFont="1" applyBorder="1">
      <alignment/>
      <protection/>
    </xf>
    <xf numFmtId="0" fontId="10" fillId="0" borderId="43" xfId="49" applyFont="1" applyBorder="1">
      <alignment/>
      <protection/>
    </xf>
    <xf numFmtId="0" fontId="10" fillId="0" borderId="51" xfId="49" applyFont="1" applyBorder="1">
      <alignment/>
      <protection/>
    </xf>
    <xf numFmtId="0" fontId="10" fillId="0" borderId="47" xfId="49" applyFont="1" applyBorder="1" applyAlignment="1">
      <alignment horizontal="right"/>
      <protection/>
    </xf>
    <xf numFmtId="0" fontId="10" fillId="0" borderId="46" xfId="49" applyFont="1" applyBorder="1">
      <alignment/>
      <protection/>
    </xf>
    <xf numFmtId="0" fontId="10" fillId="0" borderId="70" xfId="49" applyFont="1" applyBorder="1">
      <alignment/>
      <protection/>
    </xf>
    <xf numFmtId="0" fontId="10" fillId="0" borderId="98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Continuous" vertical="center" wrapText="1"/>
      <protection/>
    </xf>
    <xf numFmtId="0" fontId="10" fillId="0" borderId="18" xfId="49" applyFont="1" applyBorder="1" applyAlignment="1">
      <alignment horizontal="centerContinuous" vertical="center" wrapText="1"/>
      <protection/>
    </xf>
    <xf numFmtId="0" fontId="10" fillId="0" borderId="26" xfId="49" applyFont="1" applyBorder="1" applyAlignment="1">
      <alignment horizontal="centerContinuous" vertical="center" wrapText="1"/>
      <protection/>
    </xf>
    <xf numFmtId="0" fontId="10" fillId="0" borderId="100" xfId="49" applyFont="1" applyBorder="1">
      <alignment/>
      <protection/>
    </xf>
    <xf numFmtId="0" fontId="10" fillId="0" borderId="76" xfId="49" applyFont="1" applyBorder="1" applyAlignment="1">
      <alignment horizontal="right" vertical="center"/>
      <protection/>
    </xf>
    <xf numFmtId="0" fontId="10" fillId="0" borderId="83" xfId="49" applyFont="1" applyBorder="1" applyAlignment="1">
      <alignment horizontal="centerContinuous" vertical="center"/>
      <protection/>
    </xf>
    <xf numFmtId="0" fontId="10" fillId="0" borderId="83" xfId="49" applyFont="1" applyBorder="1" applyAlignment="1">
      <alignment horizontal="center" vertical="center"/>
      <protection/>
    </xf>
    <xf numFmtId="0" fontId="10" fillId="0" borderId="108" xfId="49" applyFont="1" applyBorder="1" applyAlignment="1">
      <alignment horizontal="center" vertical="center"/>
      <protection/>
    </xf>
    <xf numFmtId="0" fontId="10" fillId="0" borderId="102" xfId="49" applyFont="1" applyBorder="1" applyAlignment="1">
      <alignment horizontal="center" vertical="center"/>
      <protection/>
    </xf>
    <xf numFmtId="0" fontId="10" fillId="0" borderId="109" xfId="49" applyFont="1" applyBorder="1" applyAlignment="1">
      <alignment wrapText="1"/>
      <protection/>
    </xf>
    <xf numFmtId="3" fontId="10" fillId="0" borderId="0" xfId="49" applyNumberFormat="1" applyFont="1" applyBorder="1">
      <alignment/>
      <protection/>
    </xf>
    <xf numFmtId="165" fontId="10" fillId="0" borderId="110" xfId="49" applyNumberFormat="1" applyFont="1" applyBorder="1">
      <alignment/>
      <protection/>
    </xf>
    <xf numFmtId="3" fontId="10" fillId="0" borderId="88" xfId="49" applyNumberFormat="1" applyFont="1" applyBorder="1">
      <alignment/>
      <protection/>
    </xf>
    <xf numFmtId="165" fontId="10" fillId="0" borderId="0" xfId="49" applyNumberFormat="1" applyFont="1" applyBorder="1">
      <alignment/>
      <protection/>
    </xf>
    <xf numFmtId="3" fontId="9" fillId="0" borderId="88" xfId="63" applyNumberFormat="1" applyFont="1" applyBorder="1" applyAlignment="1">
      <alignment horizontal="right"/>
      <protection/>
    </xf>
    <xf numFmtId="164" fontId="10" fillId="0" borderId="0" xfId="49" applyNumberFormat="1" applyFont="1" applyBorder="1">
      <alignment/>
      <protection/>
    </xf>
    <xf numFmtId="4" fontId="9" fillId="0" borderId="88" xfId="63" applyNumberFormat="1" applyFont="1" applyBorder="1" applyAlignment="1">
      <alignment horizontal="right"/>
      <protection/>
    </xf>
    <xf numFmtId="3" fontId="135" fillId="0" borderId="88" xfId="63" applyNumberFormat="1" applyFont="1" applyBorder="1" applyAlignment="1">
      <alignment horizontal="right"/>
      <protection/>
    </xf>
    <xf numFmtId="164" fontId="131" fillId="0" borderId="0" xfId="49" applyNumberFormat="1" applyFont="1" applyBorder="1">
      <alignment/>
      <protection/>
    </xf>
    <xf numFmtId="0" fontId="131" fillId="0" borderId="88" xfId="0" applyFont="1" applyBorder="1" applyAlignment="1">
      <alignment/>
    </xf>
    <xf numFmtId="164" fontId="131" fillId="0" borderId="88" xfId="0" applyNumberFormat="1" applyFont="1" applyBorder="1" applyAlignment="1">
      <alignment/>
    </xf>
    <xf numFmtId="0" fontId="10" fillId="0" borderId="99" xfId="49" applyFont="1" applyBorder="1">
      <alignment/>
      <protection/>
    </xf>
    <xf numFmtId="165" fontId="10" fillId="0" borderId="17" xfId="49" applyNumberFormat="1" applyFont="1" applyBorder="1">
      <alignment/>
      <protection/>
    </xf>
    <xf numFmtId="3" fontId="10" fillId="0" borderId="16" xfId="49" applyNumberFormat="1" applyFont="1" applyBorder="1">
      <alignment/>
      <protection/>
    </xf>
    <xf numFmtId="3" fontId="9" fillId="0" borderId="16" xfId="63" applyNumberFormat="1" applyFont="1" applyBorder="1" applyAlignment="1">
      <alignment horizontal="right"/>
      <protection/>
    </xf>
    <xf numFmtId="4" fontId="9" fillId="0" borderId="16" xfId="63" applyNumberFormat="1" applyFont="1" applyBorder="1" applyAlignment="1">
      <alignment horizontal="right"/>
      <protection/>
    </xf>
    <xf numFmtId="3" fontId="135" fillId="0" borderId="16" xfId="63" applyNumberFormat="1" applyFont="1" applyBorder="1" applyAlignment="1">
      <alignment horizontal="right"/>
      <protection/>
    </xf>
    <xf numFmtId="0" fontId="131" fillId="0" borderId="16" xfId="0" applyFont="1" applyBorder="1" applyAlignment="1">
      <alignment/>
    </xf>
    <xf numFmtId="164" fontId="131" fillId="0" borderId="16" xfId="0" applyNumberFormat="1" applyFont="1" applyBorder="1" applyAlignment="1">
      <alignment/>
    </xf>
    <xf numFmtId="0" fontId="10" fillId="0" borderId="99" xfId="49" applyFont="1" applyBorder="1" applyAlignment="1">
      <alignment wrapText="1"/>
      <protection/>
    </xf>
    <xf numFmtId="0" fontId="10" fillId="0" borderId="103" xfId="49" applyFont="1" applyBorder="1">
      <alignment/>
      <protection/>
    </xf>
    <xf numFmtId="3" fontId="10" fillId="0" borderId="24" xfId="49" applyNumberFormat="1" applyFont="1" applyBorder="1">
      <alignment/>
      <protection/>
    </xf>
    <xf numFmtId="165" fontId="10" fillId="0" borderId="23" xfId="49" applyNumberFormat="1" applyFont="1" applyBorder="1">
      <alignment/>
      <protection/>
    </xf>
    <xf numFmtId="3" fontId="10" fillId="0" borderId="22" xfId="49" applyNumberFormat="1" applyFont="1" applyBorder="1">
      <alignment/>
      <protection/>
    </xf>
    <xf numFmtId="165" fontId="10" fillId="0" borderId="24" xfId="49" applyNumberFormat="1" applyFont="1" applyBorder="1">
      <alignment/>
      <protection/>
    </xf>
    <xf numFmtId="3" fontId="9" fillId="0" borderId="22" xfId="63" applyNumberFormat="1" applyFont="1" applyBorder="1" applyAlignment="1">
      <alignment horizontal="right"/>
      <protection/>
    </xf>
    <xf numFmtId="164" fontId="10" fillId="0" borderId="24" xfId="49" applyNumberFormat="1" applyFont="1" applyBorder="1">
      <alignment/>
      <protection/>
    </xf>
    <xf numFmtId="4" fontId="9" fillId="0" borderId="22" xfId="63" applyNumberFormat="1" applyFont="1" applyBorder="1" applyAlignment="1">
      <alignment horizontal="right"/>
      <protection/>
    </xf>
    <xf numFmtId="3" fontId="135" fillId="0" borderId="22" xfId="63" applyNumberFormat="1" applyFont="1" applyBorder="1" applyAlignment="1">
      <alignment horizontal="right"/>
      <protection/>
    </xf>
    <xf numFmtId="164" fontId="131" fillId="0" borderId="24" xfId="49" applyNumberFormat="1" applyFont="1" applyBorder="1">
      <alignment/>
      <protection/>
    </xf>
    <xf numFmtId="0" fontId="131" fillId="0" borderId="22" xfId="0" applyFont="1" applyBorder="1" applyAlignment="1">
      <alignment/>
    </xf>
    <xf numFmtId="164" fontId="131" fillId="0" borderId="22" xfId="0" applyNumberFormat="1" applyFont="1" applyBorder="1" applyAlignment="1">
      <alignment/>
    </xf>
    <xf numFmtId="3" fontId="10" fillId="0" borderId="25" xfId="49" applyNumberFormat="1" applyFont="1" applyBorder="1">
      <alignment/>
      <protection/>
    </xf>
    <xf numFmtId="165" fontId="10" fillId="0" borderId="22" xfId="49" applyNumberFormat="1" applyFont="1" applyBorder="1">
      <alignment/>
      <protection/>
    </xf>
    <xf numFmtId="164" fontId="10" fillId="0" borderId="22" xfId="49" applyNumberFormat="1" applyFont="1" applyBorder="1">
      <alignment/>
      <protection/>
    </xf>
    <xf numFmtId="164" fontId="10" fillId="0" borderId="22" xfId="49" applyNumberFormat="1" applyFont="1" applyBorder="1">
      <alignment/>
      <protection/>
    </xf>
    <xf numFmtId="164" fontId="131" fillId="0" borderId="22" xfId="49" applyNumberFormat="1" applyFont="1" applyBorder="1">
      <alignment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 wrapText="1"/>
    </xf>
    <xf numFmtId="3" fontId="5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3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" fontId="54" fillId="0" borderId="0" xfId="0" applyNumberFormat="1" applyFont="1" applyFill="1" applyAlignment="1">
      <alignment vertical="center"/>
    </xf>
    <xf numFmtId="0" fontId="137" fillId="0" borderId="0" xfId="0" applyFont="1" applyFill="1" applyAlignment="1">
      <alignment/>
    </xf>
    <xf numFmtId="0" fontId="19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0" fontId="137" fillId="0" borderId="13" xfId="0" applyFont="1" applyFill="1" applyBorder="1" applyAlignment="1">
      <alignment vertical="center"/>
    </xf>
    <xf numFmtId="3" fontId="54" fillId="0" borderId="15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wrapText="1"/>
    </xf>
    <xf numFmtId="0" fontId="137" fillId="0" borderId="15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137" fillId="0" borderId="13" xfId="0" applyNumberFormat="1" applyFont="1" applyFill="1" applyBorder="1" applyAlignment="1">
      <alignment vertical="center"/>
    </xf>
    <xf numFmtId="3" fontId="54" fillId="0" borderId="13" xfId="0" applyNumberFormat="1" applyFont="1" applyFill="1" applyBorder="1" applyAlignment="1">
      <alignment horizontal="right" vertical="center"/>
    </xf>
    <xf numFmtId="3" fontId="54" fillId="0" borderId="13" xfId="0" applyNumberFormat="1" applyFont="1" applyFill="1" applyBorder="1" applyAlignment="1">
      <alignment horizontal="center" vertical="center" wrapText="1"/>
    </xf>
    <xf numFmtId="3" fontId="54" fillId="0" borderId="13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3" fontId="137" fillId="0" borderId="13" xfId="0" applyNumberFormat="1" applyFont="1" applyFill="1" applyBorder="1" applyAlignment="1">
      <alignment/>
    </xf>
    <xf numFmtId="0" fontId="19" fillId="0" borderId="111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137" fillId="0" borderId="31" xfId="0" applyFont="1" applyFill="1" applyBorder="1" applyAlignment="1">
      <alignment/>
    </xf>
    <xf numFmtId="0" fontId="54" fillId="0" borderId="112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vertical="center"/>
    </xf>
    <xf numFmtId="0" fontId="54" fillId="0" borderId="104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top"/>
    </xf>
    <xf numFmtId="0" fontId="19" fillId="0" borderId="106" xfId="0" applyFont="1" applyFill="1" applyBorder="1" applyAlignment="1">
      <alignment vertical="center"/>
    </xf>
    <xf numFmtId="3" fontId="54" fillId="0" borderId="104" xfId="0" applyNumberFormat="1" applyFont="1" applyFill="1" applyBorder="1" applyAlignment="1">
      <alignment vertical="center"/>
    </xf>
    <xf numFmtId="0" fontId="54" fillId="0" borderId="104" xfId="0" applyFont="1" applyFill="1" applyBorder="1" applyAlignment="1">
      <alignment horizontal="center" wrapText="1"/>
    </xf>
    <xf numFmtId="0" fontId="137" fillId="0" borderId="104" xfId="0" applyFont="1" applyFill="1" applyBorder="1" applyAlignment="1">
      <alignment/>
    </xf>
    <xf numFmtId="0" fontId="4" fillId="0" borderId="6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3" fontId="54" fillId="0" borderId="57" xfId="0" applyNumberFormat="1" applyFont="1" applyFill="1" applyBorder="1" applyAlignment="1">
      <alignment vertical="center" wrapText="1"/>
    </xf>
    <xf numFmtId="3" fontId="54" fillId="0" borderId="57" xfId="0" applyNumberFormat="1" applyFont="1" applyFill="1" applyBorder="1" applyAlignment="1">
      <alignment vertical="center"/>
    </xf>
    <xf numFmtId="3" fontId="54" fillId="0" borderId="113" xfId="0" applyNumberFormat="1" applyFont="1" applyFill="1" applyBorder="1" applyAlignment="1">
      <alignment vertical="center"/>
    </xf>
    <xf numFmtId="3" fontId="137" fillId="0" borderId="57" xfId="0" applyNumberFormat="1" applyFont="1" applyFill="1" applyBorder="1" applyAlignment="1">
      <alignment/>
    </xf>
    <xf numFmtId="3" fontId="54" fillId="0" borderId="61" xfId="0" applyNumberFormat="1" applyFont="1" applyFill="1" applyBorder="1" applyAlignment="1">
      <alignment vertical="center"/>
    </xf>
    <xf numFmtId="0" fontId="17" fillId="0" borderId="0" xfId="50" applyFont="1" applyFill="1">
      <alignment/>
      <protection/>
    </xf>
    <xf numFmtId="0" fontId="43" fillId="0" borderId="0" xfId="50" applyFont="1" applyFill="1">
      <alignment/>
      <protection/>
    </xf>
    <xf numFmtId="0" fontId="43" fillId="0" borderId="0" xfId="50" applyFont="1" applyFill="1" applyBorder="1">
      <alignment/>
      <protection/>
    </xf>
    <xf numFmtId="0" fontId="9" fillId="0" borderId="0" xfId="50" applyFont="1" applyFill="1">
      <alignment/>
      <protection/>
    </xf>
    <xf numFmtId="0" fontId="16" fillId="0" borderId="0" xfId="50">
      <alignment/>
      <protection/>
    </xf>
    <xf numFmtId="0" fontId="58" fillId="0" borderId="0" xfId="50" applyFont="1" applyFill="1">
      <alignment/>
      <protection/>
    </xf>
    <xf numFmtId="0" fontId="10" fillId="0" borderId="0" xfId="50" applyFont="1" applyFill="1" applyAlignment="1">
      <alignment horizontal="right"/>
      <protection/>
    </xf>
    <xf numFmtId="0" fontId="6" fillId="0" borderId="26" xfId="50" applyFont="1" applyFill="1" applyBorder="1">
      <alignment/>
      <protection/>
    </xf>
    <xf numFmtId="0" fontId="9" fillId="0" borderId="19" xfId="50" applyFont="1" applyFill="1" applyBorder="1">
      <alignment/>
      <protection/>
    </xf>
    <xf numFmtId="0" fontId="9" fillId="0" borderId="19" xfId="50" applyFont="1" applyFill="1" applyBorder="1" applyAlignment="1">
      <alignment horizontal="right"/>
      <protection/>
    </xf>
    <xf numFmtId="0" fontId="9" fillId="0" borderId="20" xfId="50" applyFont="1" applyFill="1" applyBorder="1" applyAlignment="1">
      <alignment horizontal="right"/>
      <protection/>
    </xf>
    <xf numFmtId="0" fontId="9" fillId="0" borderId="0" xfId="50" applyFont="1" applyFill="1" applyBorder="1">
      <alignment/>
      <protection/>
    </xf>
    <xf numFmtId="0" fontId="9" fillId="0" borderId="13" xfId="50" applyFont="1" applyFill="1" applyBorder="1">
      <alignment/>
      <protection/>
    </xf>
    <xf numFmtId="0" fontId="9" fillId="0" borderId="12" xfId="50" applyFont="1" applyFill="1" applyBorder="1">
      <alignment/>
      <protection/>
    </xf>
    <xf numFmtId="0" fontId="9" fillId="0" borderId="75" xfId="50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2" fontId="3" fillId="0" borderId="13" xfId="51" applyNumberFormat="1" applyFont="1" applyFill="1" applyBorder="1" applyAlignment="1">
      <alignment horizontal="center" wrapText="1"/>
      <protection/>
    </xf>
    <xf numFmtId="0" fontId="9" fillId="0" borderId="114" xfId="50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2" fontId="2" fillId="0" borderId="13" xfId="51" applyNumberFormat="1" applyFont="1" applyFill="1" applyBorder="1" applyAlignment="1">
      <alignment horizontal="center" wrapText="1"/>
      <protection/>
    </xf>
    <xf numFmtId="0" fontId="3" fillId="0" borderId="22" xfId="50" applyFont="1" applyFill="1" applyBorder="1">
      <alignment/>
      <protection/>
    </xf>
    <xf numFmtId="3" fontId="3" fillId="0" borderId="13" xfId="51" applyNumberFormat="1" applyFont="1" applyFill="1" applyBorder="1">
      <alignment/>
      <protection/>
    </xf>
    <xf numFmtId="165" fontId="3" fillId="0" borderId="13" xfId="51" applyNumberFormat="1" applyFont="1" applyFill="1" applyBorder="1">
      <alignment/>
      <protection/>
    </xf>
    <xf numFmtId="0" fontId="3" fillId="0" borderId="25" xfId="50" applyFont="1" applyFill="1" applyBorder="1">
      <alignment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0" fontId="136" fillId="0" borderId="0" xfId="0" applyFont="1" applyAlignment="1">
      <alignment/>
    </xf>
    <xf numFmtId="0" fontId="3" fillId="0" borderId="13" xfId="50" applyFont="1" applyFill="1" applyBorder="1">
      <alignment/>
      <protection/>
    </xf>
    <xf numFmtId="0" fontId="3" fillId="0" borderId="12" xfId="50" applyFont="1" applyFill="1" applyBorder="1">
      <alignment/>
      <protection/>
    </xf>
    <xf numFmtId="165" fontId="3" fillId="0" borderId="13" xfId="51" applyNumberFormat="1" applyFont="1" applyFill="1" applyBorder="1">
      <alignment/>
      <protection/>
    </xf>
    <xf numFmtId="165" fontId="3" fillId="0" borderId="12" xfId="51" applyNumberFormat="1" applyFont="1" applyFill="1" applyBorder="1">
      <alignment/>
      <protection/>
    </xf>
    <xf numFmtId="165" fontId="3" fillId="0" borderId="13" xfId="51" applyNumberFormat="1" applyFont="1" applyFill="1" applyBorder="1" applyAlignment="1">
      <alignment horizontal="center"/>
      <protection/>
    </xf>
    <xf numFmtId="3" fontId="3" fillId="0" borderId="19" xfId="50" applyNumberFormat="1" applyFont="1" applyFill="1" applyBorder="1">
      <alignment/>
      <protection/>
    </xf>
    <xf numFmtId="165" fontId="3" fillId="0" borderId="0" xfId="50" applyNumberFormat="1" applyFont="1" applyFill="1" applyBorder="1">
      <alignment/>
      <protection/>
    </xf>
    <xf numFmtId="0" fontId="3" fillId="0" borderId="20" xfId="50" applyFont="1" applyFill="1" applyBorder="1">
      <alignment/>
      <protection/>
    </xf>
    <xf numFmtId="0" fontId="3" fillId="0" borderId="0" xfId="50" applyFont="1" applyFill="1" applyBorder="1" applyAlignment="1">
      <alignment horizontal="center"/>
      <protection/>
    </xf>
    <xf numFmtId="0" fontId="6" fillId="0" borderId="0" xfId="50" applyFont="1" applyFill="1" applyBorder="1">
      <alignment/>
      <protection/>
    </xf>
    <xf numFmtId="3" fontId="9" fillId="0" borderId="0" xfId="50" applyNumberFormat="1" applyFont="1" applyFill="1" applyBorder="1">
      <alignment/>
      <protection/>
    </xf>
    <xf numFmtId="165" fontId="9" fillId="0" borderId="0" xfId="50" applyNumberFormat="1" applyFont="1" applyFill="1" applyBorder="1">
      <alignment/>
      <protection/>
    </xf>
    <xf numFmtId="0" fontId="9" fillId="0" borderId="25" xfId="50" applyFont="1" applyFill="1" applyBorder="1">
      <alignment/>
      <protection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3" fillId="0" borderId="114" xfId="50" applyFont="1" applyFill="1" applyBorder="1">
      <alignment/>
      <protection/>
    </xf>
    <xf numFmtId="0" fontId="61" fillId="0" borderId="0" xfId="50" applyFont="1" applyFill="1" applyBorder="1">
      <alignment/>
      <protection/>
    </xf>
    <xf numFmtId="0" fontId="61" fillId="0" borderId="0" xfId="50" applyFont="1" applyFill="1">
      <alignment/>
      <protection/>
    </xf>
    <xf numFmtId="0" fontId="3" fillId="0" borderId="13" xfId="51" applyFont="1" applyFill="1" applyBorder="1" applyAlignment="1">
      <alignment horizontal="center"/>
      <protection/>
    </xf>
    <xf numFmtId="2" fontId="16" fillId="0" borderId="0" xfId="50" applyNumberFormat="1" applyFont="1" applyFill="1">
      <alignment/>
      <protection/>
    </xf>
    <xf numFmtId="165" fontId="3" fillId="0" borderId="0" xfId="50" applyNumberFormat="1" applyFont="1" applyFill="1" applyBorder="1">
      <alignment/>
      <protection/>
    </xf>
    <xf numFmtId="0" fontId="16" fillId="0" borderId="0" xfId="50" applyFont="1" applyFill="1">
      <alignment/>
      <protection/>
    </xf>
    <xf numFmtId="0" fontId="16" fillId="0" borderId="0" xfId="50" applyFont="1" applyFill="1" applyBorder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>
      <alignment horizontal="left"/>
      <protection/>
    </xf>
    <xf numFmtId="3" fontId="3" fillId="0" borderId="0" xfId="51" applyNumberFormat="1" applyFont="1" applyFill="1" applyAlignment="1">
      <alignment horizontal="left"/>
      <protection/>
    </xf>
    <xf numFmtId="0" fontId="30" fillId="0" borderId="0" xfId="51" applyAlignment="1">
      <alignment horizontal="left"/>
      <protection/>
    </xf>
    <xf numFmtId="3" fontId="16" fillId="0" borderId="0" xfId="50" applyNumberFormat="1" applyFont="1" applyFill="1">
      <alignment/>
      <protection/>
    </xf>
    <xf numFmtId="0" fontId="4" fillId="0" borderId="0" xfId="50" applyFont="1">
      <alignment/>
      <protection/>
    </xf>
    <xf numFmtId="0" fontId="62" fillId="0" borderId="0" xfId="50" applyFont="1" applyFill="1">
      <alignment/>
      <protection/>
    </xf>
    <xf numFmtId="2" fontId="62" fillId="0" borderId="0" xfId="50" applyNumberFormat="1" applyFont="1" applyFill="1">
      <alignment/>
      <protection/>
    </xf>
    <xf numFmtId="0" fontId="62" fillId="0" borderId="0" xfId="50" applyFont="1" applyFill="1" applyBorder="1">
      <alignment/>
      <protection/>
    </xf>
    <xf numFmtId="166" fontId="62" fillId="0" borderId="0" xfId="50" applyNumberFormat="1" applyFont="1" applyFill="1" applyBorder="1">
      <alignment/>
      <protection/>
    </xf>
    <xf numFmtId="166" fontId="62" fillId="0" borderId="0" xfId="50" applyNumberFormat="1" applyFont="1" applyFill="1">
      <alignment/>
      <protection/>
    </xf>
    <xf numFmtId="1" fontId="62" fillId="0" borderId="0" xfId="50" applyNumberFormat="1" applyFont="1" applyFill="1" applyBorder="1">
      <alignment/>
      <protection/>
    </xf>
    <xf numFmtId="0" fontId="62" fillId="0" borderId="0" xfId="50" applyFont="1" applyFill="1" applyAlignment="1">
      <alignment/>
      <protection/>
    </xf>
    <xf numFmtId="0" fontId="62" fillId="0" borderId="0" xfId="50" applyFont="1" applyFill="1" applyAlignment="1">
      <alignment wrapText="1"/>
      <protection/>
    </xf>
    <xf numFmtId="3" fontId="62" fillId="0" borderId="0" xfId="50" applyNumberFormat="1" applyFont="1" applyFill="1">
      <alignment/>
      <protection/>
    </xf>
    <xf numFmtId="0" fontId="63" fillId="0" borderId="0" xfId="50" applyFont="1" applyFill="1">
      <alignment/>
      <protection/>
    </xf>
    <xf numFmtId="0" fontId="10" fillId="0" borderId="0" xfId="50" applyFont="1">
      <alignment/>
      <protection/>
    </xf>
    <xf numFmtId="0" fontId="12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9" fillId="0" borderId="9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8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9" fillId="0" borderId="100" xfId="0" applyFont="1" applyBorder="1" applyAlignment="1">
      <alignment/>
    </xf>
    <xf numFmtId="0" fontId="9" fillId="0" borderId="76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70" fillId="0" borderId="83" xfId="0" applyFont="1" applyFill="1" applyBorder="1" applyAlignment="1">
      <alignment horizontal="center"/>
    </xf>
    <xf numFmtId="0" fontId="6" fillId="0" borderId="99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0" fillId="0" borderId="16" xfId="0" applyNumberFormat="1" applyFont="1" applyBorder="1" applyAlignment="1">
      <alignment/>
    </xf>
    <xf numFmtId="3" fontId="70" fillId="34" borderId="16" xfId="0" applyNumberFormat="1" applyFont="1" applyFill="1" applyBorder="1" applyAlignment="1">
      <alignment/>
    </xf>
    <xf numFmtId="3" fontId="70" fillId="0" borderId="21" xfId="0" applyNumberFormat="1" applyFont="1" applyBorder="1" applyAlignment="1">
      <alignment/>
    </xf>
    <xf numFmtId="164" fontId="71" fillId="0" borderId="0" xfId="0" applyNumberFormat="1" applyFont="1" applyAlignment="1">
      <alignment/>
    </xf>
    <xf numFmtId="0" fontId="9" fillId="0" borderId="99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72" fillId="0" borderId="16" xfId="0" applyNumberFormat="1" applyFont="1" applyBorder="1" applyAlignment="1">
      <alignment/>
    </xf>
    <xf numFmtId="3" fontId="72" fillId="34" borderId="16" xfId="0" applyNumberFormat="1" applyFont="1" applyFill="1" applyBorder="1" applyAlignment="1">
      <alignment/>
    </xf>
    <xf numFmtId="3" fontId="72" fillId="0" borderId="21" xfId="0" applyNumberFormat="1" applyFont="1" applyBorder="1" applyAlignment="1">
      <alignment/>
    </xf>
    <xf numFmtId="164" fontId="6" fillId="0" borderId="115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70" fillId="0" borderId="13" xfId="0" applyNumberFormat="1" applyFont="1" applyBorder="1" applyAlignment="1">
      <alignment/>
    </xf>
    <xf numFmtId="165" fontId="70" fillId="34" borderId="13" xfId="0" applyNumberFormat="1" applyFont="1" applyFill="1" applyBorder="1" applyAlignment="1">
      <alignment/>
    </xf>
    <xf numFmtId="164" fontId="73" fillId="0" borderId="0" xfId="0" applyNumberFormat="1" applyFont="1" applyFill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5" fontId="6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71" fillId="0" borderId="0" xfId="0" applyNumberFormat="1" applyFont="1" applyFill="1" applyAlignment="1">
      <alignment/>
    </xf>
    <xf numFmtId="165" fontId="72" fillId="0" borderId="16" xfId="0" applyNumberFormat="1" applyFont="1" applyBorder="1" applyAlignment="1">
      <alignment/>
    </xf>
    <xf numFmtId="165" fontId="72" fillId="34" borderId="16" xfId="0" applyNumberFormat="1" applyFont="1" applyFill="1" applyBorder="1" applyAlignment="1">
      <alignment/>
    </xf>
    <xf numFmtId="165" fontId="72" fillId="0" borderId="21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72" fillId="0" borderId="18" xfId="0" applyNumberFormat="1" applyFont="1" applyBorder="1" applyAlignment="1">
      <alignment/>
    </xf>
    <xf numFmtId="165" fontId="72" fillId="34" borderId="18" xfId="0" applyNumberFormat="1" applyFont="1" applyFill="1" applyBorder="1" applyAlignment="1">
      <alignment/>
    </xf>
    <xf numFmtId="0" fontId="9" fillId="0" borderId="103" xfId="0" applyFont="1" applyBorder="1" applyAlignment="1">
      <alignment/>
    </xf>
    <xf numFmtId="164" fontId="9" fillId="0" borderId="22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72" fillId="0" borderId="22" xfId="0" applyNumberFormat="1" applyFont="1" applyBorder="1" applyAlignment="1">
      <alignment/>
    </xf>
    <xf numFmtId="165" fontId="72" fillId="34" borderId="22" xfId="0" applyNumberFormat="1" applyFont="1" applyFill="1" applyBorder="1" applyAlignment="1">
      <alignment/>
    </xf>
    <xf numFmtId="0" fontId="6" fillId="0" borderId="103" xfId="0" applyFont="1" applyBorder="1" applyAlignment="1">
      <alignment/>
    </xf>
    <xf numFmtId="0" fontId="6" fillId="0" borderId="24" xfId="0" applyFont="1" applyBorder="1" applyAlignment="1">
      <alignment horizontal="center"/>
    </xf>
    <xf numFmtId="164" fontId="6" fillId="0" borderId="22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70" fillId="0" borderId="22" xfId="0" applyNumberFormat="1" applyFont="1" applyBorder="1" applyAlignment="1">
      <alignment/>
    </xf>
    <xf numFmtId="165" fontId="70" fillId="34" borderId="22" xfId="0" applyNumberFormat="1" applyFont="1" applyFill="1" applyBorder="1" applyAlignment="1">
      <alignment/>
    </xf>
    <xf numFmtId="165" fontId="70" fillId="0" borderId="22" xfId="0" applyNumberFormat="1" applyFont="1" applyBorder="1" applyAlignment="1">
      <alignment horizontal="right"/>
    </xf>
    <xf numFmtId="164" fontId="30" fillId="0" borderId="0" xfId="0" applyNumberFormat="1" applyFont="1" applyAlignment="1">
      <alignment/>
    </xf>
    <xf numFmtId="3" fontId="30" fillId="0" borderId="0" xfId="0" applyNumberFormat="1" applyFont="1" applyFill="1" applyBorder="1" applyAlignment="1">
      <alignment/>
    </xf>
    <xf numFmtId="3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12" fillId="0" borderId="0" xfId="53" applyFont="1" applyFill="1">
      <alignment/>
      <protection/>
    </xf>
    <xf numFmtId="0" fontId="76" fillId="0" borderId="0" xfId="53" applyFont="1" applyFill="1" applyAlignment="1">
      <alignment horizontal="center"/>
      <protection/>
    </xf>
    <xf numFmtId="3" fontId="20" fillId="0" borderId="0" xfId="53" applyNumberFormat="1" applyFont="1" applyFill="1">
      <alignment/>
      <protection/>
    </xf>
    <xf numFmtId="0" fontId="76" fillId="0" borderId="0" xfId="53" applyFont="1" applyFill="1">
      <alignment/>
      <protection/>
    </xf>
    <xf numFmtId="0" fontId="9" fillId="0" borderId="0" xfId="53" applyFont="1" applyFill="1" applyAlignment="1">
      <alignment horizontal="right"/>
      <protection/>
    </xf>
    <xf numFmtId="0" fontId="77" fillId="0" borderId="0" xfId="53" applyFont="1" applyFill="1">
      <alignment/>
      <protection/>
    </xf>
    <xf numFmtId="0" fontId="78" fillId="0" borderId="0" xfId="57" applyFont="1" applyFill="1">
      <alignment/>
      <protection/>
    </xf>
    <xf numFmtId="0" fontId="10" fillId="0" borderId="7" xfId="53" applyFont="1" applyFill="1" applyBorder="1" applyAlignment="1">
      <alignment horizontal="center" vertical="center"/>
      <protection/>
    </xf>
    <xf numFmtId="0" fontId="10" fillId="0" borderId="67" xfId="53" applyFont="1" applyFill="1" applyBorder="1" applyAlignment="1">
      <alignment horizontal="center" vertical="center"/>
      <protection/>
    </xf>
    <xf numFmtId="0" fontId="10" fillId="0" borderId="59" xfId="53" applyFont="1" applyFill="1" applyBorder="1" applyAlignment="1">
      <alignment vertical="center"/>
      <protection/>
    </xf>
    <xf numFmtId="0" fontId="10" fillId="0" borderId="0" xfId="53" applyFont="1" applyFill="1" applyAlignment="1">
      <alignment vertical="center"/>
      <protection/>
    </xf>
    <xf numFmtId="0" fontId="8" fillId="0" borderId="0" xfId="57" applyFont="1" applyFill="1">
      <alignment/>
      <protection/>
    </xf>
    <xf numFmtId="0" fontId="10" fillId="0" borderId="76" xfId="53" applyFont="1" applyFill="1" applyBorder="1" applyAlignment="1">
      <alignment horizontal="center" vertical="center"/>
      <protection/>
    </xf>
    <xf numFmtId="0" fontId="10" fillId="0" borderId="108" xfId="53" applyFont="1" applyFill="1" applyBorder="1" applyAlignment="1">
      <alignment horizontal="center" vertical="center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97" xfId="71" applyFont="1" applyFill="1" applyBorder="1">
      <alignment/>
      <protection/>
    </xf>
    <xf numFmtId="0" fontId="10" fillId="0" borderId="29" xfId="71" applyFont="1" applyFill="1" applyBorder="1" applyAlignment="1">
      <alignment horizontal="center"/>
      <protection/>
    </xf>
    <xf numFmtId="3" fontId="10" fillId="0" borderId="18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wrapText="1"/>
    </xf>
    <xf numFmtId="165" fontId="10" fillId="0" borderId="52" xfId="0" applyNumberFormat="1" applyFont="1" applyFill="1" applyBorder="1" applyAlignment="1">
      <alignment wrapText="1"/>
    </xf>
    <xf numFmtId="0" fontId="10" fillId="0" borderId="78" xfId="71" applyFont="1" applyFill="1" applyBorder="1">
      <alignment/>
      <protection/>
    </xf>
    <xf numFmtId="0" fontId="10" fillId="0" borderId="21" xfId="71" applyFont="1" applyFill="1" applyBorder="1" applyAlignment="1">
      <alignment horizontal="center"/>
      <protection/>
    </xf>
    <xf numFmtId="3" fontId="10" fillId="0" borderId="16" xfId="0" applyNumberFormat="1" applyFont="1" applyFill="1" applyBorder="1" applyAlignment="1">
      <alignment horizontal="right"/>
    </xf>
    <xf numFmtId="165" fontId="10" fillId="0" borderId="48" xfId="0" applyNumberFormat="1" applyFont="1" applyFill="1" applyBorder="1" applyAlignment="1">
      <alignment wrapText="1"/>
    </xf>
    <xf numFmtId="3" fontId="20" fillId="0" borderId="0" xfId="53" applyNumberFormat="1" applyFont="1" applyFill="1" applyBorder="1">
      <alignment/>
      <protection/>
    </xf>
    <xf numFmtId="0" fontId="78" fillId="0" borderId="0" xfId="57" applyFont="1" applyFill="1" applyBorder="1">
      <alignment/>
      <protection/>
    </xf>
    <xf numFmtId="0" fontId="10" fillId="0" borderId="78" xfId="71" applyFont="1" applyFill="1" applyBorder="1" applyAlignment="1" quotePrefix="1">
      <alignment horizontal="left"/>
      <protection/>
    </xf>
    <xf numFmtId="0" fontId="10" fillId="0" borderId="78" xfId="71" applyFont="1" applyFill="1" applyBorder="1" applyAlignment="1">
      <alignment wrapText="1"/>
      <protection/>
    </xf>
    <xf numFmtId="0" fontId="10" fillId="0" borderId="79" xfId="71" applyFont="1" applyFill="1" applyBorder="1">
      <alignment/>
      <protection/>
    </xf>
    <xf numFmtId="0" fontId="10" fillId="0" borderId="36" xfId="71" applyFont="1" applyFill="1" applyBorder="1" applyAlignment="1">
      <alignment horizontal="center"/>
      <protection/>
    </xf>
    <xf numFmtId="3" fontId="10" fillId="0" borderId="37" xfId="0" applyNumberFormat="1" applyFont="1" applyFill="1" applyBorder="1" applyAlignment="1">
      <alignment horizontal="right"/>
    </xf>
    <xf numFmtId="164" fontId="10" fillId="0" borderId="35" xfId="0" applyNumberFormat="1" applyFont="1" applyFill="1" applyBorder="1" applyAlignment="1">
      <alignment wrapText="1"/>
    </xf>
    <xf numFmtId="165" fontId="10" fillId="0" borderId="54" xfId="0" applyNumberFormat="1" applyFont="1" applyFill="1" applyBorder="1" applyAlignment="1">
      <alignment wrapText="1"/>
    </xf>
    <xf numFmtId="0" fontId="4" fillId="0" borderId="0" xfId="53" applyFont="1" applyFill="1">
      <alignment/>
      <protection/>
    </xf>
    <xf numFmtId="0" fontId="4" fillId="0" borderId="0" xfId="0" applyFont="1" applyAlignment="1">
      <alignment vertical="center"/>
    </xf>
    <xf numFmtId="0" fontId="131" fillId="0" borderId="0" xfId="49" applyFont="1">
      <alignment/>
      <protection/>
    </xf>
    <xf numFmtId="2" fontId="9" fillId="0" borderId="98" xfId="66" applyNumberFormat="1" applyFont="1" applyBorder="1" applyAlignment="1">
      <alignment horizontal="centerContinuous" vertical="center" wrapText="1"/>
      <protection/>
    </xf>
    <xf numFmtId="0" fontId="9" fillId="0" borderId="116" xfId="66" applyFont="1" applyBorder="1" applyAlignment="1">
      <alignment horizontal="centerContinuous" vertical="center"/>
      <protection/>
    </xf>
    <xf numFmtId="0" fontId="9" fillId="0" borderId="75" xfId="66" applyFont="1" applyBorder="1" applyAlignment="1">
      <alignment horizontal="centerContinuous" vertical="center"/>
      <protection/>
    </xf>
    <xf numFmtId="0" fontId="9" fillId="0" borderId="114" xfId="66" applyFont="1" applyBorder="1" applyAlignment="1">
      <alignment horizontal="centerContinuous" vertical="center"/>
      <protection/>
    </xf>
    <xf numFmtId="2" fontId="9" fillId="0" borderId="99" xfId="66" applyNumberFormat="1" applyFont="1" applyBorder="1" applyAlignment="1">
      <alignment horizontal="centerContinuous" vertical="center" wrapText="1"/>
      <protection/>
    </xf>
    <xf numFmtId="2" fontId="9" fillId="0" borderId="16" xfId="66" applyNumberFormat="1" applyFont="1" applyBorder="1" applyAlignment="1">
      <alignment horizontal="centerContinuous" vertical="center" wrapText="1"/>
      <protection/>
    </xf>
    <xf numFmtId="0" fontId="6" fillId="0" borderId="23" xfId="66" applyFont="1" applyBorder="1" applyAlignment="1">
      <alignment vertical="center"/>
      <protection/>
    </xf>
    <xf numFmtId="164" fontId="9" fillId="0" borderId="117" xfId="66" applyNumberFormat="1" applyFont="1" applyBorder="1" applyAlignment="1">
      <alignment vertical="center"/>
      <protection/>
    </xf>
    <xf numFmtId="164" fontId="9" fillId="0" borderId="22" xfId="66" applyNumberFormat="1" applyFont="1" applyBorder="1" applyAlignment="1">
      <alignment vertical="center"/>
      <protection/>
    </xf>
    <xf numFmtId="164" fontId="9" fillId="0" borderId="118" xfId="66" applyNumberFormat="1" applyFont="1" applyBorder="1" applyAlignment="1">
      <alignment horizontal="center" vertical="center"/>
      <protection/>
    </xf>
    <xf numFmtId="164" fontId="9" fillId="0" borderId="25" xfId="66" applyNumberFormat="1" applyFont="1" applyBorder="1" applyAlignment="1">
      <alignment vertical="center"/>
      <protection/>
    </xf>
    <xf numFmtId="164" fontId="9" fillId="0" borderId="119" xfId="66" applyNumberFormat="1" applyFont="1" applyBorder="1" applyAlignment="1">
      <alignment vertical="center"/>
      <protection/>
    </xf>
    <xf numFmtId="164" fontId="9" fillId="0" borderId="120" xfId="66" applyNumberFormat="1" applyFont="1" applyBorder="1" applyAlignment="1">
      <alignment vertical="center"/>
      <protection/>
    </xf>
    <xf numFmtId="164" fontId="9" fillId="0" borderId="119" xfId="66" applyNumberFormat="1" applyFont="1" applyBorder="1" applyAlignment="1">
      <alignment horizontal="center" vertical="center"/>
      <protection/>
    </xf>
    <xf numFmtId="0" fontId="9" fillId="0" borderId="15" xfId="66" applyFont="1" applyBorder="1" applyAlignment="1">
      <alignment vertical="center"/>
      <protection/>
    </xf>
    <xf numFmtId="164" fontId="9" fillId="0" borderId="121" xfId="66" applyNumberFormat="1" applyFont="1" applyBorder="1" applyAlignment="1">
      <alignment vertical="center"/>
      <protection/>
    </xf>
    <xf numFmtId="164" fontId="9" fillId="0" borderId="115" xfId="66" applyNumberFormat="1" applyFont="1" applyBorder="1" applyAlignment="1">
      <alignment horizontal="center" vertical="center"/>
      <protection/>
    </xf>
    <xf numFmtId="164" fontId="9" fillId="0" borderId="12" xfId="66" applyNumberFormat="1" applyFont="1" applyBorder="1" applyAlignment="1">
      <alignment vertical="center"/>
      <protection/>
    </xf>
    <xf numFmtId="164" fontId="9" fillId="0" borderId="13" xfId="66" applyNumberFormat="1" applyFont="1" applyBorder="1" applyAlignment="1">
      <alignment vertical="center"/>
      <protection/>
    </xf>
    <xf numFmtId="164" fontId="9" fillId="0" borderId="13" xfId="66" applyNumberFormat="1" applyFont="1" applyBorder="1" applyAlignment="1">
      <alignment horizontal="center" vertical="center"/>
      <protection/>
    </xf>
    <xf numFmtId="0" fontId="6" fillId="0" borderId="15" xfId="66" applyFont="1" applyBorder="1" applyAlignment="1">
      <alignment vertical="center"/>
      <protection/>
    </xf>
    <xf numFmtId="0" fontId="9" fillId="0" borderId="15" xfId="66" applyFont="1" applyFill="1" applyBorder="1" applyAlignment="1">
      <alignment vertical="center"/>
      <protection/>
    </xf>
    <xf numFmtId="1" fontId="9" fillId="0" borderId="117" xfId="66" applyNumberFormat="1" applyFont="1" applyBorder="1" applyAlignment="1">
      <alignment horizontal="right" vertical="center"/>
      <protection/>
    </xf>
    <xf numFmtId="1" fontId="9" fillId="0" borderId="22" xfId="66" applyNumberFormat="1" applyFont="1" applyBorder="1" applyAlignment="1">
      <alignment horizontal="right" vertical="center"/>
      <protection/>
    </xf>
    <xf numFmtId="164" fontId="9" fillId="0" borderId="103" xfId="66" applyNumberFormat="1" applyFont="1" applyBorder="1" applyAlignment="1">
      <alignment horizontal="center" vertical="center"/>
      <protection/>
    </xf>
    <xf numFmtId="1" fontId="9" fillId="0" borderId="25" xfId="66" applyNumberFormat="1" applyFont="1" applyBorder="1" applyAlignment="1">
      <alignment horizontal="right" vertical="center"/>
      <protection/>
    </xf>
    <xf numFmtId="1" fontId="9" fillId="0" borderId="121" xfId="66" applyNumberFormat="1" applyFont="1" applyBorder="1" applyAlignment="1">
      <alignment horizontal="right" vertical="center"/>
      <protection/>
    </xf>
    <xf numFmtId="1" fontId="9" fillId="0" borderId="12" xfId="66" applyNumberFormat="1" applyFont="1" applyBorder="1" applyAlignment="1">
      <alignment horizontal="right" vertical="center"/>
      <protection/>
    </xf>
    <xf numFmtId="2" fontId="9" fillId="0" borderId="115" xfId="66" applyNumberFormat="1" applyFont="1" applyBorder="1" applyAlignment="1">
      <alignment horizontal="center" vertical="center"/>
      <protection/>
    </xf>
    <xf numFmtId="3" fontId="9" fillId="0" borderId="121" xfId="66" applyNumberFormat="1" applyFont="1" applyBorder="1" applyAlignment="1">
      <alignment horizontal="right" vertical="center"/>
      <protection/>
    </xf>
    <xf numFmtId="3" fontId="9" fillId="0" borderId="13" xfId="66" applyNumberFormat="1" applyFont="1" applyBorder="1" applyAlignment="1">
      <alignment horizontal="right" vertical="center"/>
      <protection/>
    </xf>
    <xf numFmtId="3" fontId="9" fillId="0" borderId="12" xfId="66" applyNumberFormat="1" applyFont="1" applyBorder="1" applyAlignment="1">
      <alignment horizontal="right" vertical="center"/>
      <protection/>
    </xf>
    <xf numFmtId="164" fontId="16" fillId="0" borderId="0" xfId="50" applyNumberFormat="1">
      <alignment/>
      <protection/>
    </xf>
    <xf numFmtId="164" fontId="79" fillId="0" borderId="0" xfId="50" applyNumberFormat="1" applyFont="1">
      <alignment/>
      <protection/>
    </xf>
    <xf numFmtId="164" fontId="0" fillId="0" borderId="0" xfId="0" applyNumberFormat="1" applyAlignment="1">
      <alignment/>
    </xf>
    <xf numFmtId="0" fontId="12" fillId="0" borderId="0" xfId="50" applyFont="1">
      <alignment/>
      <protection/>
    </xf>
    <xf numFmtId="0" fontId="15" fillId="0" borderId="0" xfId="50" applyFont="1">
      <alignment/>
      <protection/>
    </xf>
    <xf numFmtId="0" fontId="15" fillId="0" borderId="0" xfId="50" applyFont="1" applyFill="1">
      <alignment/>
      <protection/>
    </xf>
    <xf numFmtId="0" fontId="16" fillId="0" borderId="0" xfId="50" applyFill="1">
      <alignment/>
      <protection/>
    </xf>
    <xf numFmtId="0" fontId="4" fillId="0" borderId="122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22" xfId="50" applyFont="1" applyBorder="1">
      <alignment/>
      <protection/>
    </xf>
    <xf numFmtId="0" fontId="12" fillId="0" borderId="13" xfId="50" applyFont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0" fontId="4" fillId="0" borderId="16" xfId="50" applyFont="1" applyBorder="1">
      <alignment/>
      <protection/>
    </xf>
    <xf numFmtId="1" fontId="10" fillId="0" borderId="16" xfId="50" applyNumberFormat="1" applyFont="1" applyBorder="1">
      <alignment/>
      <protection/>
    </xf>
    <xf numFmtId="1" fontId="10" fillId="0" borderId="16" xfId="50" applyNumberFormat="1" applyFont="1" applyFill="1" applyBorder="1">
      <alignment/>
      <protection/>
    </xf>
    <xf numFmtId="1" fontId="10" fillId="0" borderId="0" xfId="50" applyNumberFormat="1" applyFont="1">
      <alignment/>
      <protection/>
    </xf>
    <xf numFmtId="1" fontId="10" fillId="0" borderId="18" xfId="50" applyNumberFormat="1" applyFont="1" applyBorder="1">
      <alignment/>
      <protection/>
    </xf>
    <xf numFmtId="0" fontId="19" fillId="0" borderId="13" xfId="50" applyFont="1" applyBorder="1">
      <alignment/>
      <protection/>
    </xf>
    <xf numFmtId="1" fontId="12" fillId="0" borderId="13" xfId="50" applyNumberFormat="1" applyFont="1" applyBorder="1">
      <alignment/>
      <protection/>
    </xf>
    <xf numFmtId="1" fontId="12" fillId="0" borderId="13" xfId="50" applyNumberFormat="1" applyFont="1" applyFill="1" applyBorder="1">
      <alignment/>
      <protection/>
    </xf>
    <xf numFmtId="1" fontId="12" fillId="0" borderId="15" xfId="50" applyNumberFormat="1" applyFont="1" applyBorder="1">
      <alignment/>
      <protection/>
    </xf>
    <xf numFmtId="1" fontId="10" fillId="0" borderId="16" xfId="50" applyNumberFormat="1" applyFont="1" applyBorder="1" applyAlignment="1">
      <alignment horizontal="right"/>
      <protection/>
    </xf>
    <xf numFmtId="1" fontId="10" fillId="0" borderId="16" xfId="50" applyNumberFormat="1" applyFont="1" applyFill="1" applyBorder="1" applyAlignment="1">
      <alignment horizontal="right"/>
      <protection/>
    </xf>
    <xf numFmtId="1" fontId="10" fillId="0" borderId="0" xfId="50" applyNumberFormat="1" applyFont="1" applyAlignment="1">
      <alignment horizontal="center"/>
      <protection/>
    </xf>
    <xf numFmtId="1" fontId="10" fillId="0" borderId="0" xfId="50" applyNumberFormat="1" applyFont="1" applyAlignment="1">
      <alignment horizontal="right"/>
      <protection/>
    </xf>
    <xf numFmtId="0" fontId="12" fillId="0" borderId="13" xfId="50" applyFont="1" applyBorder="1">
      <alignment/>
      <protection/>
    </xf>
    <xf numFmtId="1" fontId="12" fillId="0" borderId="23" xfId="50" applyNumberFormat="1" applyFont="1" applyBorder="1">
      <alignment/>
      <protection/>
    </xf>
    <xf numFmtId="1" fontId="12" fillId="0" borderId="22" xfId="50" applyNumberFormat="1" applyFont="1" applyBorder="1">
      <alignment/>
      <protection/>
    </xf>
    <xf numFmtId="0" fontId="4" fillId="0" borderId="0" xfId="50" applyFont="1">
      <alignment/>
      <protection/>
    </xf>
    <xf numFmtId="2" fontId="4" fillId="0" borderId="0" xfId="50" applyNumberFormat="1" applyFont="1">
      <alignment/>
      <protection/>
    </xf>
    <xf numFmtId="0" fontId="0" fillId="0" borderId="0" xfId="0" applyFill="1" applyAlignment="1">
      <alignment/>
    </xf>
    <xf numFmtId="0" fontId="4" fillId="0" borderId="0" xfId="50" applyFont="1" applyBorder="1">
      <alignment/>
      <protection/>
    </xf>
    <xf numFmtId="1" fontId="10" fillId="0" borderId="0" xfId="50" applyNumberFormat="1" applyFont="1" applyBorder="1">
      <alignment/>
      <protection/>
    </xf>
    <xf numFmtId="1" fontId="10" fillId="0" borderId="0" xfId="50" applyNumberFormat="1" applyFont="1" applyFill="1" applyBorder="1">
      <alignment/>
      <protection/>
    </xf>
    <xf numFmtId="0" fontId="19" fillId="0" borderId="0" xfId="50" applyFont="1" applyBorder="1">
      <alignment/>
      <protection/>
    </xf>
    <xf numFmtId="1" fontId="12" fillId="0" borderId="0" xfId="50" applyNumberFormat="1" applyFont="1" applyBorder="1">
      <alignment/>
      <protection/>
    </xf>
    <xf numFmtId="1" fontId="12" fillId="0" borderId="0" xfId="50" applyNumberFormat="1" applyFont="1" applyFill="1" applyBorder="1">
      <alignment/>
      <protection/>
    </xf>
    <xf numFmtId="1" fontId="10" fillId="0" borderId="0" xfId="50" applyNumberFormat="1" applyFont="1" applyBorder="1" applyAlignment="1">
      <alignment horizontal="right"/>
      <protection/>
    </xf>
    <xf numFmtId="1" fontId="10" fillId="0" borderId="0" xfId="50" applyNumberFormat="1" applyFont="1" applyFill="1" applyBorder="1" applyAlignment="1">
      <alignment horizontal="right"/>
      <protection/>
    </xf>
    <xf numFmtId="1" fontId="10" fillId="0" borderId="0" xfId="50" applyNumberFormat="1" applyFont="1" applyBorder="1" applyAlignment="1">
      <alignment horizontal="center"/>
      <protection/>
    </xf>
    <xf numFmtId="0" fontId="12" fillId="0" borderId="0" xfId="50" applyFont="1" applyBorder="1">
      <alignment/>
      <protection/>
    </xf>
    <xf numFmtId="0" fontId="16" fillId="0" borderId="0" xfId="50" applyBorder="1">
      <alignment/>
      <protection/>
    </xf>
    <xf numFmtId="0" fontId="16" fillId="0" borderId="0" xfId="50" applyFill="1" applyBorder="1">
      <alignment/>
      <protection/>
    </xf>
    <xf numFmtId="2" fontId="4" fillId="0" borderId="0" xfId="50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67" applyFont="1" applyAlignment="1">
      <alignment vertical="center"/>
      <protection/>
    </xf>
    <xf numFmtId="0" fontId="9" fillId="0" borderId="0" xfId="59" applyFont="1">
      <alignment/>
      <protection/>
    </xf>
    <xf numFmtId="0" fontId="9" fillId="0" borderId="0" xfId="67" applyFont="1">
      <alignment/>
      <protection/>
    </xf>
    <xf numFmtId="2" fontId="9" fillId="0" borderId="0" xfId="67" applyNumberFormat="1" applyFont="1" applyAlignment="1">
      <alignment horizontal="right"/>
      <protection/>
    </xf>
    <xf numFmtId="0" fontId="9" fillId="0" borderId="56" xfId="66" applyFont="1" applyBorder="1" applyAlignment="1">
      <alignment horizontal="centerContinuous" vertical="center"/>
      <protection/>
    </xf>
    <xf numFmtId="0" fontId="9" fillId="0" borderId="123" xfId="66" applyFont="1" applyBorder="1" applyAlignment="1">
      <alignment horizontal="centerContinuous" vertical="center"/>
      <protection/>
    </xf>
    <xf numFmtId="2" fontId="9" fillId="0" borderId="123" xfId="66" applyNumberFormat="1" applyFont="1" applyBorder="1" applyAlignment="1">
      <alignment horizontal="centerContinuous" vertical="center"/>
      <protection/>
    </xf>
    <xf numFmtId="2" fontId="9" fillId="0" borderId="75" xfId="66" applyNumberFormat="1" applyFont="1" applyBorder="1" applyAlignment="1">
      <alignment horizontal="centerContinuous" vertical="center" wrapText="1"/>
      <protection/>
    </xf>
    <xf numFmtId="2" fontId="9" fillId="0" borderId="77" xfId="66" applyNumberFormat="1" applyFont="1" applyBorder="1" applyAlignment="1">
      <alignment horizontal="centerContinuous" vertical="center" wrapText="1"/>
      <protection/>
    </xf>
    <xf numFmtId="0" fontId="9" fillId="0" borderId="124" xfId="67" applyFont="1" applyBorder="1">
      <alignment/>
      <protection/>
    </xf>
    <xf numFmtId="165" fontId="9" fillId="0" borderId="120" xfId="67" applyNumberFormat="1" applyFont="1" applyBorder="1">
      <alignment/>
      <protection/>
    </xf>
    <xf numFmtId="165" fontId="9" fillId="0" borderId="119" xfId="67" applyNumberFormat="1" applyFont="1" applyBorder="1">
      <alignment/>
      <protection/>
    </xf>
    <xf numFmtId="164" fontId="9" fillId="0" borderId="119" xfId="67" applyNumberFormat="1" applyFont="1" applyBorder="1" applyAlignment="1">
      <alignment horizontal="center"/>
      <protection/>
    </xf>
    <xf numFmtId="164" fontId="9" fillId="0" borderId="125" xfId="67" applyNumberFormat="1" applyFont="1" applyBorder="1" applyAlignment="1">
      <alignment horizontal="center"/>
      <protection/>
    </xf>
    <xf numFmtId="0" fontId="9" fillId="0" borderId="126" xfId="67" applyFont="1" applyBorder="1">
      <alignment/>
      <protection/>
    </xf>
    <xf numFmtId="4" fontId="9" fillId="0" borderId="12" xfId="67" applyNumberFormat="1" applyFont="1" applyBorder="1">
      <alignment/>
      <protection/>
    </xf>
    <xf numFmtId="4" fontId="9" fillId="0" borderId="13" xfId="67" applyNumberFormat="1" applyFont="1" applyBorder="1">
      <alignment/>
      <protection/>
    </xf>
    <xf numFmtId="164" fontId="9" fillId="0" borderId="13" xfId="67" applyNumberFormat="1" applyFont="1" applyBorder="1" applyAlignment="1">
      <alignment horizontal="center"/>
      <protection/>
    </xf>
    <xf numFmtId="164" fontId="9" fillId="0" borderId="104" xfId="67" applyNumberFormat="1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165" fontId="9" fillId="0" borderId="12" xfId="67" applyNumberFormat="1" applyFont="1" applyBorder="1">
      <alignment/>
      <protection/>
    </xf>
    <xf numFmtId="165" fontId="9" fillId="0" borderId="13" xfId="67" applyNumberFormat="1" applyFont="1" applyBorder="1">
      <alignment/>
      <protection/>
    </xf>
    <xf numFmtId="0" fontId="9" fillId="0" borderId="126" xfId="67" applyFont="1" applyBorder="1">
      <alignment/>
      <protection/>
    </xf>
    <xf numFmtId="0" fontId="9" fillId="0" borderId="127" xfId="67" applyFont="1" applyBorder="1">
      <alignment/>
      <protection/>
    </xf>
    <xf numFmtId="165" fontId="9" fillId="0" borderId="66" xfId="67" applyNumberFormat="1" applyFont="1" applyBorder="1">
      <alignment/>
      <protection/>
    </xf>
    <xf numFmtId="165" fontId="9" fillId="0" borderId="57" xfId="67" applyNumberFormat="1" applyFont="1" applyBorder="1">
      <alignment/>
      <protection/>
    </xf>
    <xf numFmtId="164" fontId="9" fillId="0" borderId="57" xfId="67" applyNumberFormat="1" applyFont="1" applyBorder="1" applyAlignment="1">
      <alignment horizontal="center"/>
      <protection/>
    </xf>
    <xf numFmtId="164" fontId="9" fillId="0" borderId="61" xfId="67" applyNumberFormat="1" applyFont="1" applyBorder="1" applyAlignment="1">
      <alignment horizontal="center"/>
      <protection/>
    </xf>
    <xf numFmtId="0" fontId="9" fillId="0" borderId="0" xfId="67" applyFont="1" applyAlignment="1">
      <alignment/>
      <protection/>
    </xf>
    <xf numFmtId="0" fontId="9" fillId="0" borderId="0" xfId="67" applyFont="1" applyAlignment="1">
      <alignment horizontal="left"/>
      <protection/>
    </xf>
    <xf numFmtId="2" fontId="9" fillId="0" borderId="0" xfId="67" applyNumberFormat="1" applyFont="1" applyAlignment="1">
      <alignment horizontal="left"/>
      <protection/>
    </xf>
    <xf numFmtId="0" fontId="9" fillId="0" borderId="0" xfId="66" applyFont="1">
      <alignment/>
      <protection/>
    </xf>
    <xf numFmtId="164" fontId="9" fillId="0" borderId="0" xfId="67" applyNumberFormat="1" applyFont="1">
      <alignment/>
      <protection/>
    </xf>
    <xf numFmtId="0" fontId="9" fillId="33" borderId="0" xfId="60" applyFont="1" applyFill="1" applyAlignment="1">
      <alignment vertical="center"/>
      <protection/>
    </xf>
    <xf numFmtId="0" fontId="6" fillId="33" borderId="55" xfId="68" applyFont="1" applyFill="1" applyBorder="1" applyAlignment="1">
      <alignment horizontal="centerContinuous" vertical="center"/>
      <protection/>
    </xf>
    <xf numFmtId="0" fontId="6" fillId="33" borderId="31" xfId="68" applyFont="1" applyFill="1" applyBorder="1" applyAlignment="1">
      <alignment horizontal="centerContinuous" vertical="center"/>
      <protection/>
    </xf>
    <xf numFmtId="2" fontId="6" fillId="33" borderId="128" xfId="68" applyNumberFormat="1" applyFont="1" applyFill="1" applyBorder="1" applyAlignment="1">
      <alignment horizontal="centerContinuous" vertical="center"/>
      <protection/>
    </xf>
    <xf numFmtId="2" fontId="6" fillId="33" borderId="112" xfId="68" applyNumberFormat="1" applyFont="1" applyFill="1" applyBorder="1" applyAlignment="1">
      <alignment horizontal="centerContinuous" vertical="center"/>
      <protection/>
    </xf>
    <xf numFmtId="0" fontId="6" fillId="33" borderId="20" xfId="66" applyFont="1" applyFill="1" applyBorder="1" applyAlignment="1">
      <alignment horizontal="centerContinuous" vertical="center"/>
      <protection/>
    </xf>
    <xf numFmtId="0" fontId="6" fillId="33" borderId="75" xfId="66" applyFont="1" applyFill="1" applyBorder="1" applyAlignment="1">
      <alignment horizontal="center" vertical="center"/>
      <protection/>
    </xf>
    <xf numFmtId="2" fontId="6" fillId="33" borderId="129" xfId="66" applyNumberFormat="1" applyFont="1" applyFill="1" applyBorder="1" applyAlignment="1">
      <alignment horizontal="centerContinuous" vertical="center" wrapText="1"/>
      <protection/>
    </xf>
    <xf numFmtId="0" fontId="6" fillId="33" borderId="114" xfId="66" applyFont="1" applyFill="1" applyBorder="1" applyAlignment="1">
      <alignment horizontal="centerContinuous" vertical="center"/>
      <protection/>
    </xf>
    <xf numFmtId="2" fontId="6" fillId="33" borderId="77" xfId="66" applyNumberFormat="1" applyFont="1" applyFill="1" applyBorder="1" applyAlignment="1">
      <alignment horizontal="centerContinuous" vertical="center" wrapText="1"/>
      <protection/>
    </xf>
    <xf numFmtId="0" fontId="9" fillId="33" borderId="130" xfId="60" applyFont="1" applyFill="1" applyBorder="1" applyAlignment="1">
      <alignment vertical="center"/>
      <protection/>
    </xf>
    <xf numFmtId="165" fontId="9" fillId="33" borderId="131" xfId="60" applyNumberFormat="1" applyFont="1" applyFill="1" applyBorder="1" applyAlignment="1">
      <alignment vertical="center"/>
      <protection/>
    </xf>
    <xf numFmtId="165" fontId="9" fillId="33" borderId="132" xfId="60" applyNumberFormat="1" applyFont="1" applyFill="1" applyBorder="1" applyAlignment="1">
      <alignment vertical="center"/>
      <protection/>
    </xf>
    <xf numFmtId="1" fontId="9" fillId="33" borderId="133" xfId="60" applyNumberFormat="1" applyFont="1" applyFill="1" applyBorder="1" applyAlignment="1">
      <alignment horizontal="center" vertical="center"/>
      <protection/>
    </xf>
    <xf numFmtId="164" fontId="9" fillId="33" borderId="132" xfId="60" applyNumberFormat="1" applyFont="1" applyFill="1" applyBorder="1" applyAlignment="1">
      <alignment vertical="center"/>
      <protection/>
    </xf>
    <xf numFmtId="1" fontId="9" fillId="33" borderId="134" xfId="60" applyNumberFormat="1" applyFont="1" applyFill="1" applyBorder="1" applyAlignment="1">
      <alignment horizontal="center" vertical="center"/>
      <protection/>
    </xf>
    <xf numFmtId="1" fontId="9" fillId="33" borderId="135" xfId="60" applyNumberFormat="1" applyFont="1" applyFill="1" applyBorder="1" applyAlignment="1">
      <alignment horizontal="center" vertical="center"/>
      <protection/>
    </xf>
    <xf numFmtId="0" fontId="9" fillId="33" borderId="136" xfId="60" applyFont="1" applyFill="1" applyBorder="1" applyAlignment="1">
      <alignment vertical="center"/>
      <protection/>
    </xf>
    <xf numFmtId="165" fontId="9" fillId="33" borderId="137" xfId="60" applyNumberFormat="1" applyFont="1" applyFill="1" applyBorder="1" applyAlignment="1">
      <alignment vertical="center"/>
      <protection/>
    </xf>
    <xf numFmtId="165" fontId="9" fillId="33" borderId="138" xfId="60" applyNumberFormat="1" applyFont="1" applyFill="1" applyBorder="1" applyAlignment="1">
      <alignment vertical="center"/>
      <protection/>
    </xf>
    <xf numFmtId="165" fontId="9" fillId="33" borderId="139" xfId="60" applyNumberFormat="1" applyFont="1" applyFill="1" applyBorder="1" applyAlignment="1">
      <alignment vertical="center"/>
      <protection/>
    </xf>
    <xf numFmtId="164" fontId="9" fillId="33" borderId="138" xfId="60" applyNumberFormat="1" applyFont="1" applyFill="1" applyBorder="1" applyAlignment="1">
      <alignment vertical="center"/>
      <protection/>
    </xf>
    <xf numFmtId="0" fontId="9" fillId="33" borderId="140" xfId="60" applyFont="1" applyFill="1" applyBorder="1" applyAlignment="1">
      <alignment vertical="center"/>
      <protection/>
    </xf>
    <xf numFmtId="165" fontId="9" fillId="33" borderId="141" xfId="60" applyNumberFormat="1" applyFont="1" applyFill="1" applyBorder="1" applyAlignment="1">
      <alignment vertical="center"/>
      <protection/>
    </xf>
    <xf numFmtId="0" fontId="6" fillId="33" borderId="142" xfId="60" applyFont="1" applyFill="1" applyBorder="1" applyAlignment="1">
      <alignment vertical="center"/>
      <protection/>
    </xf>
    <xf numFmtId="165" fontId="6" fillId="33" borderId="139" xfId="60" applyNumberFormat="1" applyFont="1" applyFill="1" applyBorder="1" applyAlignment="1">
      <alignment vertical="center"/>
      <protection/>
    </xf>
    <xf numFmtId="165" fontId="6" fillId="33" borderId="138" xfId="60" applyNumberFormat="1" applyFont="1" applyFill="1" applyBorder="1" applyAlignment="1">
      <alignment vertical="center"/>
      <protection/>
    </xf>
    <xf numFmtId="1" fontId="6" fillId="33" borderId="134" xfId="60" applyNumberFormat="1" applyFont="1" applyFill="1" applyBorder="1" applyAlignment="1">
      <alignment horizontal="center" vertical="center"/>
      <protection/>
    </xf>
    <xf numFmtId="164" fontId="6" fillId="33" borderId="138" xfId="60" applyNumberFormat="1" applyFont="1" applyFill="1" applyBorder="1" applyAlignment="1">
      <alignment vertical="center"/>
      <protection/>
    </xf>
    <xf numFmtId="1" fontId="6" fillId="33" borderId="135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vertical="center"/>
      <protection/>
    </xf>
    <xf numFmtId="0" fontId="9" fillId="33" borderId="143" xfId="60" applyFont="1" applyFill="1" applyBorder="1" applyAlignment="1">
      <alignment vertical="center"/>
      <protection/>
    </xf>
    <xf numFmtId="0" fontId="9" fillId="33" borderId="142" xfId="60" applyFont="1" applyFill="1" applyBorder="1" applyAlignment="1">
      <alignment vertical="center"/>
      <protection/>
    </xf>
    <xf numFmtId="164" fontId="9" fillId="33" borderId="139" xfId="60" applyNumberFormat="1" applyFont="1" applyFill="1" applyBorder="1" applyAlignment="1">
      <alignment horizontal="center" vertical="center"/>
      <protection/>
    </xf>
    <xf numFmtId="164" fontId="9" fillId="33" borderId="138" xfId="60" applyNumberFormat="1" applyFont="1" applyFill="1" applyBorder="1" applyAlignment="1">
      <alignment horizontal="center" vertical="center"/>
      <protection/>
    </xf>
    <xf numFmtId="164" fontId="9" fillId="33" borderId="144" xfId="60" applyNumberFormat="1" applyFont="1" applyFill="1" applyBorder="1" applyAlignment="1">
      <alignment horizontal="center" vertical="center"/>
      <protection/>
    </xf>
    <xf numFmtId="164" fontId="9" fillId="33" borderId="139" xfId="60" applyNumberFormat="1" applyFont="1" applyFill="1" applyBorder="1" applyAlignment="1">
      <alignment vertical="center"/>
      <protection/>
    </xf>
    <xf numFmtId="165" fontId="9" fillId="33" borderId="144" xfId="60" applyNumberFormat="1" applyFont="1" applyFill="1" applyBorder="1" applyAlignment="1">
      <alignment vertical="center"/>
      <protection/>
    </xf>
    <xf numFmtId="165" fontId="9" fillId="33" borderId="145" xfId="60" applyNumberFormat="1" applyFont="1" applyFill="1" applyBorder="1" applyAlignment="1">
      <alignment vertical="center"/>
      <protection/>
    </xf>
    <xf numFmtId="164" fontId="9" fillId="33" borderId="145" xfId="60" applyNumberFormat="1" applyFont="1" applyFill="1" applyBorder="1" applyAlignment="1">
      <alignment vertical="center"/>
      <protection/>
    </xf>
    <xf numFmtId="164" fontId="6" fillId="33" borderId="139" xfId="60" applyNumberFormat="1" applyFont="1" applyFill="1" applyBorder="1" applyAlignment="1">
      <alignment horizontal="center" vertical="center"/>
      <protection/>
    </xf>
    <xf numFmtId="164" fontId="6" fillId="33" borderId="138" xfId="60" applyNumberFormat="1" applyFont="1" applyFill="1" applyBorder="1" applyAlignment="1">
      <alignment horizontal="center" vertical="center"/>
      <protection/>
    </xf>
    <xf numFmtId="164" fontId="6" fillId="33" borderId="144" xfId="60" applyNumberFormat="1" applyFont="1" applyFill="1" applyBorder="1" applyAlignment="1">
      <alignment horizontal="center" vertical="center"/>
      <protection/>
    </xf>
    <xf numFmtId="0" fontId="9" fillId="33" borderId="34" xfId="60" applyFont="1" applyFill="1" applyBorder="1" applyAlignment="1">
      <alignment vertical="center"/>
      <protection/>
    </xf>
    <xf numFmtId="0" fontId="9" fillId="33" borderId="146" xfId="60" applyFont="1" applyFill="1" applyBorder="1" applyAlignment="1">
      <alignment horizontal="center" vertical="center"/>
      <protection/>
    </xf>
    <xf numFmtId="1" fontId="9" fillId="33" borderId="36" xfId="60" applyNumberFormat="1" applyFont="1" applyFill="1" applyBorder="1" applyAlignment="1">
      <alignment horizontal="center" vertical="center"/>
      <protection/>
    </xf>
    <xf numFmtId="1" fontId="9" fillId="33" borderId="147" xfId="60" applyNumberFormat="1" applyFont="1" applyFill="1" applyBorder="1" applyAlignment="1">
      <alignment horizontal="center" vertical="center"/>
      <protection/>
    </xf>
    <xf numFmtId="0" fontId="9" fillId="33" borderId="148" xfId="60" applyFont="1" applyFill="1" applyBorder="1" applyAlignment="1">
      <alignment horizontal="center" vertical="center"/>
      <protection/>
    </xf>
    <xf numFmtId="1" fontId="9" fillId="33" borderId="37" xfId="60" applyNumberFormat="1" applyFont="1" applyFill="1" applyBorder="1" applyAlignment="1">
      <alignment horizontal="center" vertical="center"/>
      <protection/>
    </xf>
    <xf numFmtId="1" fontId="9" fillId="33" borderId="149" xfId="60" applyNumberFormat="1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33" borderId="0" xfId="60" applyFont="1" applyFill="1" applyAlignment="1">
      <alignment vertical="center"/>
      <protection/>
    </xf>
    <xf numFmtId="2" fontId="9" fillId="33" borderId="0" xfId="60" applyNumberFormat="1" applyFont="1" applyFill="1" applyAlignment="1">
      <alignment vertical="center"/>
      <protection/>
    </xf>
    <xf numFmtId="165" fontId="9" fillId="33" borderId="0" xfId="60" applyNumberFormat="1" applyFont="1" applyFill="1" applyAlignment="1">
      <alignment vertical="center"/>
      <protection/>
    </xf>
    <xf numFmtId="0" fontId="80" fillId="33" borderId="0" xfId="61" applyFont="1" applyFill="1" applyAlignment="1">
      <alignment vertical="center"/>
      <protection/>
    </xf>
    <xf numFmtId="0" fontId="30" fillId="33" borderId="0" xfId="61" applyFont="1" applyFill="1" applyAlignment="1">
      <alignment vertical="center"/>
      <protection/>
    </xf>
    <xf numFmtId="0" fontId="9" fillId="33" borderId="75" xfId="66" applyFont="1" applyFill="1" applyBorder="1" applyAlignment="1">
      <alignment horizontal="centerContinuous" vertical="center"/>
      <protection/>
    </xf>
    <xf numFmtId="2" fontId="9" fillId="33" borderId="129" xfId="66" applyNumberFormat="1" applyFont="1" applyFill="1" applyBorder="1" applyAlignment="1">
      <alignment horizontal="centerContinuous" vertical="center" wrapText="1"/>
      <protection/>
    </xf>
    <xf numFmtId="2" fontId="9" fillId="33" borderId="77" xfId="66" applyNumberFormat="1" applyFont="1" applyFill="1" applyBorder="1" applyAlignment="1">
      <alignment horizontal="centerContinuous" vertical="center" wrapText="1"/>
      <protection/>
    </xf>
    <xf numFmtId="0" fontId="9" fillId="33" borderId="150" xfId="61" applyFont="1" applyFill="1" applyBorder="1" applyAlignment="1">
      <alignment vertical="center"/>
      <protection/>
    </xf>
    <xf numFmtId="3" fontId="9" fillId="33" borderId="151" xfId="61" applyNumberFormat="1" applyFont="1" applyFill="1" applyBorder="1" applyAlignment="1">
      <alignment vertical="center"/>
      <protection/>
    </xf>
    <xf numFmtId="3" fontId="9" fillId="33" borderId="152" xfId="61" applyNumberFormat="1" applyFont="1" applyFill="1" applyBorder="1" applyAlignment="1">
      <alignment vertical="center"/>
      <protection/>
    </xf>
    <xf numFmtId="164" fontId="9" fillId="33" borderId="153" xfId="61" applyNumberFormat="1" applyFont="1" applyFill="1" applyBorder="1" applyAlignment="1">
      <alignment horizontal="center" vertical="center"/>
      <protection/>
    </xf>
    <xf numFmtId="164" fontId="9" fillId="33" borderId="154" xfId="61" applyNumberFormat="1" applyFont="1" applyFill="1" applyBorder="1" applyAlignment="1">
      <alignment horizontal="center" vertical="center"/>
      <protection/>
    </xf>
    <xf numFmtId="0" fontId="30" fillId="33" borderId="0" xfId="61" applyFont="1" applyFill="1" applyBorder="1" applyAlignment="1">
      <alignment vertical="center"/>
      <protection/>
    </xf>
    <xf numFmtId="0" fontId="9" fillId="33" borderId="155" xfId="61" applyFont="1" applyFill="1" applyBorder="1" applyAlignment="1">
      <alignment vertical="center"/>
      <protection/>
    </xf>
    <xf numFmtId="3" fontId="9" fillId="33" borderId="156" xfId="61" applyNumberFormat="1" applyFont="1" applyFill="1" applyBorder="1" applyAlignment="1">
      <alignment vertical="center"/>
      <protection/>
    </xf>
    <xf numFmtId="3" fontId="9" fillId="33" borderId="157" xfId="61" applyNumberFormat="1" applyFont="1" applyFill="1" applyBorder="1" applyAlignment="1">
      <alignment vertical="center"/>
      <protection/>
    </xf>
    <xf numFmtId="0" fontId="9" fillId="33" borderId="158" xfId="61" applyFont="1" applyFill="1" applyBorder="1" applyAlignment="1">
      <alignment vertical="center"/>
      <protection/>
    </xf>
    <xf numFmtId="3" fontId="9" fillId="33" borderId="159" xfId="61" applyNumberFormat="1" applyFont="1" applyFill="1" applyBorder="1" applyAlignment="1">
      <alignment vertical="center"/>
      <protection/>
    </xf>
    <xf numFmtId="3" fontId="9" fillId="33" borderId="160" xfId="61" applyNumberFormat="1" applyFont="1" applyFill="1" applyBorder="1" applyAlignment="1">
      <alignment vertical="center"/>
      <protection/>
    </xf>
    <xf numFmtId="0" fontId="9" fillId="33" borderId="0" xfId="61" applyFont="1" applyFill="1" applyAlignment="1">
      <alignment vertical="center"/>
      <protection/>
    </xf>
    <xf numFmtId="2" fontId="30" fillId="33" borderId="0" xfId="61" applyNumberFormat="1" applyFont="1" applyFill="1" applyAlignment="1">
      <alignment vertical="center"/>
      <protection/>
    </xf>
    <xf numFmtId="4" fontId="30" fillId="33" borderId="0" xfId="61" applyNumberFormat="1" applyFont="1" applyFill="1" applyAlignment="1">
      <alignment vertical="center"/>
      <protection/>
    </xf>
    <xf numFmtId="0" fontId="30" fillId="33" borderId="0" xfId="61" applyFill="1" applyAlignment="1">
      <alignment vertical="center"/>
      <protection/>
    </xf>
    <xf numFmtId="0" fontId="6" fillId="0" borderId="0" xfId="56" applyFont="1" applyFill="1" applyAlignment="1">
      <alignment horizontal="left"/>
      <protection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81" fillId="0" borderId="0" xfId="56" applyFont="1" applyFill="1" applyBorder="1">
      <alignment/>
      <protection/>
    </xf>
    <xf numFmtId="0" fontId="49" fillId="0" borderId="0" xfId="56" applyFont="1" applyFill="1">
      <alignment/>
      <protection/>
    </xf>
    <xf numFmtId="0" fontId="9" fillId="0" borderId="0" xfId="56" applyFont="1" applyFill="1" applyAlignment="1">
      <alignment horizontal="right"/>
      <protection/>
    </xf>
    <xf numFmtId="0" fontId="23" fillId="0" borderId="0" xfId="56" applyFont="1" applyFill="1">
      <alignment/>
      <protection/>
    </xf>
    <xf numFmtId="0" fontId="9" fillId="0" borderId="73" xfId="56" applyFont="1" applyFill="1" applyBorder="1" applyAlignment="1">
      <alignment horizontal="left"/>
      <protection/>
    </xf>
    <xf numFmtId="0" fontId="9" fillId="0" borderId="29" xfId="56" applyFont="1" applyFill="1" applyBorder="1" applyAlignment="1">
      <alignment horizontal="center"/>
      <protection/>
    </xf>
    <xf numFmtId="0" fontId="9" fillId="0" borderId="33" xfId="56" applyFont="1" applyFill="1" applyBorder="1" applyAlignment="1">
      <alignment horizontal="centerContinuous"/>
      <protection/>
    </xf>
    <xf numFmtId="0" fontId="9" fillId="0" borderId="74" xfId="56" applyFont="1" applyFill="1" applyBorder="1" applyAlignment="1">
      <alignment horizontal="left"/>
      <protection/>
    </xf>
    <xf numFmtId="0" fontId="9" fillId="0" borderId="102" xfId="56" applyFont="1" applyFill="1" applyBorder="1" applyAlignment="1">
      <alignment horizontal="center"/>
      <protection/>
    </xf>
    <xf numFmtId="0" fontId="9" fillId="0" borderId="102" xfId="56" applyFont="1" applyFill="1" applyBorder="1" applyAlignment="1">
      <alignment horizontal="centerContinuous"/>
      <protection/>
    </xf>
    <xf numFmtId="0" fontId="9" fillId="0" borderId="96" xfId="56" applyFont="1" applyFill="1" applyBorder="1" applyAlignment="1">
      <alignment horizontal="center"/>
      <protection/>
    </xf>
    <xf numFmtId="0" fontId="9" fillId="0" borderId="78" xfId="56" applyFont="1" applyFill="1" applyBorder="1" applyAlignment="1">
      <alignment horizontal="left"/>
      <protection/>
    </xf>
    <xf numFmtId="0" fontId="9" fillId="0" borderId="21" xfId="56" applyFont="1" applyFill="1" applyBorder="1" applyAlignment="1">
      <alignment horizontal="center"/>
      <protection/>
    </xf>
    <xf numFmtId="175" fontId="9" fillId="0" borderId="88" xfId="56" applyNumberFormat="1" applyFont="1" applyFill="1" applyBorder="1">
      <alignment/>
      <protection/>
    </xf>
    <xf numFmtId="175" fontId="9" fillId="0" borderId="21" xfId="56" applyNumberFormat="1" applyFont="1" applyFill="1" applyBorder="1">
      <alignment/>
      <protection/>
    </xf>
    <xf numFmtId="175" fontId="9" fillId="0" borderId="21" xfId="56" applyNumberFormat="1" applyFont="1" applyFill="1" applyBorder="1" applyAlignment="1">
      <alignment horizontal="right"/>
      <protection/>
    </xf>
    <xf numFmtId="175" fontId="9" fillId="0" borderId="42" xfId="56" applyNumberFormat="1" applyFont="1" applyFill="1" applyBorder="1">
      <alignment/>
      <protection/>
    </xf>
    <xf numFmtId="175" fontId="9" fillId="0" borderId="16" xfId="56" applyNumberFormat="1" applyFont="1" applyFill="1" applyBorder="1">
      <alignment/>
      <protection/>
    </xf>
    <xf numFmtId="0" fontId="9" fillId="0" borderId="78" xfId="56" applyFont="1" applyFill="1" applyBorder="1" applyAlignment="1" quotePrefix="1">
      <alignment horizontal="left"/>
      <protection/>
    </xf>
    <xf numFmtId="175" fontId="9" fillId="0" borderId="16" xfId="56" applyNumberFormat="1" applyFont="1" applyFill="1" applyBorder="1" applyAlignment="1">
      <alignment horizontal="right"/>
      <protection/>
    </xf>
    <xf numFmtId="165" fontId="9" fillId="0" borderId="21" xfId="56" applyNumberFormat="1" applyFont="1" applyFill="1" applyBorder="1" applyAlignment="1">
      <alignment horizontal="right"/>
      <protection/>
    </xf>
    <xf numFmtId="175" fontId="9" fillId="0" borderId="42" xfId="56" applyNumberFormat="1" applyFont="1" applyFill="1" applyBorder="1" applyAlignment="1">
      <alignment/>
      <protection/>
    </xf>
    <xf numFmtId="0" fontId="9" fillId="0" borderId="79" xfId="56" applyFont="1" applyFill="1" applyBorder="1" applyAlignment="1">
      <alignment horizontal="left"/>
      <protection/>
    </xf>
    <xf numFmtId="0" fontId="9" fillId="0" borderId="35" xfId="56" applyFont="1" applyFill="1" applyBorder="1" applyAlignment="1">
      <alignment horizontal="center"/>
      <protection/>
    </xf>
    <xf numFmtId="175" fontId="9" fillId="0" borderId="37" xfId="56" applyNumberFormat="1" applyFont="1" applyFill="1" applyBorder="1" applyAlignment="1">
      <alignment horizontal="right"/>
      <protection/>
    </xf>
    <xf numFmtId="175" fontId="9" fillId="0" borderId="37" xfId="56" applyNumberFormat="1" applyFont="1" applyFill="1" applyBorder="1">
      <alignment/>
      <protection/>
    </xf>
    <xf numFmtId="175" fontId="9" fillId="0" borderId="36" xfId="56" applyNumberFormat="1" applyFont="1" applyFill="1" applyBorder="1" applyAlignment="1">
      <alignment horizontal="right"/>
      <protection/>
    </xf>
    <xf numFmtId="175" fontId="9" fillId="0" borderId="38" xfId="56" applyNumberFormat="1" applyFont="1" applyFill="1" applyBorder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/>
      <protection/>
    </xf>
    <xf numFmtId="0" fontId="24" fillId="0" borderId="0" xfId="56" applyFont="1" applyFill="1" applyBorder="1">
      <alignment/>
      <protection/>
    </xf>
    <xf numFmtId="0" fontId="22" fillId="0" borderId="0" xfId="56" applyFont="1" applyFill="1">
      <alignment/>
      <protection/>
    </xf>
    <xf numFmtId="0" fontId="22" fillId="0" borderId="0" xfId="56" applyFont="1" applyFill="1" applyAlignment="1">
      <alignment horizontal="right"/>
      <protection/>
    </xf>
    <xf numFmtId="0" fontId="82" fillId="0" borderId="0" xfId="56" applyFont="1" applyFill="1" applyBorder="1">
      <alignment/>
      <protection/>
    </xf>
    <xf numFmtId="0" fontId="23" fillId="0" borderId="0" xfId="56" applyFont="1" applyFill="1" applyAlignment="1">
      <alignment horizontal="right"/>
      <protection/>
    </xf>
    <xf numFmtId="164" fontId="9" fillId="0" borderId="0" xfId="56" applyNumberFormat="1" applyFont="1" applyFill="1">
      <alignment/>
      <protection/>
    </xf>
    <xf numFmtId="164" fontId="9" fillId="0" borderId="0" xfId="56" applyNumberFormat="1" applyFont="1" applyFill="1" applyAlignment="1">
      <alignment horizontal="right"/>
      <protection/>
    </xf>
    <xf numFmtId="0" fontId="84" fillId="0" borderId="0" xfId="56" applyFont="1" applyFill="1" applyAlignment="1">
      <alignment horizontal="left"/>
      <protection/>
    </xf>
    <xf numFmtId="0" fontId="6" fillId="0" borderId="0" xfId="56" applyFont="1" applyAlignment="1">
      <alignment vertical="center"/>
      <protection/>
    </xf>
    <xf numFmtId="0" fontId="85" fillId="0" borderId="0" xfId="56" applyFont="1" applyFill="1">
      <alignment/>
      <protection/>
    </xf>
    <xf numFmtId="175" fontId="86" fillId="0" borderId="0" xfId="56" applyNumberFormat="1" applyFont="1" applyFill="1" applyAlignment="1">
      <alignment horizontal="right" vertical="center"/>
      <protection/>
    </xf>
    <xf numFmtId="0" fontId="85" fillId="0" borderId="0" xfId="56" applyFont="1" applyFill="1" applyBorder="1">
      <alignment/>
      <protection/>
    </xf>
    <xf numFmtId="1" fontId="49" fillId="0" borderId="0" xfId="56" applyNumberFormat="1" applyFont="1" applyFill="1">
      <alignment/>
      <protection/>
    </xf>
    <xf numFmtId="1" fontId="85" fillId="0" borderId="0" xfId="56" applyNumberFormat="1" applyFont="1" applyFill="1">
      <alignment/>
      <protection/>
    </xf>
    <xf numFmtId="0" fontId="87" fillId="0" borderId="0" xfId="56" applyFont="1" applyFill="1">
      <alignment/>
      <protection/>
    </xf>
    <xf numFmtId="0" fontId="49" fillId="0" borderId="0" xfId="56" applyFont="1" applyFill="1" applyBorder="1">
      <alignment/>
      <protection/>
    </xf>
    <xf numFmtId="0" fontId="9" fillId="0" borderId="35" xfId="56" applyFont="1" applyBorder="1" applyAlignment="1">
      <alignment/>
      <protection/>
    </xf>
    <xf numFmtId="175" fontId="9" fillId="0" borderId="35" xfId="56" applyNumberFormat="1" applyFont="1" applyBorder="1" applyAlignment="1">
      <alignment horizontal="right" vertical="center"/>
      <protection/>
    </xf>
    <xf numFmtId="49" fontId="9" fillId="0" borderId="64" xfId="56" applyNumberFormat="1" applyFont="1" applyBorder="1" applyAlignment="1">
      <alignment horizontal="left" vertical="center"/>
      <protection/>
    </xf>
    <xf numFmtId="1" fontId="9" fillId="0" borderId="32" xfId="56" applyNumberFormat="1" applyFont="1" applyBorder="1" applyAlignment="1">
      <alignment horizontal="centerContinuous" vertical="center"/>
      <protection/>
    </xf>
    <xf numFmtId="175" fontId="9" fillId="0" borderId="33" xfId="56" applyNumberFormat="1" applyFont="1" applyBorder="1" applyAlignment="1">
      <alignment horizontal="centerContinuous" vertical="center" wrapText="1"/>
      <protection/>
    </xf>
    <xf numFmtId="0" fontId="49" fillId="0" borderId="0" xfId="56" applyFont="1">
      <alignment/>
      <protection/>
    </xf>
    <xf numFmtId="49" fontId="9" fillId="0" borderId="28" xfId="50" applyNumberFormat="1" applyFont="1" applyBorder="1">
      <alignment/>
      <protection/>
    </xf>
    <xf numFmtId="3" fontId="30" fillId="0" borderId="32" xfId="50" applyNumberFormat="1" applyFont="1" applyBorder="1">
      <alignment/>
      <protection/>
    </xf>
    <xf numFmtId="165" fontId="9" fillId="0" borderId="33" xfId="50" applyNumberFormat="1" applyFont="1" applyFill="1" applyBorder="1">
      <alignment/>
      <protection/>
    </xf>
    <xf numFmtId="175" fontId="77" fillId="0" borderId="0" xfId="56" applyNumberFormat="1" applyFont="1" applyFill="1" applyBorder="1" applyAlignment="1">
      <alignment horizontal="center"/>
      <protection/>
    </xf>
    <xf numFmtId="164" fontId="49" fillId="0" borderId="0" xfId="56" applyNumberFormat="1" applyFont="1" applyBorder="1">
      <alignment/>
      <protection/>
    </xf>
    <xf numFmtId="49" fontId="9" fillId="0" borderId="41" xfId="50" applyNumberFormat="1" applyFont="1" applyFill="1" applyBorder="1">
      <alignment/>
      <protection/>
    </xf>
    <xf numFmtId="3" fontId="30" fillId="0" borderId="16" xfId="50" applyNumberFormat="1" applyFont="1" applyFill="1" applyBorder="1">
      <alignment/>
      <protection/>
    </xf>
    <xf numFmtId="165" fontId="9" fillId="0" borderId="42" xfId="50" applyNumberFormat="1" applyFont="1" applyFill="1" applyBorder="1">
      <alignment/>
      <protection/>
    </xf>
    <xf numFmtId="0" fontId="30" fillId="0" borderId="41" xfId="50" applyFont="1" applyFill="1" applyBorder="1">
      <alignment/>
      <protection/>
    </xf>
    <xf numFmtId="3" fontId="30" fillId="0" borderId="16" xfId="50" applyNumberFormat="1" applyFont="1" applyBorder="1">
      <alignment/>
      <protection/>
    </xf>
    <xf numFmtId="49" fontId="9" fillId="0" borderId="41" xfId="50" applyNumberFormat="1" applyFont="1" applyBorder="1">
      <alignment/>
      <protection/>
    </xf>
    <xf numFmtId="0" fontId="87" fillId="0" borderId="0" xfId="56" applyFont="1">
      <alignment/>
      <protection/>
    </xf>
    <xf numFmtId="49" fontId="6" fillId="0" borderId="34" xfId="50" applyNumberFormat="1" applyFont="1" applyBorder="1">
      <alignment/>
      <protection/>
    </xf>
    <xf numFmtId="3" fontId="30" fillId="0" borderId="37" xfId="50" applyNumberFormat="1" applyFont="1" applyBorder="1">
      <alignment/>
      <protection/>
    </xf>
    <xf numFmtId="165" fontId="9" fillId="0" borderId="38" xfId="50" applyNumberFormat="1" applyFont="1" applyFill="1" applyBorder="1">
      <alignment/>
      <protection/>
    </xf>
    <xf numFmtId="0" fontId="3" fillId="0" borderId="0" xfId="50" applyFont="1">
      <alignment/>
      <protection/>
    </xf>
    <xf numFmtId="1" fontId="30" fillId="0" borderId="0" xfId="50" applyNumberFormat="1" applyFont="1">
      <alignment/>
      <protection/>
    </xf>
    <xf numFmtId="0" fontId="3" fillId="0" borderId="0" xfId="64" applyFont="1" applyAlignment="1">
      <alignment horizontal="left" wrapText="1"/>
      <protection/>
    </xf>
    <xf numFmtId="0" fontId="30" fillId="0" borderId="41" xfId="50" applyFont="1" applyFill="1" applyBorder="1" applyAlignment="1">
      <alignment wrapText="1"/>
      <protection/>
    </xf>
    <xf numFmtId="0" fontId="138" fillId="0" borderId="0" xfId="0" applyFont="1" applyAlignment="1">
      <alignment/>
    </xf>
    <xf numFmtId="2" fontId="139" fillId="33" borderId="0" xfId="0" applyNumberFormat="1" applyFont="1" applyFill="1" applyBorder="1" applyAlignment="1">
      <alignment horizontal="right"/>
    </xf>
    <xf numFmtId="2" fontId="140" fillId="33" borderId="0" xfId="0" applyNumberFormat="1" applyFont="1" applyFill="1" applyBorder="1" applyAlignment="1">
      <alignment horizontal="right"/>
    </xf>
    <xf numFmtId="2" fontId="141" fillId="0" borderId="65" xfId="0" applyNumberFormat="1" applyFont="1" applyBorder="1" applyAlignment="1">
      <alignment/>
    </xf>
    <xf numFmtId="2" fontId="142" fillId="33" borderId="57" xfId="0" applyNumberFormat="1" applyFont="1" applyFill="1" applyBorder="1" applyAlignment="1">
      <alignment horizontal="right"/>
    </xf>
    <xf numFmtId="2" fontId="142" fillId="33" borderId="61" xfId="0" applyNumberFormat="1" applyFont="1" applyFill="1" applyBorder="1" applyAlignment="1">
      <alignment horizontal="right"/>
    </xf>
    <xf numFmtId="0" fontId="6" fillId="0" borderId="0" xfId="54" applyFont="1" applyAlignment="1">
      <alignment vertical="center"/>
      <protection/>
    </xf>
    <xf numFmtId="0" fontId="9" fillId="0" borderId="0" xfId="50" applyFont="1">
      <alignment/>
      <protection/>
    </xf>
    <xf numFmtId="0" fontId="6" fillId="0" borderId="0" xfId="50" applyFont="1">
      <alignment/>
      <protection/>
    </xf>
    <xf numFmtId="176" fontId="9" fillId="0" borderId="0" xfId="54" applyNumberFormat="1" applyFont="1" applyAlignment="1">
      <alignment horizontal="right" vertical="center"/>
      <protection/>
    </xf>
    <xf numFmtId="0" fontId="9" fillId="0" borderId="161" xfId="50" applyFont="1" applyFill="1" applyBorder="1" applyAlignment="1">
      <alignment horizontal="left"/>
      <protection/>
    </xf>
    <xf numFmtId="0" fontId="9" fillId="0" borderId="162" xfId="50" applyFont="1" applyFill="1" applyBorder="1" applyAlignment="1">
      <alignment horizontal="center"/>
      <protection/>
    </xf>
    <xf numFmtId="0" fontId="9" fillId="0" borderId="162" xfId="50" applyFont="1" applyFill="1" applyBorder="1" applyAlignment="1">
      <alignment horizontal="center"/>
      <protection/>
    </xf>
    <xf numFmtId="0" fontId="9" fillId="0" borderId="163" xfId="50" applyFont="1" applyFill="1" applyBorder="1" applyAlignment="1">
      <alignment horizontal="center"/>
      <protection/>
    </xf>
    <xf numFmtId="0" fontId="9" fillId="0" borderId="0" xfId="50" applyFont="1" applyFill="1">
      <alignment/>
      <protection/>
    </xf>
    <xf numFmtId="0" fontId="9" fillId="0" borderId="78" xfId="50" applyFont="1" applyFill="1" applyBorder="1">
      <alignment/>
      <protection/>
    </xf>
    <xf numFmtId="3" fontId="9" fillId="0" borderId="16" xfId="50" applyNumberFormat="1" applyFont="1" applyFill="1" applyBorder="1">
      <alignment/>
      <protection/>
    </xf>
    <xf numFmtId="164" fontId="9" fillId="0" borderId="42" xfId="50" applyNumberFormat="1" applyFont="1" applyFill="1" applyBorder="1">
      <alignment/>
      <protection/>
    </xf>
    <xf numFmtId="0" fontId="6" fillId="0" borderId="78" xfId="50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164" fontId="6" fillId="0" borderId="42" xfId="50" applyNumberFormat="1" applyFont="1" applyFill="1" applyBorder="1">
      <alignment/>
      <protection/>
    </xf>
    <xf numFmtId="0" fontId="6" fillId="0" borderId="0" xfId="50" applyFont="1" applyFill="1">
      <alignment/>
      <protection/>
    </xf>
    <xf numFmtId="0" fontId="9" fillId="0" borderId="79" xfId="50" applyFont="1" applyFill="1" applyBorder="1">
      <alignment/>
      <protection/>
    </xf>
    <xf numFmtId="3" fontId="9" fillId="0" borderId="37" xfId="50" applyNumberFormat="1" applyFont="1" applyFill="1" applyBorder="1">
      <alignment/>
      <protection/>
    </xf>
    <xf numFmtId="164" fontId="9" fillId="0" borderId="38" xfId="50" applyNumberFormat="1" applyFont="1" applyFill="1" applyBorder="1">
      <alignment/>
      <protection/>
    </xf>
    <xf numFmtId="0" fontId="3" fillId="0" borderId="0" xfId="64" applyFont="1">
      <alignment/>
      <protection/>
    </xf>
    <xf numFmtId="3" fontId="3" fillId="0" borderId="0" xfId="64" applyNumberFormat="1" applyFont="1">
      <alignment/>
      <protection/>
    </xf>
    <xf numFmtId="0" fontId="3" fillId="0" borderId="0" xfId="54" applyFont="1" applyAlignment="1">
      <alignment vertical="center"/>
      <protection/>
    </xf>
    <xf numFmtId="0" fontId="17" fillId="0" borderId="0" xfId="64" applyFont="1">
      <alignment/>
      <protection/>
    </xf>
    <xf numFmtId="0" fontId="30" fillId="0" borderId="0" xfId="64" applyFont="1" applyFill="1">
      <alignment/>
      <protection/>
    </xf>
    <xf numFmtId="0" fontId="30" fillId="0" borderId="0" xfId="64" applyFont="1" applyFill="1" applyBorder="1">
      <alignment/>
      <protection/>
    </xf>
    <xf numFmtId="2" fontId="30" fillId="0" borderId="0" xfId="55" applyNumberFormat="1" applyFont="1" applyFill="1" applyAlignment="1">
      <alignment horizontal="right" vertical="center"/>
      <protection/>
    </xf>
    <xf numFmtId="0" fontId="30" fillId="0" borderId="73" xfId="64" applyFont="1" applyBorder="1" applyAlignment="1">
      <alignment horizontal="left"/>
      <protection/>
    </xf>
    <xf numFmtId="0" fontId="30" fillId="0" borderId="0" xfId="64" applyFont="1" applyFill="1" applyBorder="1" applyAlignment="1">
      <alignment horizontal="left"/>
      <protection/>
    </xf>
    <xf numFmtId="1" fontId="30" fillId="0" borderId="74" xfId="64" applyNumberFormat="1" applyFont="1" applyBorder="1" applyAlignment="1">
      <alignment horizontal="left" wrapText="1"/>
      <protection/>
    </xf>
    <xf numFmtId="1" fontId="30" fillId="0" borderId="75" xfId="64" applyNumberFormat="1" applyFont="1" applyFill="1" applyBorder="1" applyAlignment="1">
      <alignment horizontal="center" wrapText="1"/>
      <protection/>
    </xf>
    <xf numFmtId="1" fontId="30" fillId="0" borderId="76" xfId="64" applyNumberFormat="1" applyFont="1" applyFill="1" applyBorder="1" applyAlignment="1">
      <alignment horizontal="center" wrapText="1"/>
      <protection/>
    </xf>
    <xf numFmtId="1" fontId="30" fillId="0" borderId="83" xfId="64" applyNumberFormat="1" applyFont="1" applyFill="1" applyBorder="1" applyAlignment="1">
      <alignment horizontal="center" wrapText="1"/>
      <protection/>
    </xf>
    <xf numFmtId="1" fontId="30" fillId="0" borderId="85" xfId="64" applyNumberFormat="1" applyFont="1" applyFill="1" applyBorder="1" applyAlignment="1">
      <alignment horizontal="center" wrapText="1"/>
      <protection/>
    </xf>
    <xf numFmtId="1" fontId="30" fillId="0" borderId="0" xfId="64" applyNumberFormat="1" applyFont="1" applyFill="1" applyBorder="1" applyAlignment="1">
      <alignment horizontal="center" wrapText="1"/>
      <protection/>
    </xf>
    <xf numFmtId="49" fontId="10" fillId="0" borderId="78" xfId="64" applyNumberFormat="1" applyFont="1" applyFill="1" applyBorder="1">
      <alignment/>
      <protection/>
    </xf>
    <xf numFmtId="0" fontId="30" fillId="0" borderId="16" xfId="64" applyFont="1" applyFill="1" applyBorder="1">
      <alignment/>
      <protection/>
    </xf>
    <xf numFmtId="0" fontId="30" fillId="0" borderId="17" xfId="64" applyFont="1" applyFill="1" applyBorder="1">
      <alignment/>
      <protection/>
    </xf>
    <xf numFmtId="3" fontId="30" fillId="0" borderId="16" xfId="64" applyNumberFormat="1" applyFont="1" applyFill="1" applyBorder="1">
      <alignment/>
      <protection/>
    </xf>
    <xf numFmtId="165" fontId="30" fillId="0" borderId="16" xfId="64" applyNumberFormat="1" applyFont="1" applyFill="1" applyBorder="1">
      <alignment/>
      <protection/>
    </xf>
    <xf numFmtId="165" fontId="30" fillId="0" borderId="42" xfId="64" applyNumberFormat="1" applyFont="1" applyFill="1" applyBorder="1">
      <alignment/>
      <protection/>
    </xf>
    <xf numFmtId="165" fontId="30" fillId="0" borderId="42" xfId="64" applyNumberFormat="1" applyFont="1" applyFill="1" applyBorder="1" applyAlignment="1">
      <alignment/>
      <protection/>
    </xf>
    <xf numFmtId="49" fontId="12" fillId="0" borderId="79" xfId="64" applyNumberFormat="1" applyFont="1" applyFill="1" applyBorder="1">
      <alignment/>
      <protection/>
    </xf>
    <xf numFmtId="0" fontId="30" fillId="0" borderId="37" xfId="64" applyFont="1" applyFill="1" applyBorder="1">
      <alignment/>
      <protection/>
    </xf>
    <xf numFmtId="0" fontId="30" fillId="0" borderId="53" xfId="64" applyFont="1" applyFill="1" applyBorder="1">
      <alignment/>
      <protection/>
    </xf>
    <xf numFmtId="3" fontId="30" fillId="0" borderId="37" xfId="64" applyNumberFormat="1" applyFont="1" applyFill="1" applyBorder="1">
      <alignment/>
      <protection/>
    </xf>
    <xf numFmtId="165" fontId="30" fillId="0" borderId="37" xfId="64" applyNumberFormat="1" applyFont="1" applyFill="1" applyBorder="1">
      <alignment/>
      <protection/>
    </xf>
    <xf numFmtId="165" fontId="30" fillId="0" borderId="38" xfId="64" applyNumberFormat="1" applyFont="1" applyFill="1" applyBorder="1">
      <alignment/>
      <protection/>
    </xf>
    <xf numFmtId="4" fontId="30" fillId="0" borderId="0" xfId="64" applyNumberFormat="1" applyFont="1" applyFill="1">
      <alignment/>
      <protection/>
    </xf>
    <xf numFmtId="0" fontId="30" fillId="0" borderId="0" xfId="64" applyFont="1">
      <alignment/>
      <protection/>
    </xf>
    <xf numFmtId="49" fontId="10" fillId="0" borderId="78" xfId="64" applyNumberFormat="1" applyFont="1" applyFill="1" applyBorder="1">
      <alignment/>
      <protection/>
    </xf>
    <xf numFmtId="1" fontId="30" fillId="0" borderId="75" xfId="64" applyNumberFormat="1" applyFont="1" applyBorder="1" applyAlignment="1">
      <alignment horizontal="center" wrapText="1"/>
      <protection/>
    </xf>
    <xf numFmtId="1" fontId="30" fillId="0" borderId="96" xfId="64" applyNumberFormat="1" applyFont="1" applyBorder="1" applyAlignment="1">
      <alignment horizontal="center" wrapText="1"/>
      <protection/>
    </xf>
    <xf numFmtId="164" fontId="10" fillId="0" borderId="16" xfId="50" applyNumberFormat="1" applyFont="1" applyBorder="1">
      <alignment/>
      <protection/>
    </xf>
    <xf numFmtId="164" fontId="10" fillId="0" borderId="16" xfId="50" applyNumberFormat="1" applyFont="1" applyFill="1" applyBorder="1">
      <alignment/>
      <protection/>
    </xf>
    <xf numFmtId="3" fontId="10" fillId="0" borderId="16" xfId="50" applyNumberFormat="1" applyFont="1" applyFill="1" applyBorder="1">
      <alignment/>
      <protection/>
    </xf>
    <xf numFmtId="165" fontId="10" fillId="0" borderId="16" xfId="64" applyNumberFormat="1" applyFont="1" applyFill="1" applyBorder="1">
      <alignment/>
      <protection/>
    </xf>
    <xf numFmtId="4" fontId="10" fillId="0" borderId="16" xfId="64" applyNumberFormat="1" applyFont="1" applyFill="1" applyBorder="1">
      <alignment/>
      <protection/>
    </xf>
    <xf numFmtId="4" fontId="10" fillId="0" borderId="42" xfId="64" applyNumberFormat="1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88" fillId="0" borderId="0" xfId="64" applyFont="1" applyFill="1" applyBorder="1">
      <alignment/>
      <protection/>
    </xf>
    <xf numFmtId="164" fontId="12" fillId="0" borderId="37" xfId="50" applyNumberFormat="1" applyFont="1" applyBorder="1">
      <alignment/>
      <protection/>
    </xf>
    <xf numFmtId="164" fontId="12" fillId="0" borderId="37" xfId="50" applyNumberFormat="1" applyFont="1" applyFill="1" applyBorder="1">
      <alignment/>
      <protection/>
    </xf>
    <xf numFmtId="3" fontId="12" fillId="0" borderId="37" xfId="50" applyNumberFormat="1" applyFont="1" applyFill="1" applyBorder="1">
      <alignment/>
      <protection/>
    </xf>
    <xf numFmtId="165" fontId="12" fillId="0" borderId="37" xfId="64" applyNumberFormat="1" applyFont="1" applyFill="1" applyBorder="1">
      <alignment/>
      <protection/>
    </xf>
    <xf numFmtId="4" fontId="12" fillId="0" borderId="37" xfId="64" applyNumberFormat="1" applyFont="1" applyFill="1" applyBorder="1">
      <alignment/>
      <protection/>
    </xf>
    <xf numFmtId="4" fontId="12" fillId="0" borderId="38" xfId="64" applyNumberFormat="1" applyFont="1" applyFill="1" applyBorder="1">
      <alignment/>
      <protection/>
    </xf>
    <xf numFmtId="0" fontId="12" fillId="0" borderId="0" xfId="37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centerContinuous"/>
      <protection/>
    </xf>
    <xf numFmtId="0" fontId="9" fillId="0" borderId="11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/>
    </xf>
    <xf numFmtId="175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0" fontId="9" fillId="0" borderId="164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78" fontId="9" fillId="0" borderId="48" xfId="0" applyNumberFormat="1" applyFont="1" applyFill="1" applyBorder="1" applyAlignment="1">
      <alignment horizontal="center"/>
    </xf>
    <xf numFmtId="0" fontId="9" fillId="0" borderId="78" xfId="0" applyFont="1" applyFill="1" applyBorder="1" applyAlignment="1">
      <alignment wrapText="1"/>
    </xf>
    <xf numFmtId="175" fontId="9" fillId="0" borderId="16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/>
    </xf>
    <xf numFmtId="175" fontId="9" fillId="0" borderId="37" xfId="0" applyNumberFormat="1" applyFont="1" applyFill="1" applyBorder="1" applyAlignment="1">
      <alignment horizontal="right"/>
    </xf>
    <xf numFmtId="175" fontId="9" fillId="0" borderId="35" xfId="0" applyNumberFormat="1" applyFont="1" applyFill="1" applyBorder="1" applyAlignment="1">
      <alignment horizontal="right"/>
    </xf>
    <xf numFmtId="175" fontId="9" fillId="0" borderId="53" xfId="0" applyNumberFormat="1" applyFont="1" applyFill="1" applyBorder="1" applyAlignment="1">
      <alignment horizontal="right"/>
    </xf>
    <xf numFmtId="175" fontId="9" fillId="0" borderId="36" xfId="0" applyNumberFormat="1" applyFont="1" applyFill="1" applyBorder="1" applyAlignment="1">
      <alignment horizontal="right"/>
    </xf>
    <xf numFmtId="0" fontId="9" fillId="0" borderId="54" xfId="0" applyFont="1" applyFill="1" applyBorder="1" applyAlignment="1">
      <alignment horizontal="center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10" fillId="0" borderId="73" xfId="0" applyFont="1" applyBorder="1" applyAlignment="1">
      <alignment horizontal="left"/>
    </xf>
    <xf numFmtId="0" fontId="10" fillId="0" borderId="7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74" xfId="0" applyFont="1" applyBorder="1" applyAlignment="1">
      <alignment/>
    </xf>
    <xf numFmtId="0" fontId="10" fillId="0" borderId="102" xfId="0" applyFont="1" applyBorder="1" applyAlignment="1">
      <alignment horizontal="center"/>
    </xf>
    <xf numFmtId="0" fontId="10" fillId="0" borderId="165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172" fontId="10" fillId="0" borderId="17" xfId="0" applyNumberFormat="1" applyFont="1" applyBorder="1" applyAlignment="1">
      <alignment/>
    </xf>
    <xf numFmtId="172" fontId="10" fillId="0" borderId="16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16" xfId="0" applyNumberFormat="1" applyFont="1" applyBorder="1" applyAlignment="1">
      <alignment horizontal="right"/>
    </xf>
    <xf numFmtId="180" fontId="10" fillId="0" borderId="42" xfId="0" applyNumberFormat="1" applyFont="1" applyBorder="1" applyAlignment="1">
      <alignment horizontal="right"/>
    </xf>
    <xf numFmtId="0" fontId="10" fillId="0" borderId="78" xfId="0" applyFont="1" applyBorder="1" applyAlignment="1">
      <alignment horizontal="left"/>
    </xf>
    <xf numFmtId="172" fontId="10" fillId="0" borderId="17" xfId="0" applyNumberFormat="1" applyFont="1" applyBorder="1" applyAlignment="1">
      <alignment horizontal="left"/>
    </xf>
    <xf numFmtId="172" fontId="10" fillId="0" borderId="16" xfId="0" applyNumberFormat="1" applyFont="1" applyBorder="1" applyAlignment="1">
      <alignment horizontal="left"/>
    </xf>
    <xf numFmtId="179" fontId="10" fillId="0" borderId="16" xfId="0" applyNumberFormat="1" applyFont="1" applyBorder="1" applyAlignment="1">
      <alignment horizontal="left"/>
    </xf>
    <xf numFmtId="180" fontId="10" fillId="0" borderId="0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0" fillId="0" borderId="42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/>
    </xf>
    <xf numFmtId="0" fontId="10" fillId="0" borderId="166" xfId="0" applyFont="1" applyBorder="1" applyAlignment="1">
      <alignment/>
    </xf>
    <xf numFmtId="172" fontId="10" fillId="0" borderId="26" xfId="0" applyNumberFormat="1" applyFont="1" applyBorder="1" applyAlignment="1">
      <alignment/>
    </xf>
    <xf numFmtId="172" fontId="10" fillId="0" borderId="18" xfId="0" applyNumberFormat="1" applyFont="1" applyBorder="1" applyAlignment="1">
      <alignment/>
    </xf>
    <xf numFmtId="179" fontId="10" fillId="0" borderId="18" xfId="0" applyNumberFormat="1" applyFont="1" applyBorder="1" applyAlignment="1">
      <alignment horizontal="right"/>
    </xf>
    <xf numFmtId="180" fontId="10" fillId="0" borderId="19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 horizontal="right"/>
    </xf>
    <xf numFmtId="180" fontId="10" fillId="0" borderId="80" xfId="0" applyNumberFormat="1" applyFont="1" applyBorder="1" applyAlignment="1">
      <alignment horizontal="right"/>
    </xf>
    <xf numFmtId="0" fontId="18" fillId="0" borderId="78" xfId="0" applyFont="1" applyBorder="1" applyAlignment="1">
      <alignment/>
    </xf>
    <xf numFmtId="172" fontId="18" fillId="0" borderId="16" xfId="0" applyNumberFormat="1" applyFont="1" applyBorder="1" applyAlignment="1">
      <alignment/>
    </xf>
    <xf numFmtId="172" fontId="10" fillId="0" borderId="17" xfId="0" applyNumberFormat="1" applyFont="1" applyBorder="1" applyAlignment="1">
      <alignment horizontal="right"/>
    </xf>
    <xf numFmtId="172" fontId="10" fillId="0" borderId="16" xfId="0" applyNumberFormat="1" applyFont="1" applyBorder="1" applyAlignment="1">
      <alignment horizontal="right"/>
    </xf>
    <xf numFmtId="172" fontId="10" fillId="0" borderId="23" xfId="0" applyNumberFormat="1" applyFont="1" applyBorder="1" applyAlignment="1">
      <alignment/>
    </xf>
    <xf numFmtId="172" fontId="10" fillId="0" borderId="22" xfId="0" applyNumberFormat="1" applyFont="1" applyBorder="1" applyAlignment="1">
      <alignment/>
    </xf>
    <xf numFmtId="179" fontId="10" fillId="0" borderId="22" xfId="0" applyNumberFormat="1" applyFont="1" applyBorder="1" applyAlignment="1">
      <alignment horizontal="right"/>
    </xf>
    <xf numFmtId="180" fontId="10" fillId="0" borderId="23" xfId="0" applyNumberFormat="1" applyFont="1" applyBorder="1" applyAlignment="1">
      <alignment horizontal="right"/>
    </xf>
    <xf numFmtId="180" fontId="10" fillId="0" borderId="22" xfId="0" applyNumberFormat="1" applyFont="1" applyBorder="1" applyAlignment="1">
      <alignment horizontal="right"/>
    </xf>
    <xf numFmtId="180" fontId="10" fillId="0" borderId="4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left"/>
    </xf>
    <xf numFmtId="180" fontId="10" fillId="0" borderId="16" xfId="0" applyNumberFormat="1" applyFont="1" applyBorder="1" applyAlignment="1">
      <alignment horizontal="left"/>
    </xf>
    <xf numFmtId="180" fontId="10" fillId="0" borderId="42" xfId="0" applyNumberFormat="1" applyFont="1" applyBorder="1" applyAlignment="1">
      <alignment horizontal="left"/>
    </xf>
    <xf numFmtId="0" fontId="10" fillId="0" borderId="79" xfId="0" applyFont="1" applyBorder="1" applyAlignment="1">
      <alignment/>
    </xf>
    <xf numFmtId="172" fontId="10" fillId="0" borderId="53" xfId="0" applyNumberFormat="1" applyFont="1" applyBorder="1" applyAlignment="1">
      <alignment/>
    </xf>
    <xf numFmtId="172" fontId="10" fillId="0" borderId="37" xfId="0" applyNumberFormat="1" applyFont="1" applyBorder="1" applyAlignment="1">
      <alignment/>
    </xf>
    <xf numFmtId="179" fontId="10" fillId="0" borderId="37" xfId="0" applyNumberFormat="1" applyFont="1" applyBorder="1" applyAlignment="1">
      <alignment horizontal="right"/>
    </xf>
    <xf numFmtId="180" fontId="10" fillId="0" borderId="37" xfId="0" applyNumberFormat="1" applyFont="1" applyBorder="1" applyAlignment="1">
      <alignment horizontal="right"/>
    </xf>
    <xf numFmtId="180" fontId="10" fillId="0" borderId="3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24" xfId="0" applyFont="1" applyBorder="1" applyAlignment="1">
      <alignment/>
    </xf>
    <xf numFmtId="181" fontId="18" fillId="0" borderId="17" xfId="0" applyNumberFormat="1" applyFont="1" applyBorder="1" applyAlignment="1">
      <alignment/>
    </xf>
    <xf numFmtId="181" fontId="18" fillId="0" borderId="48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31" fillId="0" borderId="78" xfId="0" applyFont="1" applyBorder="1" applyAlignment="1">
      <alignment/>
    </xf>
    <xf numFmtId="0" fontId="131" fillId="0" borderId="21" xfId="0" applyFont="1" applyBorder="1" applyAlignment="1">
      <alignment horizontal="center"/>
    </xf>
    <xf numFmtId="181" fontId="131" fillId="0" borderId="17" xfId="0" applyNumberFormat="1" applyFont="1" applyBorder="1" applyAlignment="1">
      <alignment/>
    </xf>
    <xf numFmtId="181" fontId="131" fillId="0" borderId="48" xfId="0" applyNumberFormat="1" applyFont="1" applyBorder="1" applyAlignment="1">
      <alignment/>
    </xf>
    <xf numFmtId="181" fontId="131" fillId="0" borderId="17" xfId="0" applyNumberFormat="1" applyFont="1" applyFill="1" applyBorder="1" applyAlignment="1">
      <alignment/>
    </xf>
    <xf numFmtId="0" fontId="131" fillId="0" borderId="167" xfId="0" applyFont="1" applyBorder="1" applyAlignment="1">
      <alignment/>
    </xf>
    <xf numFmtId="0" fontId="10" fillId="0" borderId="4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181" fontId="10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81" fontId="18" fillId="0" borderId="14" xfId="0" applyNumberFormat="1" applyFont="1" applyBorder="1" applyAlignment="1">
      <alignment/>
    </xf>
    <xf numFmtId="181" fontId="18" fillId="0" borderId="44" xfId="0" applyNumberFormat="1" applyFont="1" applyBorder="1" applyAlignment="1">
      <alignment horizontal="left"/>
    </xf>
    <xf numFmtId="182" fontId="18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2" fontId="131" fillId="0" borderId="17" xfId="0" applyNumberFormat="1" applyFont="1" applyBorder="1" applyAlignment="1">
      <alignment/>
    </xf>
    <xf numFmtId="182" fontId="131" fillId="0" borderId="17" xfId="0" applyNumberFormat="1" applyFont="1" applyFill="1" applyBorder="1" applyAlignment="1">
      <alignment/>
    </xf>
    <xf numFmtId="0" fontId="10" fillId="0" borderId="43" xfId="0" applyFont="1" applyBorder="1" applyAlignment="1">
      <alignment/>
    </xf>
    <xf numFmtId="0" fontId="10" fillId="0" borderId="14" xfId="0" applyFont="1" applyBorder="1" applyAlignment="1">
      <alignment horizontal="center"/>
    </xf>
    <xf numFmtId="181" fontId="10" fillId="0" borderId="14" xfId="0" applyNumberFormat="1" applyFont="1" applyBorder="1" applyAlignment="1">
      <alignment/>
    </xf>
    <xf numFmtId="181" fontId="18" fillId="0" borderId="44" xfId="0" applyNumberFormat="1" applyFont="1" applyBorder="1" applyAlignment="1">
      <alignment/>
    </xf>
    <xf numFmtId="181" fontId="131" fillId="0" borderId="17" xfId="0" applyNumberFormat="1" applyFont="1" applyBorder="1" applyAlignment="1">
      <alignment horizontal="center"/>
    </xf>
    <xf numFmtId="181" fontId="131" fillId="0" borderId="17" xfId="0" applyNumberFormat="1" applyFont="1" applyBorder="1" applyAlignment="1">
      <alignment horizontal="right"/>
    </xf>
    <xf numFmtId="0" fontId="131" fillId="0" borderId="79" xfId="0" applyFont="1" applyBorder="1" applyAlignment="1">
      <alignment/>
    </xf>
    <xf numFmtId="0" fontId="131" fillId="0" borderId="36" xfId="0" applyFont="1" applyBorder="1" applyAlignment="1">
      <alignment horizontal="center"/>
    </xf>
    <xf numFmtId="181" fontId="131" fillId="0" borderId="53" xfId="0" applyNumberFormat="1" applyFont="1" applyBorder="1" applyAlignment="1">
      <alignment/>
    </xf>
    <xf numFmtId="181" fontId="131" fillId="0" borderId="54" xfId="0" applyNumberFormat="1" applyFont="1" applyBorder="1" applyAlignment="1">
      <alignment/>
    </xf>
    <xf numFmtId="0" fontId="66" fillId="0" borderId="0" xfId="0" applyFont="1" applyAlignment="1">
      <alignment/>
    </xf>
    <xf numFmtId="0" fontId="131" fillId="0" borderId="0" xfId="0" applyFont="1" applyAlignment="1">
      <alignment horizontal="right"/>
    </xf>
    <xf numFmtId="0" fontId="4" fillId="0" borderId="0" xfId="52" applyFont="1">
      <alignment/>
      <protection/>
    </xf>
    <xf numFmtId="0" fontId="12" fillId="0" borderId="13" xfId="77" applyFont="1" applyFill="1" applyBorder="1" applyAlignment="1">
      <alignment horizontal="left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13" xfId="78" applyFont="1" applyFill="1" applyBorder="1" applyAlignment="1">
      <alignment horizontal="center" vertical="center"/>
      <protection/>
    </xf>
    <xf numFmtId="0" fontId="12" fillId="0" borderId="18" xfId="52" applyFont="1" applyBorder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12" fillId="0" borderId="18" xfId="76" applyFont="1" applyFill="1" applyBorder="1">
      <alignment/>
      <protection/>
    </xf>
    <xf numFmtId="0" fontId="10" fillId="0" borderId="18" xfId="75" applyFont="1" applyFill="1" applyBorder="1">
      <alignment horizontal="left"/>
      <protection/>
    </xf>
    <xf numFmtId="1" fontId="92" fillId="0" borderId="18" xfId="52" applyNumberFormat="1" applyFont="1" applyFill="1" applyBorder="1" quotePrefix="1">
      <alignment/>
      <protection/>
    </xf>
    <xf numFmtId="0" fontId="10" fillId="0" borderId="18" xfId="52" applyFont="1" applyBorder="1">
      <alignment/>
      <protection/>
    </xf>
    <xf numFmtId="3" fontId="4" fillId="0" borderId="0" xfId="52" applyNumberFormat="1" applyFont="1">
      <alignment/>
      <protection/>
    </xf>
    <xf numFmtId="0" fontId="10" fillId="0" borderId="16" xfId="52" applyFont="1" applyFill="1" applyBorder="1">
      <alignment/>
      <protection/>
    </xf>
    <xf numFmtId="0" fontId="10" fillId="0" borderId="16" xfId="75" applyFont="1" applyFill="1" applyBorder="1">
      <alignment horizontal="left"/>
      <protection/>
    </xf>
    <xf numFmtId="4" fontId="92" fillId="0" borderId="16" xfId="52" applyNumberFormat="1" applyFont="1" applyFill="1" applyBorder="1" quotePrefix="1">
      <alignment/>
      <protection/>
    </xf>
    <xf numFmtId="2" fontId="10" fillId="0" borderId="16" xfId="52" applyNumberFormat="1" applyFont="1" applyBorder="1">
      <alignment/>
      <protection/>
    </xf>
    <xf numFmtId="0" fontId="10" fillId="0" borderId="22" xfId="52" applyFont="1" applyFill="1" applyBorder="1">
      <alignment/>
      <protection/>
    </xf>
    <xf numFmtId="0" fontId="10" fillId="0" borderId="22" xfId="75" applyFont="1" applyFill="1" applyBorder="1">
      <alignment horizontal="left"/>
      <protection/>
    </xf>
    <xf numFmtId="4" fontId="92" fillId="0" borderId="22" xfId="52" applyNumberFormat="1" applyFont="1" applyFill="1" applyBorder="1" quotePrefix="1">
      <alignment/>
      <protection/>
    </xf>
    <xf numFmtId="2" fontId="10" fillId="0" borderId="22" xfId="52" applyNumberFormat="1" applyFont="1" applyBorder="1">
      <alignment/>
      <protection/>
    </xf>
    <xf numFmtId="0" fontId="12" fillId="0" borderId="16" xfId="76" applyFont="1" applyFill="1" applyBorder="1">
      <alignment/>
      <protection/>
    </xf>
    <xf numFmtId="0" fontId="10" fillId="0" borderId="16" xfId="52" applyFont="1" applyBorder="1">
      <alignment/>
      <protection/>
    </xf>
    <xf numFmtId="49" fontId="0" fillId="0" borderId="0" xfId="0" applyNumberFormat="1" applyAlignment="1">
      <alignment/>
    </xf>
    <xf numFmtId="0" fontId="12" fillId="0" borderId="18" xfId="52" applyFont="1" applyFill="1" applyBorder="1">
      <alignment/>
      <protection/>
    </xf>
    <xf numFmtId="1" fontId="92" fillId="0" borderId="16" xfId="52" applyNumberFormat="1" applyFont="1" applyFill="1" applyBorder="1">
      <alignment/>
      <protection/>
    </xf>
    <xf numFmtId="1" fontId="92" fillId="0" borderId="16" xfId="52" applyNumberFormat="1" applyFont="1" applyFill="1" applyBorder="1" quotePrefix="1">
      <alignment/>
      <protection/>
    </xf>
    <xf numFmtId="1" fontId="10" fillId="0" borderId="18" xfId="52" applyNumberFormat="1" applyFont="1" applyBorder="1">
      <alignment/>
      <protection/>
    </xf>
    <xf numFmtId="49" fontId="12" fillId="0" borderId="16" xfId="52" applyNumberFormat="1" applyFont="1" applyFill="1" applyBorder="1">
      <alignment/>
      <protection/>
    </xf>
    <xf numFmtId="0" fontId="10" fillId="0" borderId="22" xfId="52" applyFont="1" applyBorder="1">
      <alignment/>
      <protection/>
    </xf>
    <xf numFmtId="1" fontId="10" fillId="0" borderId="16" xfId="52" applyNumberFormat="1" applyFont="1" applyBorder="1">
      <alignment/>
      <protection/>
    </xf>
    <xf numFmtId="0" fontId="4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89" fillId="0" borderId="0" xfId="52">
      <alignment/>
      <protection/>
    </xf>
    <xf numFmtId="177" fontId="4" fillId="0" borderId="0" xfId="45" applyNumberFormat="1" applyFont="1" applyFill="1" applyAlignment="1" applyProtection="1">
      <alignment horizontal="left"/>
      <protection/>
    </xf>
    <xf numFmtId="0" fontId="93" fillId="0" borderId="0" xfId="52" applyFont="1" applyFill="1" applyAlignment="1">
      <alignment horizontal="left"/>
      <protection/>
    </xf>
    <xf numFmtId="0" fontId="89" fillId="0" borderId="0" xfId="52" applyFill="1">
      <alignment/>
      <protection/>
    </xf>
    <xf numFmtId="2" fontId="10" fillId="0" borderId="22" xfId="52" applyNumberFormat="1" applyFont="1" applyFill="1" applyBorder="1">
      <alignment/>
      <protection/>
    </xf>
    <xf numFmtId="3" fontId="4" fillId="0" borderId="0" xfId="52" applyNumberFormat="1" applyFont="1" applyFill="1">
      <alignment/>
      <protection/>
    </xf>
    <xf numFmtId="164" fontId="9" fillId="0" borderId="37" xfId="0" applyNumberFormat="1" applyFont="1" applyFill="1" applyBorder="1" applyAlignment="1">
      <alignment horizontal="right"/>
    </xf>
    <xf numFmtId="0" fontId="140" fillId="0" borderId="60" xfId="0" applyFont="1" applyBorder="1" applyAlignment="1">
      <alignment/>
    </xf>
    <xf numFmtId="0" fontId="141" fillId="0" borderId="63" xfId="0" applyFont="1" applyBorder="1" applyAlignment="1">
      <alignment/>
    </xf>
    <xf numFmtId="2" fontId="140" fillId="0" borderId="123" xfId="0" applyNumberFormat="1" applyFont="1" applyBorder="1" applyAlignment="1">
      <alignment/>
    </xf>
    <xf numFmtId="2" fontId="140" fillId="33" borderId="56" xfId="0" applyNumberFormat="1" applyFont="1" applyFill="1" applyBorder="1" applyAlignment="1">
      <alignment horizontal="right"/>
    </xf>
    <xf numFmtId="2" fontId="140" fillId="0" borderId="168" xfId="0" applyNumberFormat="1" applyFont="1" applyBorder="1" applyAlignment="1">
      <alignment/>
    </xf>
    <xf numFmtId="2" fontId="140" fillId="33" borderId="44" xfId="0" applyNumberFormat="1" applyFont="1" applyFill="1" applyBorder="1" applyAlignment="1">
      <alignment horizontal="right"/>
    </xf>
    <xf numFmtId="2" fontId="140" fillId="0" borderId="43" xfId="0" applyNumberFormat="1" applyFont="1" applyBorder="1" applyAlignment="1">
      <alignment/>
    </xf>
    <xf numFmtId="2" fontId="140" fillId="33" borderId="168" xfId="0" applyNumberFormat="1" applyFont="1" applyFill="1" applyBorder="1" applyAlignment="1">
      <alignment/>
    </xf>
    <xf numFmtId="2" fontId="140" fillId="33" borderId="14" xfId="0" applyNumberFormat="1" applyFont="1" applyFill="1" applyBorder="1" applyAlignment="1">
      <alignment/>
    </xf>
    <xf numFmtId="2" fontId="140" fillId="33" borderId="168" xfId="0" applyNumberFormat="1" applyFont="1" applyFill="1" applyBorder="1" applyAlignment="1">
      <alignment horizontal="right"/>
    </xf>
    <xf numFmtId="2" fontId="140" fillId="33" borderId="14" xfId="0" applyNumberFormat="1" applyFont="1" applyFill="1" applyBorder="1" applyAlignment="1">
      <alignment horizontal="right"/>
    </xf>
    <xf numFmtId="2" fontId="140" fillId="0" borderId="93" xfId="0" applyNumberFormat="1" applyFont="1" applyBorder="1" applyAlignment="1">
      <alignment/>
    </xf>
    <xf numFmtId="2" fontId="140" fillId="33" borderId="40" xfId="0" applyNumberFormat="1" applyFont="1" applyFill="1" applyBorder="1" applyAlignment="1">
      <alignment horizontal="right"/>
    </xf>
    <xf numFmtId="2" fontId="139" fillId="0" borderId="169" xfId="0" applyNumberFormat="1" applyFont="1" applyFill="1" applyBorder="1" applyAlignment="1">
      <alignment/>
    </xf>
    <xf numFmtId="2" fontId="94" fillId="0" borderId="91" xfId="0" applyNumberFormat="1" applyFont="1" applyFill="1" applyBorder="1" applyAlignment="1">
      <alignment horizontal="right"/>
    </xf>
    <xf numFmtId="2" fontId="139" fillId="0" borderId="169" xfId="0" applyNumberFormat="1" applyFont="1" applyBorder="1" applyAlignment="1">
      <alignment/>
    </xf>
    <xf numFmtId="2" fontId="139" fillId="33" borderId="91" xfId="0" applyNumberFormat="1" applyFont="1" applyFill="1" applyBorder="1" applyAlignment="1">
      <alignment horizontal="right"/>
    </xf>
    <xf numFmtId="2" fontId="139" fillId="0" borderId="94" xfId="0" applyNumberFormat="1" applyFont="1" applyBorder="1" applyAlignment="1">
      <alignment/>
    </xf>
    <xf numFmtId="2" fontId="139" fillId="33" borderId="80" xfId="0" applyNumberFormat="1" applyFont="1" applyFill="1" applyBorder="1" applyAlignment="1">
      <alignment horizontal="right"/>
    </xf>
    <xf numFmtId="2" fontId="10" fillId="0" borderId="93" xfId="0" applyNumberFormat="1" applyFont="1" applyFill="1" applyBorder="1" applyAlignment="1">
      <alignment/>
    </xf>
    <xf numFmtId="2" fontId="10" fillId="0" borderId="40" xfId="0" applyNumberFormat="1" applyFont="1" applyFill="1" applyBorder="1" applyAlignment="1">
      <alignment horizontal="right"/>
    </xf>
    <xf numFmtId="2" fontId="143" fillId="33" borderId="91" xfId="0" applyNumberFormat="1" applyFont="1" applyFill="1" applyBorder="1" applyAlignment="1">
      <alignment horizontal="right"/>
    </xf>
    <xf numFmtId="0" fontId="131" fillId="0" borderId="0" xfId="0" applyFont="1" applyFill="1" applyAlignment="1">
      <alignment horizontal="right"/>
    </xf>
    <xf numFmtId="0" fontId="140" fillId="0" borderId="111" xfId="0" applyFont="1" applyFill="1" applyBorder="1" applyAlignment="1">
      <alignment horizontal="left"/>
    </xf>
    <xf numFmtId="0" fontId="140" fillId="0" borderId="106" xfId="0" applyFont="1" applyFill="1" applyBorder="1" applyAlignment="1">
      <alignment horizontal="left"/>
    </xf>
    <xf numFmtId="0" fontId="140" fillId="0" borderId="13" xfId="0" applyFont="1" applyFill="1" applyBorder="1" applyAlignment="1">
      <alignment horizontal="left"/>
    </xf>
    <xf numFmtId="165" fontId="131" fillId="0" borderId="104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4" xfId="0" applyFill="1" applyBorder="1" applyAlignment="1">
      <alignment horizontal="center"/>
    </xf>
    <xf numFmtId="0" fontId="0" fillId="0" borderId="42" xfId="0" applyFill="1" applyBorder="1" applyAlignment="1">
      <alignment/>
    </xf>
    <xf numFmtId="165" fontId="138" fillId="0" borderId="61" xfId="0" applyNumberFormat="1" applyFont="1" applyFill="1" applyBorder="1" applyAlignment="1">
      <alignment/>
    </xf>
    <xf numFmtId="0" fontId="140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4" fontId="138" fillId="0" borderId="0" xfId="0" applyNumberFormat="1" applyFont="1" applyFill="1" applyAlignment="1">
      <alignment/>
    </xf>
    <xf numFmtId="0" fontId="138" fillId="0" borderId="0" xfId="0" applyFont="1" applyFill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0" fontId="0" fillId="0" borderId="48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0" fontId="0" fillId="0" borderId="54" xfId="0" applyFill="1" applyBorder="1" applyAlignment="1">
      <alignment horizontal="center"/>
    </xf>
    <xf numFmtId="0" fontId="133" fillId="0" borderId="13" xfId="0" applyFont="1" applyFill="1" applyBorder="1" applyAlignment="1">
      <alignment horizontal="center" vertical="center"/>
    </xf>
    <xf numFmtId="3" fontId="138" fillId="0" borderId="62" xfId="0" applyNumberFormat="1" applyFont="1" applyFill="1" applyBorder="1" applyAlignment="1">
      <alignment/>
    </xf>
    <xf numFmtId="4" fontId="138" fillId="0" borderId="62" xfId="0" applyNumberFormat="1" applyFont="1" applyFill="1" applyBorder="1" applyAlignment="1">
      <alignment/>
    </xf>
    <xf numFmtId="0" fontId="141" fillId="0" borderId="112" xfId="0" applyFont="1" applyFill="1" applyBorder="1" applyAlignment="1">
      <alignment horizontal="center" wrapText="1"/>
    </xf>
    <xf numFmtId="0" fontId="141" fillId="0" borderId="31" xfId="0" applyFont="1" applyFill="1" applyBorder="1" applyAlignment="1">
      <alignment horizontal="left" vertical="center"/>
    </xf>
    <xf numFmtId="0" fontId="123" fillId="0" borderId="63" xfId="0" applyFont="1" applyFill="1" applyBorder="1" applyAlignment="1">
      <alignment horizontal="center"/>
    </xf>
    <xf numFmtId="0" fontId="13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4" fontId="138" fillId="0" borderId="0" xfId="0" applyNumberFormat="1" applyFont="1" applyFill="1" applyAlignment="1">
      <alignment/>
    </xf>
    <xf numFmtId="165" fontId="138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11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165" fontId="12" fillId="33" borderId="18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3" fontId="15" fillId="33" borderId="26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3" fontId="15" fillId="33" borderId="19" xfId="0" applyNumberFormat="1" applyFont="1" applyFill="1" applyBorder="1" applyAlignment="1">
      <alignment horizontal="center" vertical="center" wrapText="1"/>
    </xf>
    <xf numFmtId="3" fontId="15" fillId="33" borderId="20" xfId="0" applyNumberFormat="1" applyFont="1" applyFill="1" applyBorder="1" applyAlignment="1">
      <alignment horizontal="center" vertical="center" wrapText="1"/>
    </xf>
    <xf numFmtId="3" fontId="15" fillId="33" borderId="24" xfId="0" applyNumberFormat="1" applyFont="1" applyFill="1" applyBorder="1" applyAlignment="1">
      <alignment horizontal="center" vertical="center" wrapText="1"/>
    </xf>
    <xf numFmtId="3" fontId="15" fillId="33" borderId="2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/>
    </xf>
    <xf numFmtId="0" fontId="3" fillId="0" borderId="0" xfId="66" applyFont="1" applyBorder="1" applyAlignment="1">
      <alignment vertical="center"/>
      <protection/>
    </xf>
    <xf numFmtId="0" fontId="16" fillId="0" borderId="0" xfId="50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16" fillId="0" borderId="0" xfId="50" applyAlignment="1">
      <alignment vertical="center"/>
      <protection/>
    </xf>
    <xf numFmtId="0" fontId="9" fillId="0" borderId="0" xfId="58" applyFont="1" applyBorder="1" applyAlignment="1">
      <alignment horizontal="left" vertical="center"/>
      <protection/>
    </xf>
    <xf numFmtId="2" fontId="9" fillId="0" borderId="0" xfId="58" applyNumberFormat="1" applyFont="1" applyBorder="1" applyAlignment="1">
      <alignment horizontal="right" vertical="center"/>
      <protection/>
    </xf>
    <xf numFmtId="0" fontId="16" fillId="0" borderId="0" xfId="50" applyBorder="1" applyAlignment="1">
      <alignment horizontal="right" vertical="center"/>
      <protection/>
    </xf>
    <xf numFmtId="0" fontId="6" fillId="0" borderId="98" xfId="58" applyFont="1" applyBorder="1" applyAlignment="1">
      <alignment horizontal="center" vertical="center"/>
      <protection/>
    </xf>
    <xf numFmtId="0" fontId="6" fillId="0" borderId="100" xfId="58" applyFont="1" applyBorder="1" applyAlignment="1">
      <alignment horizontal="center" vertical="center"/>
      <protection/>
    </xf>
    <xf numFmtId="0" fontId="9" fillId="0" borderId="15" xfId="58" applyFont="1" applyBorder="1" applyAlignment="1">
      <alignment horizontal="center"/>
      <protection/>
    </xf>
    <xf numFmtId="0" fontId="16" fillId="0" borderId="14" xfId="50" applyBorder="1" applyAlignment="1">
      <alignment horizontal="center"/>
      <protection/>
    </xf>
    <xf numFmtId="0" fontId="16" fillId="0" borderId="170" xfId="50" applyBorder="1" applyAlignment="1">
      <alignment horizontal="center"/>
      <protection/>
    </xf>
    <xf numFmtId="0" fontId="9" fillId="0" borderId="14" xfId="58" applyFont="1" applyBorder="1" applyAlignment="1">
      <alignment horizontal="center"/>
      <protection/>
    </xf>
    <xf numFmtId="0" fontId="16" fillId="0" borderId="12" xfId="50" applyBorder="1" applyAlignment="1">
      <alignment horizontal="center"/>
      <protection/>
    </xf>
    <xf numFmtId="0" fontId="4" fillId="0" borderId="24" xfId="50" applyFont="1" applyBorder="1" applyAlignment="1">
      <alignment horizontal="right"/>
      <protection/>
    </xf>
    <xf numFmtId="0" fontId="19" fillId="0" borderId="15" xfId="50" applyFont="1" applyBorder="1" applyAlignment="1">
      <alignment horizontal="center" vertical="center" wrapText="1"/>
      <protection/>
    </xf>
    <xf numFmtId="0" fontId="19" fillId="0" borderId="12" xfId="50" applyFont="1" applyBorder="1" applyAlignment="1">
      <alignment horizontal="center" vertical="center" wrapText="1"/>
      <protection/>
    </xf>
    <xf numFmtId="0" fontId="19" fillId="0" borderId="15" xfId="50" applyFont="1" applyFill="1" applyBorder="1" applyAlignment="1">
      <alignment horizontal="center" vertical="center" wrapText="1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6" fillId="0" borderId="171" xfId="66" applyFont="1" applyBorder="1" applyAlignment="1">
      <alignment horizontal="center" vertical="center"/>
      <protection/>
    </xf>
    <xf numFmtId="0" fontId="6" fillId="0" borderId="161" xfId="59" applyFont="1" applyBorder="1" applyAlignment="1">
      <alignment horizontal="center" vertical="center"/>
      <protection/>
    </xf>
    <xf numFmtId="0" fontId="9" fillId="0" borderId="8" xfId="66" applyFont="1" applyBorder="1" applyAlignment="1">
      <alignment horizontal="center" vertical="center"/>
      <protection/>
    </xf>
    <xf numFmtId="0" fontId="9" fillId="0" borderId="55" xfId="66" applyFont="1" applyBorder="1" applyAlignment="1">
      <alignment horizontal="center" vertical="center"/>
      <protection/>
    </xf>
    <xf numFmtId="0" fontId="9" fillId="0" borderId="30" xfId="66" applyFont="1" applyBorder="1" applyAlignment="1">
      <alignment horizontal="center" vertical="center"/>
      <protection/>
    </xf>
    <xf numFmtId="0" fontId="3" fillId="33" borderId="0" xfId="60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2" fontId="3" fillId="33" borderId="0" xfId="61" applyNumberFormat="1" applyFont="1" applyFill="1" applyAlignment="1">
      <alignment horizontal="right" vertical="center"/>
      <protection/>
    </xf>
    <xf numFmtId="0" fontId="0" fillId="33" borderId="0" xfId="0" applyFill="1" applyAlignment="1">
      <alignment horizontal="right" vertical="center"/>
    </xf>
    <xf numFmtId="0" fontId="6" fillId="33" borderId="0" xfId="60" applyFont="1" applyFill="1" applyAlignment="1">
      <alignment vertical="center" shrinkToFit="1"/>
      <protection/>
    </xf>
    <xf numFmtId="0" fontId="0" fillId="33" borderId="0" xfId="0" applyFill="1" applyAlignment="1">
      <alignment vertical="center" shrinkToFit="1"/>
    </xf>
    <xf numFmtId="0" fontId="9" fillId="33" borderId="35" xfId="60" applyFont="1" applyFill="1" applyBorder="1" applyAlignment="1">
      <alignment horizontal="left" vertical="center" indent="1"/>
      <protection/>
    </xf>
    <xf numFmtId="0" fontId="0" fillId="33" borderId="35" xfId="0" applyFill="1" applyBorder="1" applyAlignment="1">
      <alignment horizontal="left" vertical="center" indent="1"/>
    </xf>
    <xf numFmtId="2" fontId="9" fillId="33" borderId="35" xfId="60" applyNumberFormat="1" applyFont="1" applyFill="1" applyBorder="1" applyAlignment="1">
      <alignment horizontal="right" vertical="center"/>
      <protection/>
    </xf>
    <xf numFmtId="0" fontId="0" fillId="33" borderId="35" xfId="0" applyFill="1" applyBorder="1" applyAlignment="1">
      <alignment vertical="center"/>
    </xf>
    <xf numFmtId="0" fontId="6" fillId="33" borderId="73" xfId="60" applyFont="1" applyFill="1" applyBorder="1" applyAlignment="1">
      <alignment horizontal="center" vertical="center"/>
      <protection/>
    </xf>
    <xf numFmtId="0" fontId="6" fillId="33" borderId="74" xfId="60" applyFont="1" applyFill="1" applyBorder="1" applyAlignment="1">
      <alignment horizontal="center" vertical="center"/>
      <protection/>
    </xf>
    <xf numFmtId="0" fontId="3" fillId="33" borderId="7" xfId="60" applyFont="1" applyFill="1" applyBorder="1" applyAlignment="1">
      <alignment vertical="center"/>
      <protection/>
    </xf>
    <xf numFmtId="0" fontId="0" fillId="33" borderId="7" xfId="0" applyFill="1" applyBorder="1" applyAlignment="1">
      <alignment vertical="center"/>
    </xf>
    <xf numFmtId="0" fontId="3" fillId="33" borderId="7" xfId="60" applyFont="1" applyFill="1" applyBorder="1" applyAlignment="1">
      <alignment horizontal="right" vertical="center"/>
      <protection/>
    </xf>
    <xf numFmtId="0" fontId="0" fillId="33" borderId="7" xfId="0" applyFill="1" applyBorder="1" applyAlignment="1">
      <alignment horizontal="right" vertical="center"/>
    </xf>
    <xf numFmtId="0" fontId="9" fillId="33" borderId="172" xfId="68" applyFont="1" applyFill="1" applyBorder="1" applyAlignment="1">
      <alignment horizontal="center" vertical="center"/>
      <protection/>
    </xf>
    <xf numFmtId="0" fontId="0" fillId="33" borderId="8" xfId="0" applyFill="1" applyBorder="1" applyAlignment="1">
      <alignment horizontal="center" vertical="center"/>
    </xf>
    <xf numFmtId="0" fontId="0" fillId="33" borderId="173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3" fillId="33" borderId="7" xfId="61" applyFont="1" applyFill="1" applyBorder="1" applyAlignment="1">
      <alignment vertical="center"/>
      <protection/>
    </xf>
    <xf numFmtId="2" fontId="3" fillId="33" borderId="7" xfId="61" applyNumberFormat="1" applyFont="1" applyFill="1" applyBorder="1" applyAlignment="1">
      <alignment horizontal="right" vertical="center"/>
      <protection/>
    </xf>
    <xf numFmtId="0" fontId="3" fillId="33" borderId="0" xfId="66" applyFont="1" applyFill="1" applyAlignment="1">
      <alignment vertical="center"/>
      <protection/>
    </xf>
    <xf numFmtId="0" fontId="80" fillId="33" borderId="0" xfId="61" applyFont="1" applyFill="1" applyAlignment="1">
      <alignment vertical="center"/>
      <protection/>
    </xf>
    <xf numFmtId="0" fontId="30" fillId="33" borderId="0" xfId="61" applyFill="1" applyAlignment="1">
      <alignment vertical="center"/>
      <protection/>
    </xf>
    <xf numFmtId="0" fontId="30" fillId="33" borderId="35" xfId="61" applyFont="1" applyFill="1" applyBorder="1" applyAlignment="1">
      <alignment horizontal="left" vertical="center" indent="1"/>
      <protection/>
    </xf>
    <xf numFmtId="0" fontId="30" fillId="33" borderId="35" xfId="61" applyFont="1" applyFill="1" applyBorder="1" applyAlignment="1">
      <alignment horizontal="right" vertical="center"/>
      <protection/>
    </xf>
    <xf numFmtId="0" fontId="9" fillId="33" borderId="73" xfId="61" applyFont="1" applyFill="1" applyBorder="1" applyAlignment="1">
      <alignment horizontal="center" vertical="center"/>
      <protection/>
    </xf>
    <xf numFmtId="0" fontId="9" fillId="33" borderId="74" xfId="61" applyFont="1" applyFill="1" applyBorder="1" applyAlignment="1">
      <alignment horizontal="center" vertical="center"/>
      <protection/>
    </xf>
    <xf numFmtId="0" fontId="3" fillId="0" borderId="0" xfId="64" applyFont="1" applyAlignment="1">
      <alignment horizontal="left" wrapText="1"/>
      <protection/>
    </xf>
    <xf numFmtId="0" fontId="30" fillId="0" borderId="30" xfId="64" applyFont="1" applyBorder="1" applyAlignment="1">
      <alignment horizontal="center" wrapText="1"/>
      <protection/>
    </xf>
    <xf numFmtId="0" fontId="30" fillId="0" borderId="55" xfId="64" applyFont="1" applyBorder="1" applyAlignment="1">
      <alignment horizontal="center" wrapText="1"/>
      <protection/>
    </xf>
    <xf numFmtId="1" fontId="30" fillId="0" borderId="73" xfId="64" applyNumberFormat="1" applyFont="1" applyBorder="1" applyAlignment="1">
      <alignment horizontal="left" vertical="center" wrapText="1"/>
      <protection/>
    </xf>
    <xf numFmtId="0" fontId="0" fillId="0" borderId="74" xfId="0" applyBorder="1" applyAlignment="1">
      <alignment horizontal="left" vertical="center" wrapText="1"/>
    </xf>
    <xf numFmtId="0" fontId="30" fillId="0" borderId="172" xfId="64" applyFont="1" applyBorder="1" applyAlignment="1">
      <alignment horizontal="center" vertical="center"/>
      <protection/>
    </xf>
    <xf numFmtId="0" fontId="30" fillId="0" borderId="8" xfId="64" applyFont="1" applyBorder="1" applyAlignment="1">
      <alignment horizontal="center" vertical="center"/>
      <protection/>
    </xf>
    <xf numFmtId="0" fontId="30" fillId="0" borderId="55" xfId="64" applyFont="1" applyBorder="1" applyAlignment="1">
      <alignment horizontal="center" vertical="center"/>
      <protection/>
    </xf>
    <xf numFmtId="0" fontId="30" fillId="0" borderId="8" xfId="64" applyFont="1" applyFill="1" applyBorder="1" applyAlignment="1">
      <alignment horizontal="center"/>
      <protection/>
    </xf>
    <xf numFmtId="0" fontId="30" fillId="0" borderId="31" xfId="64" applyFont="1" applyFill="1" applyBorder="1" applyAlignment="1">
      <alignment horizontal="center"/>
      <protection/>
    </xf>
    <xf numFmtId="0" fontId="30" fillId="0" borderId="56" xfId="64" applyFont="1" applyFill="1" applyBorder="1" applyAlignment="1">
      <alignment horizontal="center"/>
      <protection/>
    </xf>
    <xf numFmtId="0" fontId="8" fillId="0" borderId="35" xfId="0" applyFont="1" applyBorder="1" applyAlignment="1">
      <alignment horizontal="right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6" fillId="0" borderId="0" xfId="0" applyFont="1" applyBorder="1" applyAlignment="1" quotePrefix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 quotePrefix="1">
      <alignment vertical="center" wrapText="1"/>
    </xf>
    <xf numFmtId="0" fontId="10" fillId="0" borderId="17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2" fillId="0" borderId="35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47" fillId="0" borderId="0" xfId="0" applyFont="1" applyAlignment="1" applyProtection="1">
      <alignment horizontal="left"/>
      <protection locked="0"/>
    </xf>
    <xf numFmtId="0" fontId="10" fillId="0" borderId="35" xfId="0" applyFont="1" applyFill="1" applyBorder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9" fillId="0" borderId="30" xfId="56" applyFont="1" applyFill="1" applyBorder="1" applyAlignment="1">
      <alignment horizontal="center"/>
      <protection/>
    </xf>
    <xf numFmtId="0" fontId="9" fillId="0" borderId="8" xfId="56" applyFont="1" applyFill="1" applyBorder="1" applyAlignment="1">
      <alignment horizontal="center"/>
      <protection/>
    </xf>
    <xf numFmtId="0" fontId="9" fillId="0" borderId="55" xfId="56" applyFont="1" applyFill="1" applyBorder="1" applyAlignment="1">
      <alignment horizontal="center"/>
      <protection/>
    </xf>
    <xf numFmtId="0" fontId="9" fillId="0" borderId="59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 wrapText="1"/>
    </xf>
    <xf numFmtId="0" fontId="9" fillId="0" borderId="73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9" fillId="0" borderId="174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33" borderId="32" xfId="0" applyFont="1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35" xfId="0" applyBorder="1" applyAlignment="1">
      <alignment/>
    </xf>
    <xf numFmtId="3" fontId="6" fillId="0" borderId="1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56" xfId="0" applyFont="1" applyBorder="1" applyAlignment="1">
      <alignment/>
    </xf>
    <xf numFmtId="0" fontId="9" fillId="0" borderId="7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24" xfId="0" applyFont="1" applyBorder="1" applyAlignment="1">
      <alignment horizontal="right" wrapText="1"/>
    </xf>
    <xf numFmtId="0" fontId="62" fillId="0" borderId="0" xfId="50" applyFont="1" applyFill="1" applyAlignment="1">
      <alignment horizontal="left" wrapText="1"/>
      <protection/>
    </xf>
    <xf numFmtId="0" fontId="9" fillId="0" borderId="15" xfId="50" applyFont="1" applyFill="1" applyBorder="1" applyAlignment="1">
      <alignment horizontal="center"/>
      <protection/>
    </xf>
    <xf numFmtId="0" fontId="9" fillId="0" borderId="14" xfId="50" applyFont="1" applyFill="1" applyBorder="1" applyAlignment="1">
      <alignment horizontal="center"/>
      <protection/>
    </xf>
    <xf numFmtId="0" fontId="9" fillId="0" borderId="170" xfId="50" applyFont="1" applyFill="1" applyBorder="1" applyAlignment="1">
      <alignment horizont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18" xfId="50" applyFont="1" applyFill="1" applyBorder="1" applyAlignment="1">
      <alignment horizontal="left"/>
      <protection/>
    </xf>
    <xf numFmtId="0" fontId="9" fillId="0" borderId="22" xfId="50" applyFont="1" applyFill="1" applyBorder="1" applyAlignment="1">
      <alignment horizontal="left"/>
      <protection/>
    </xf>
    <xf numFmtId="0" fontId="3" fillId="0" borderId="15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3" fillId="0" borderId="15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/>
      <protection/>
    </xf>
    <xf numFmtId="0" fontId="10" fillId="0" borderId="73" xfId="53" applyFont="1" applyFill="1" applyBorder="1" applyAlignment="1">
      <alignment horizontal="center" vertical="center"/>
      <protection/>
    </xf>
    <xf numFmtId="0" fontId="10" fillId="0" borderId="74" xfId="53" applyFont="1" applyFill="1" applyBorder="1" applyAlignment="1">
      <alignment horizontal="center" vertical="center"/>
      <protection/>
    </xf>
    <xf numFmtId="3" fontId="10" fillId="0" borderId="32" xfId="53" applyNumberFormat="1" applyFont="1" applyFill="1" applyBorder="1" applyAlignment="1">
      <alignment horizontal="center" vertical="center"/>
      <protection/>
    </xf>
    <xf numFmtId="3" fontId="10" fillId="0" borderId="83" xfId="53" applyNumberFormat="1" applyFont="1" applyFill="1" applyBorder="1" applyAlignment="1">
      <alignment horizontal="center" vertical="center"/>
      <protection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0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0" fillId="0" borderId="24" xfId="49" applyFont="1" applyBorder="1" applyAlignment="1">
      <alignment horizontal="right"/>
      <protection/>
    </xf>
    <xf numFmtId="0" fontId="131" fillId="0" borderId="24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12" fillId="0" borderId="70" xfId="49" applyFont="1" applyBorder="1" applyAlignment="1">
      <alignment/>
      <protection/>
    </xf>
    <xf numFmtId="0" fontId="123" fillId="0" borderId="8" xfId="0" applyFont="1" applyBorder="1" applyAlignment="1">
      <alignment/>
    </xf>
    <xf numFmtId="0" fontId="123" fillId="0" borderId="56" xfId="0" applyFont="1" applyBorder="1" applyAlignment="1">
      <alignment/>
    </xf>
    <xf numFmtId="0" fontId="14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1" fillId="0" borderId="104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131" fillId="0" borderId="106" xfId="0" applyFont="1" applyFill="1" applyBorder="1" applyAlignment="1">
      <alignment horizontal="left" vertical="center" wrapText="1"/>
    </xf>
    <xf numFmtId="0" fontId="131" fillId="0" borderId="13" xfId="0" applyFont="1" applyFill="1" applyBorder="1" applyAlignment="1">
      <alignment horizontal="left" vertical="center" wrapText="1"/>
    </xf>
    <xf numFmtId="0" fontId="131" fillId="0" borderId="13" xfId="0" applyFont="1" applyFill="1" applyBorder="1" applyAlignment="1">
      <alignment horizontal="center" vertical="center" wrapText="1"/>
    </xf>
    <xf numFmtId="3" fontId="131" fillId="0" borderId="13" xfId="0" applyNumberFormat="1" applyFont="1" applyFill="1" applyBorder="1" applyAlignment="1">
      <alignment horizontal="right" vertical="center" wrapText="1"/>
    </xf>
    <xf numFmtId="0" fontId="131" fillId="0" borderId="13" xfId="0" applyFont="1" applyFill="1" applyBorder="1" applyAlignment="1">
      <alignment horizontal="right" vertical="center" wrapText="1"/>
    </xf>
    <xf numFmtId="4" fontId="131" fillId="0" borderId="13" xfId="0" applyNumberFormat="1" applyFont="1" applyFill="1" applyBorder="1" applyAlignment="1">
      <alignment horizontal="right" vertical="center" wrapText="1"/>
    </xf>
    <xf numFmtId="0" fontId="131" fillId="0" borderId="104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wrapText="1"/>
    </xf>
    <xf numFmtId="0" fontId="0" fillId="0" borderId="104" xfId="0" applyFill="1" applyBorder="1" applyAlignment="1">
      <alignment horizontal="center" wrapText="1"/>
    </xf>
    <xf numFmtId="0" fontId="138" fillId="0" borderId="92" xfId="0" applyFont="1" applyFill="1" applyBorder="1" applyAlignment="1">
      <alignment wrapText="1"/>
    </xf>
    <xf numFmtId="0" fontId="138" fillId="0" borderId="175" xfId="0" applyFont="1" applyFill="1" applyBorder="1" applyAlignment="1">
      <alignment wrapText="1"/>
    </xf>
    <xf numFmtId="0" fontId="0" fillId="0" borderId="52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10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3" fontId="0" fillId="0" borderId="18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0" fontId="141" fillId="0" borderId="31" xfId="0" applyFont="1" applyFill="1" applyBorder="1" applyAlignment="1">
      <alignment horizontal="center" vertical="center" wrapText="1"/>
    </xf>
    <xf numFmtId="0" fontId="141" fillId="0" borderId="112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141" fillId="0" borderId="95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41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131" fillId="0" borderId="106" xfId="0" applyFont="1" applyFill="1" applyBorder="1" applyAlignment="1">
      <alignment wrapText="1"/>
    </xf>
    <xf numFmtId="0" fontId="13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3" fontId="0" fillId="0" borderId="13" xfId="0" applyNumberFormat="1" applyFill="1" applyBorder="1" applyAlignment="1">
      <alignment wrapText="1"/>
    </xf>
    <xf numFmtId="0" fontId="140" fillId="0" borderId="4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41" fillId="0" borderId="176" xfId="0" applyFont="1" applyFill="1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141" fillId="0" borderId="43" xfId="0" applyFont="1" applyFill="1" applyBorder="1" applyAlignment="1">
      <alignment horizontal="left" wrapText="1"/>
    </xf>
    <xf numFmtId="0" fontId="141" fillId="0" borderId="14" xfId="0" applyFont="1" applyFill="1" applyBorder="1" applyAlignment="1">
      <alignment horizontal="left" wrapText="1"/>
    </xf>
    <xf numFmtId="0" fontId="141" fillId="0" borderId="44" xfId="0" applyFont="1" applyFill="1" applyBorder="1" applyAlignment="1">
      <alignment horizontal="left" wrapText="1"/>
    </xf>
    <xf numFmtId="165" fontId="3" fillId="0" borderId="0" xfId="0" applyNumberFormat="1" applyFont="1" applyAlignment="1">
      <alignment vertical="center"/>
    </xf>
  </cellXfs>
  <cellStyles count="7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MandOTableHeadline_TabIIImodel2001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ANNEXTAB23" xfId="45"/>
    <cellStyle name="Normal_ENE!H4" xfId="46"/>
    <cellStyle name="Normal_NCP!H3" xfId="47"/>
    <cellStyle name="Normal_NCP!H7a" xfId="48"/>
    <cellStyle name="normálne 2" xfId="49"/>
    <cellStyle name="normálne 3" xfId="50"/>
    <cellStyle name="normálne 4" xfId="51"/>
    <cellStyle name="normálne_Hárok1" xfId="52"/>
    <cellStyle name="normálne_Hárok1_P38" xfId="53"/>
    <cellStyle name="normálne_P10" xfId="54"/>
    <cellStyle name="normálne_P11" xfId="55"/>
    <cellStyle name="normálne_P24_25" xfId="56"/>
    <cellStyle name="normálne_P38" xfId="57"/>
    <cellStyle name="normálne_P6" xfId="58"/>
    <cellStyle name="normálne_P7" xfId="59"/>
    <cellStyle name="normálne_P8" xfId="60"/>
    <cellStyle name="normálne_P9" xfId="61"/>
    <cellStyle name="normální_HD5" xfId="62"/>
    <cellStyle name="normální_Hlavicky" xfId="63"/>
    <cellStyle name="normální_ODBORY aj cukrovarnicky  PROD 3_04_PRE EXCELOVSKE TABULKY DO PRILOH ZS" xfId="64"/>
    <cellStyle name="normální_spotreb.ceny" xfId="65"/>
    <cellStyle name="normální_T_33" xfId="66"/>
    <cellStyle name="normální_T_40" xfId="67"/>
    <cellStyle name="normální_T_41" xfId="68"/>
    <cellStyle name="normální_zelena sprava 2004 prilohy" xfId="69"/>
    <cellStyle name="normální_zelena sprava 2005 prilohy" xfId="70"/>
    <cellStyle name="normální_ZS 2009_Tabulky 1_44 STARE VZORY" xfId="71"/>
    <cellStyle name="Percent" xfId="72"/>
    <cellStyle name="Poznámka" xfId="73"/>
    <cellStyle name="Prepojená bunka" xfId="74"/>
    <cellStyle name="PSE1stCol" xfId="75"/>
    <cellStyle name="PSE1stColHead" xfId="76"/>
    <cellStyle name="PSE1stColYear" xfId="77"/>
    <cellStyle name="PSEHeadYear" xfId="78"/>
    <cellStyle name="Spolu" xfId="79"/>
    <cellStyle name="Text upozornenia" xfId="80"/>
    <cellStyle name="Titul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zoomScalePageLayoutView="0" workbookViewId="0" topLeftCell="A1">
      <selection activeCell="M14" sqref="M14"/>
    </sheetView>
  </sheetViews>
  <sheetFormatPr defaultColWidth="11.140625" defaultRowHeight="15"/>
  <cols>
    <col min="1" max="1" width="16.7109375" style="1236" customWidth="1"/>
    <col min="2" max="2" width="15.00390625" style="1236" customWidth="1"/>
    <col min="3" max="7" width="11.140625" style="1236" customWidth="1"/>
  </cols>
  <sheetData>
    <row r="1" spans="1:10" ht="15">
      <c r="A1" s="1508" t="s">
        <v>1222</v>
      </c>
      <c r="B1" s="1509"/>
      <c r="C1" s="1509"/>
      <c r="D1" s="1509"/>
      <c r="E1" s="1509"/>
      <c r="F1" s="1509"/>
      <c r="G1" s="1509"/>
      <c r="H1" s="1509" t="s">
        <v>1223</v>
      </c>
      <c r="I1" s="1623"/>
      <c r="J1" s="1623"/>
    </row>
    <row r="2" spans="1:10" s="635" customFormat="1" ht="14.25">
      <c r="A2" s="1624" t="s">
        <v>89</v>
      </c>
      <c r="B2" s="1624"/>
      <c r="C2" s="1625" t="s">
        <v>1224</v>
      </c>
      <c r="D2" s="1626" t="s">
        <v>1225</v>
      </c>
      <c r="E2" s="1626" t="s">
        <v>1359</v>
      </c>
      <c r="F2" s="1625">
        <v>2009</v>
      </c>
      <c r="G2" s="1625">
        <v>2010</v>
      </c>
      <c r="H2" s="1627" t="s">
        <v>1360</v>
      </c>
      <c r="I2" s="1628"/>
      <c r="J2" s="1628"/>
    </row>
    <row r="3" spans="1:10" ht="15">
      <c r="A3" s="1629" t="s">
        <v>1226</v>
      </c>
      <c r="B3" s="1630" t="s">
        <v>1227</v>
      </c>
      <c r="C3" s="1631">
        <v>10</v>
      </c>
      <c r="D3" s="1631">
        <v>6</v>
      </c>
      <c r="E3" s="1631">
        <v>3</v>
      </c>
      <c r="F3" s="1631">
        <v>3</v>
      </c>
      <c r="G3" s="1631">
        <v>3</v>
      </c>
      <c r="H3" s="1632">
        <v>3</v>
      </c>
      <c r="I3" s="1633"/>
      <c r="J3" s="1633"/>
    </row>
    <row r="4" spans="1:10" ht="15">
      <c r="A4" s="1634"/>
      <c r="B4" s="1635" t="s">
        <v>1228</v>
      </c>
      <c r="C4" s="1636">
        <v>1.08</v>
      </c>
      <c r="D4" s="1636">
        <v>1.03</v>
      </c>
      <c r="E4" s="1636">
        <v>1</v>
      </c>
      <c r="F4" s="1636">
        <v>1</v>
      </c>
      <c r="G4" s="1636">
        <v>1</v>
      </c>
      <c r="H4" s="1637">
        <v>1</v>
      </c>
      <c r="I4" s="1633"/>
      <c r="J4" s="1633"/>
    </row>
    <row r="5" spans="1:10" ht="15">
      <c r="A5" s="1634"/>
      <c r="B5" s="1635" t="s">
        <v>1229</v>
      </c>
      <c r="C5" s="1636">
        <v>1.11</v>
      </c>
      <c r="D5" s="1636">
        <v>1.06</v>
      </c>
      <c r="E5" s="1636">
        <v>1.03</v>
      </c>
      <c r="F5" s="1636">
        <v>1.03</v>
      </c>
      <c r="G5" s="1636">
        <v>1.03</v>
      </c>
      <c r="H5" s="1637">
        <v>1.03</v>
      </c>
      <c r="I5" s="1633"/>
      <c r="J5" s="1633"/>
    </row>
    <row r="6" spans="1:10" ht="15">
      <c r="A6" s="1638"/>
      <c r="B6" s="1639" t="s">
        <v>1230</v>
      </c>
      <c r="C6" s="1640">
        <v>0.7</v>
      </c>
      <c r="D6" s="1640">
        <v>0.4</v>
      </c>
      <c r="E6" s="1640">
        <v>0.2</v>
      </c>
      <c r="F6" s="1640">
        <v>0.1</v>
      </c>
      <c r="G6" s="1640">
        <v>0.2</v>
      </c>
      <c r="H6" s="1641">
        <v>0.2</v>
      </c>
      <c r="I6" s="1633"/>
      <c r="J6" s="1633"/>
    </row>
    <row r="7" spans="1:10" ht="15">
      <c r="A7" s="1642" t="s">
        <v>71</v>
      </c>
      <c r="B7" s="1630" t="s">
        <v>1227</v>
      </c>
      <c r="C7" s="1631">
        <v>36</v>
      </c>
      <c r="D7" s="1631">
        <v>16</v>
      </c>
      <c r="E7" s="1631">
        <v>16</v>
      </c>
      <c r="F7" s="1631">
        <v>17</v>
      </c>
      <c r="G7" s="1631">
        <v>17</v>
      </c>
      <c r="H7" s="1643">
        <v>14</v>
      </c>
      <c r="I7" s="1633"/>
      <c r="J7" s="1633"/>
    </row>
    <row r="8" spans="1:15" ht="15">
      <c r="A8" s="1634"/>
      <c r="B8" s="1635" t="s">
        <v>1228</v>
      </c>
      <c r="C8" s="1636">
        <v>1.39</v>
      </c>
      <c r="D8" s="1636">
        <v>1.1</v>
      </c>
      <c r="E8" s="1636">
        <v>1.11</v>
      </c>
      <c r="F8" s="1636">
        <v>1.12</v>
      </c>
      <c r="G8" s="1636">
        <v>1.12</v>
      </c>
      <c r="H8" s="1637">
        <v>1.1</v>
      </c>
      <c r="I8" s="1633"/>
      <c r="J8" s="1633"/>
      <c r="K8" s="1644"/>
      <c r="L8" s="1644"/>
      <c r="M8" s="1644"/>
      <c r="N8" s="1644"/>
      <c r="O8" s="1644"/>
    </row>
    <row r="9" spans="1:15" ht="15">
      <c r="A9" s="1634"/>
      <c r="B9" s="1635" t="s">
        <v>1229</v>
      </c>
      <c r="C9" s="1636">
        <v>1.56</v>
      </c>
      <c r="D9" s="1636">
        <v>1.2</v>
      </c>
      <c r="E9" s="1636">
        <v>1.19</v>
      </c>
      <c r="F9" s="1636">
        <v>1.21</v>
      </c>
      <c r="G9" s="1636">
        <v>1.2</v>
      </c>
      <c r="H9" s="1637">
        <v>1.17</v>
      </c>
      <c r="I9" s="1633"/>
      <c r="J9" s="1633"/>
      <c r="K9" s="1644"/>
      <c r="L9" s="1644"/>
      <c r="M9" s="1644"/>
      <c r="N9" s="1644"/>
      <c r="O9" s="1644"/>
    </row>
    <row r="10" spans="1:10" ht="15">
      <c r="A10" s="1634"/>
      <c r="B10" s="1639" t="s">
        <v>1230</v>
      </c>
      <c r="C10" s="1640">
        <v>1.8</v>
      </c>
      <c r="D10" s="1640">
        <v>0.8</v>
      </c>
      <c r="E10" s="1640">
        <v>0.7</v>
      </c>
      <c r="F10" s="1640">
        <v>0.7</v>
      </c>
      <c r="G10" s="1640">
        <v>0.7</v>
      </c>
      <c r="H10" s="1637">
        <v>0.6</v>
      </c>
      <c r="I10" s="1633"/>
      <c r="J10" s="1633"/>
    </row>
    <row r="11" spans="1:10" ht="15">
      <c r="A11" s="1645" t="s">
        <v>1361</v>
      </c>
      <c r="B11" s="1630" t="s">
        <v>1227</v>
      </c>
      <c r="C11" s="1646"/>
      <c r="D11" s="1647">
        <v>8</v>
      </c>
      <c r="E11" s="1647">
        <v>4</v>
      </c>
      <c r="F11" s="1647">
        <v>6</v>
      </c>
      <c r="G11" s="1647">
        <v>3</v>
      </c>
      <c r="H11" s="1648">
        <v>4</v>
      </c>
      <c r="I11" s="1633"/>
      <c r="J11" s="1633"/>
    </row>
    <row r="12" spans="1:10" ht="15">
      <c r="A12" s="1634"/>
      <c r="B12" s="1635" t="s">
        <v>1228</v>
      </c>
      <c r="C12" s="1636"/>
      <c r="D12" s="1636">
        <v>1.07</v>
      </c>
      <c r="E12" s="1636">
        <v>1.01</v>
      </c>
      <c r="F12" s="1636">
        <v>1.02</v>
      </c>
      <c r="G12" s="1636">
        <v>1</v>
      </c>
      <c r="H12" s="1637">
        <v>1</v>
      </c>
      <c r="I12" s="1633"/>
      <c r="J12" s="1633"/>
    </row>
    <row r="13" spans="1:10" ht="15">
      <c r="A13" s="1634"/>
      <c r="B13" s="1635" t="s">
        <v>1229</v>
      </c>
      <c r="C13" s="1636"/>
      <c r="D13" s="1636">
        <v>1.09</v>
      </c>
      <c r="E13" s="1636">
        <v>1.04</v>
      </c>
      <c r="F13" s="1636">
        <v>1.06</v>
      </c>
      <c r="G13" s="1636">
        <v>1.03</v>
      </c>
      <c r="H13" s="1637">
        <v>1.04</v>
      </c>
      <c r="I13" s="1633"/>
      <c r="J13" s="1633"/>
    </row>
    <row r="14" spans="1:10" ht="15">
      <c r="A14" s="1638"/>
      <c r="B14" s="1639" t="s">
        <v>1230</v>
      </c>
      <c r="C14" s="1636"/>
      <c r="D14" s="1636">
        <v>0.6</v>
      </c>
      <c r="E14" s="1636">
        <v>0.4</v>
      </c>
      <c r="F14" s="1636">
        <v>0.5</v>
      </c>
      <c r="G14" s="1636">
        <v>0.3</v>
      </c>
      <c r="H14" s="1641">
        <v>0.3</v>
      </c>
      <c r="I14" s="1633"/>
      <c r="J14" s="1633"/>
    </row>
    <row r="15" spans="1:10" ht="17.25">
      <c r="A15" s="1629" t="s">
        <v>1362</v>
      </c>
      <c r="B15" s="1630" t="s">
        <v>1227</v>
      </c>
      <c r="C15" s="1631">
        <v>39</v>
      </c>
      <c r="D15" s="1631">
        <v>34</v>
      </c>
      <c r="E15" s="1631">
        <v>20</v>
      </c>
      <c r="F15" s="1631">
        <v>23</v>
      </c>
      <c r="G15" s="1631">
        <v>20</v>
      </c>
      <c r="H15" s="1643">
        <v>18</v>
      </c>
      <c r="I15" s="1633"/>
      <c r="J15" s="1633"/>
    </row>
    <row r="16" spans="1:10" ht="15">
      <c r="A16" s="1649"/>
      <c r="B16" s="1635" t="s">
        <v>1228</v>
      </c>
      <c r="C16" s="1636">
        <v>1.71</v>
      </c>
      <c r="D16" s="1636">
        <v>1.33</v>
      </c>
      <c r="E16" s="1636">
        <v>1.05</v>
      </c>
      <c r="F16" s="1636">
        <v>1.08</v>
      </c>
      <c r="G16" s="1636">
        <v>1.04</v>
      </c>
      <c r="H16" s="1643">
        <v>1.03</v>
      </c>
      <c r="I16" s="1633"/>
      <c r="J16" s="1633"/>
    </row>
    <row r="17" spans="1:10" ht="15">
      <c r="A17" s="1634"/>
      <c r="B17" s="1635" t="s">
        <v>1229</v>
      </c>
      <c r="C17" s="1636">
        <v>1.65</v>
      </c>
      <c r="D17" s="1636">
        <v>1.51</v>
      </c>
      <c r="E17" s="1636">
        <v>1.25</v>
      </c>
      <c r="F17" s="1636">
        <v>1.3</v>
      </c>
      <c r="G17" s="1636">
        <v>1.25</v>
      </c>
      <c r="H17" s="1643">
        <v>1.21</v>
      </c>
      <c r="I17" s="1633"/>
      <c r="J17" s="1633"/>
    </row>
    <row r="18" spans="1:10" ht="15">
      <c r="A18" s="1638"/>
      <c r="B18" s="1639" t="s">
        <v>1230</v>
      </c>
      <c r="C18" s="1640">
        <v>2.6</v>
      </c>
      <c r="D18" s="1640">
        <v>1.5</v>
      </c>
      <c r="E18" s="1640">
        <v>0.7</v>
      </c>
      <c r="F18" s="1640">
        <v>0.8</v>
      </c>
      <c r="G18" s="1640">
        <v>0.7</v>
      </c>
      <c r="H18" s="1643">
        <v>0.7</v>
      </c>
      <c r="I18" s="1633"/>
      <c r="J18" s="1633"/>
    </row>
    <row r="19" spans="1:10" ht="15">
      <c r="A19" s="1642" t="s">
        <v>1231</v>
      </c>
      <c r="B19" s="1630" t="s">
        <v>1227</v>
      </c>
      <c r="C19" s="1631">
        <v>77</v>
      </c>
      <c r="D19" s="1631">
        <v>59</v>
      </c>
      <c r="E19" s="1631">
        <v>47</v>
      </c>
      <c r="F19" s="1631">
        <v>51</v>
      </c>
      <c r="G19" s="1631">
        <v>47</v>
      </c>
      <c r="H19" s="1632">
        <v>44</v>
      </c>
      <c r="I19" s="1633"/>
      <c r="J19" s="1633"/>
    </row>
    <row r="20" spans="1:10" ht="15">
      <c r="A20" s="1634"/>
      <c r="B20" s="1635" t="s">
        <v>1228</v>
      </c>
      <c r="C20" s="1636">
        <v>4.22</v>
      </c>
      <c r="D20" s="1636">
        <v>2.32</v>
      </c>
      <c r="E20" s="1636">
        <v>1.58</v>
      </c>
      <c r="F20" s="1636">
        <v>1.76</v>
      </c>
      <c r="G20" s="1636">
        <v>1.62</v>
      </c>
      <c r="H20" s="1643">
        <v>1.37</v>
      </c>
      <c r="I20" s="1633"/>
      <c r="J20" s="1633"/>
    </row>
    <row r="21" spans="1:10" ht="15">
      <c r="A21" s="1634"/>
      <c r="B21" s="1635" t="s">
        <v>1229</v>
      </c>
      <c r="C21" s="1636">
        <v>4.34</v>
      </c>
      <c r="D21" s="1636">
        <v>2.45</v>
      </c>
      <c r="E21" s="1636">
        <v>1.91</v>
      </c>
      <c r="F21" s="1636">
        <v>2.06</v>
      </c>
      <c r="G21" s="1636">
        <v>1.89</v>
      </c>
      <c r="H21" s="1643">
        <v>1.78</v>
      </c>
      <c r="I21" s="1633"/>
      <c r="J21" s="1633"/>
    </row>
    <row r="22" spans="1:10" ht="15">
      <c r="A22" s="1634"/>
      <c r="B22" s="1639" t="s">
        <v>1230</v>
      </c>
      <c r="C22" s="1640">
        <v>5</v>
      </c>
      <c r="D22" s="1640">
        <v>2.1</v>
      </c>
      <c r="E22" s="1640">
        <v>1.1</v>
      </c>
      <c r="F22" s="1640">
        <v>1.1</v>
      </c>
      <c r="G22" s="1640">
        <v>1</v>
      </c>
      <c r="H22" s="1650">
        <v>1.1</v>
      </c>
      <c r="I22" s="1633"/>
      <c r="J22" s="1633"/>
    </row>
    <row r="23" spans="1:10" ht="15">
      <c r="A23" s="1645" t="s">
        <v>1363</v>
      </c>
      <c r="B23" s="1630" t="s">
        <v>1227</v>
      </c>
      <c r="C23" s="1647"/>
      <c r="D23" s="1647">
        <v>20</v>
      </c>
      <c r="E23" s="1647">
        <v>13</v>
      </c>
      <c r="F23" s="1647">
        <v>12</v>
      </c>
      <c r="G23" s="1647">
        <v>13</v>
      </c>
      <c r="H23" s="1651">
        <v>14</v>
      </c>
      <c r="I23" s="1633"/>
      <c r="J23" s="1633"/>
    </row>
    <row r="24" spans="1:10" ht="15">
      <c r="A24" s="1634"/>
      <c r="B24" s="1635" t="s">
        <v>1228</v>
      </c>
      <c r="C24" s="1636"/>
      <c r="D24" s="1636">
        <v>1.18</v>
      </c>
      <c r="E24" s="1636">
        <v>1.12</v>
      </c>
      <c r="F24" s="1636">
        <v>1.11</v>
      </c>
      <c r="G24" s="1636">
        <v>1.12</v>
      </c>
      <c r="H24" s="1643">
        <v>1.13</v>
      </c>
      <c r="I24" s="1633"/>
      <c r="J24" s="1633"/>
    </row>
    <row r="25" spans="1:10" ht="15">
      <c r="A25" s="1634"/>
      <c r="B25" s="1635" t="s">
        <v>1229</v>
      </c>
      <c r="C25" s="1636"/>
      <c r="D25" s="1636">
        <v>1.24</v>
      </c>
      <c r="E25" s="1636">
        <v>1.15</v>
      </c>
      <c r="F25" s="1636">
        <v>1.13</v>
      </c>
      <c r="G25" s="1636">
        <v>1.14</v>
      </c>
      <c r="H25" s="1643">
        <v>1.16</v>
      </c>
      <c r="I25" s="1633"/>
      <c r="J25" s="1633"/>
    </row>
    <row r="26" spans="1:10" ht="15">
      <c r="A26" s="1638"/>
      <c r="B26" s="1639" t="s">
        <v>1230</v>
      </c>
      <c r="C26" s="1636"/>
      <c r="D26" s="1636">
        <v>0.9</v>
      </c>
      <c r="E26" s="1636">
        <v>0.5</v>
      </c>
      <c r="F26" s="1636">
        <v>0.5</v>
      </c>
      <c r="G26" s="1636">
        <v>0.5</v>
      </c>
      <c r="H26" s="1643">
        <v>0.5</v>
      </c>
      <c r="I26" s="1633"/>
      <c r="J26" s="1633"/>
    </row>
    <row r="27" spans="1:10" ht="15">
      <c r="A27" s="1629" t="s">
        <v>74</v>
      </c>
      <c r="B27" s="1630" t="s">
        <v>1227</v>
      </c>
      <c r="C27" s="1631">
        <v>64</v>
      </c>
      <c r="D27" s="1631">
        <v>58</v>
      </c>
      <c r="E27" s="1631">
        <v>51</v>
      </c>
      <c r="F27" s="1631">
        <v>49</v>
      </c>
      <c r="G27" s="1631">
        <v>53</v>
      </c>
      <c r="H27" s="1632">
        <v>52</v>
      </c>
      <c r="I27" s="1633"/>
      <c r="J27" s="1633"/>
    </row>
    <row r="28" spans="1:10" ht="15">
      <c r="A28" s="1634"/>
      <c r="B28" s="1635" t="s">
        <v>1228</v>
      </c>
      <c r="C28" s="1636">
        <v>2.65</v>
      </c>
      <c r="D28" s="1636">
        <v>2.31</v>
      </c>
      <c r="E28" s="1636">
        <v>1.89</v>
      </c>
      <c r="F28" s="1636">
        <v>1.84</v>
      </c>
      <c r="G28" s="1636">
        <v>1.95</v>
      </c>
      <c r="H28" s="1637">
        <v>1.87</v>
      </c>
      <c r="I28" s="1633"/>
      <c r="J28" s="1633"/>
    </row>
    <row r="29" spans="1:10" ht="15">
      <c r="A29" s="1634"/>
      <c r="B29" s="1635" t="s">
        <v>1229</v>
      </c>
      <c r="C29" s="1636">
        <v>2.78</v>
      </c>
      <c r="D29" s="1636">
        <v>2.4</v>
      </c>
      <c r="E29" s="1636">
        <v>2.06</v>
      </c>
      <c r="F29" s="1636">
        <v>1.96</v>
      </c>
      <c r="G29" s="1636">
        <v>2.14</v>
      </c>
      <c r="H29" s="1637">
        <v>2.07</v>
      </c>
      <c r="I29" s="1633"/>
      <c r="J29" s="1633"/>
    </row>
    <row r="30" spans="1:10" ht="15">
      <c r="A30" s="1638"/>
      <c r="B30" s="1639" t="s">
        <v>1230</v>
      </c>
      <c r="C30" s="1640">
        <v>2.4</v>
      </c>
      <c r="D30" s="1640">
        <v>1.6</v>
      </c>
      <c r="E30" s="1640">
        <v>1.2</v>
      </c>
      <c r="F30" s="1640">
        <v>1.1</v>
      </c>
      <c r="G30" s="1640">
        <v>1.2</v>
      </c>
      <c r="H30" s="1641">
        <v>1.2</v>
      </c>
      <c r="I30" s="1633"/>
      <c r="J30" s="1633"/>
    </row>
    <row r="31" spans="1:10" ht="15">
      <c r="A31" s="1642" t="s">
        <v>1232</v>
      </c>
      <c r="B31" s="1630" t="s">
        <v>1227</v>
      </c>
      <c r="C31" s="1631">
        <v>70</v>
      </c>
      <c r="D31" s="1631">
        <v>67</v>
      </c>
      <c r="E31" s="1631">
        <v>50</v>
      </c>
      <c r="F31" s="1631">
        <v>51</v>
      </c>
      <c r="G31" s="1631">
        <v>45</v>
      </c>
      <c r="H31" s="1643">
        <v>53</v>
      </c>
      <c r="I31" s="1633"/>
      <c r="J31" s="1633"/>
    </row>
    <row r="32" spans="1:10" ht="15">
      <c r="A32" s="1634"/>
      <c r="B32" s="1635" t="s">
        <v>1228</v>
      </c>
      <c r="C32" s="1636">
        <v>3.35</v>
      </c>
      <c r="D32" s="1636">
        <v>2.97</v>
      </c>
      <c r="E32" s="1636">
        <v>1.9</v>
      </c>
      <c r="F32" s="1636">
        <v>1.96</v>
      </c>
      <c r="G32" s="1636">
        <v>1.71</v>
      </c>
      <c r="H32" s="1637">
        <v>2.03</v>
      </c>
      <c r="I32" s="1633"/>
      <c r="J32" s="1633"/>
    </row>
    <row r="33" spans="1:10" ht="15">
      <c r="A33" s="1634"/>
      <c r="B33" s="1635" t="s">
        <v>1229</v>
      </c>
      <c r="C33" s="1636">
        <v>3.38</v>
      </c>
      <c r="D33" s="1636">
        <v>3.09</v>
      </c>
      <c r="E33" s="1636">
        <v>2</v>
      </c>
      <c r="F33" s="1636">
        <v>2.04</v>
      </c>
      <c r="G33" s="1636">
        <v>1.81</v>
      </c>
      <c r="H33" s="1637">
        <v>2.14</v>
      </c>
      <c r="I33" s="1633"/>
      <c r="J33" s="1633"/>
    </row>
    <row r="34" spans="1:10" ht="15">
      <c r="A34" s="1634"/>
      <c r="B34" s="1639" t="s">
        <v>1230</v>
      </c>
      <c r="C34" s="1640">
        <v>9.1</v>
      </c>
      <c r="D34" s="1640">
        <v>4.9</v>
      </c>
      <c r="E34" s="1640">
        <v>2.2</v>
      </c>
      <c r="F34" s="1640">
        <v>2.4</v>
      </c>
      <c r="G34" s="1640">
        <v>2</v>
      </c>
      <c r="H34" s="1637">
        <v>2.3</v>
      </c>
      <c r="I34" s="1633"/>
      <c r="J34" s="1633"/>
    </row>
    <row r="35" spans="1:10" ht="17.25">
      <c r="A35" s="1629" t="s">
        <v>1364</v>
      </c>
      <c r="B35" s="1630" t="s">
        <v>1227</v>
      </c>
      <c r="C35" s="1631">
        <v>28</v>
      </c>
      <c r="D35" s="1631">
        <v>5</v>
      </c>
      <c r="E35" s="1631">
        <v>12</v>
      </c>
      <c r="F35" s="1631">
        <v>14</v>
      </c>
      <c r="G35" s="1631">
        <v>12</v>
      </c>
      <c r="H35" s="1632">
        <v>12</v>
      </c>
      <c r="I35" s="1633"/>
      <c r="J35" s="1633"/>
    </row>
    <row r="36" spans="1:10" ht="15">
      <c r="A36" s="1634"/>
      <c r="B36" s="1635" t="s">
        <v>1228</v>
      </c>
      <c r="C36" s="1636">
        <v>1.34</v>
      </c>
      <c r="D36" s="1636">
        <v>1</v>
      </c>
      <c r="E36" s="1636">
        <v>1.04</v>
      </c>
      <c r="F36" s="1636">
        <v>1.05</v>
      </c>
      <c r="G36" s="1636">
        <v>1.03</v>
      </c>
      <c r="H36" s="1637">
        <v>1.03</v>
      </c>
      <c r="I36" s="1633"/>
      <c r="J36" s="1633"/>
    </row>
    <row r="37" spans="1:10" ht="15">
      <c r="A37" s="1634"/>
      <c r="B37" s="1635" t="s">
        <v>1229</v>
      </c>
      <c r="C37" s="1636">
        <v>1.4</v>
      </c>
      <c r="D37" s="1636">
        <v>1.06</v>
      </c>
      <c r="E37" s="1636">
        <v>1.14</v>
      </c>
      <c r="F37" s="1636">
        <v>1.16</v>
      </c>
      <c r="G37" s="1636">
        <v>1.13</v>
      </c>
      <c r="H37" s="1637">
        <v>1.13</v>
      </c>
      <c r="I37" s="1633"/>
      <c r="J37" s="1633"/>
    </row>
    <row r="38" spans="1:10" ht="15">
      <c r="A38" s="1634"/>
      <c r="B38" s="1639" t="s">
        <v>1230</v>
      </c>
      <c r="C38" s="1640">
        <v>2.6</v>
      </c>
      <c r="D38" s="1640">
        <v>0.7</v>
      </c>
      <c r="E38" s="1640">
        <v>0.7</v>
      </c>
      <c r="F38" s="1640">
        <v>0.8</v>
      </c>
      <c r="G38" s="1640">
        <v>0.7</v>
      </c>
      <c r="H38" s="1659">
        <v>0.6</v>
      </c>
      <c r="I38" s="1660"/>
      <c r="J38" s="1633"/>
    </row>
    <row r="39" spans="1:10" ht="15">
      <c r="A39" s="1629" t="s">
        <v>76</v>
      </c>
      <c r="B39" s="1630" t="s">
        <v>1227</v>
      </c>
      <c r="C39" s="1631">
        <v>10</v>
      </c>
      <c r="D39" s="1631">
        <v>1</v>
      </c>
      <c r="E39" s="1631">
        <v>1</v>
      </c>
      <c r="F39" s="1631">
        <v>0</v>
      </c>
      <c r="G39" s="1631">
        <v>1</v>
      </c>
      <c r="H39" s="1643">
        <v>1</v>
      </c>
      <c r="I39" s="1633"/>
      <c r="J39" s="1633"/>
    </row>
    <row r="40" spans="1:10" ht="15">
      <c r="A40" s="1634"/>
      <c r="B40" s="1635" t="s">
        <v>1228</v>
      </c>
      <c r="C40" s="1636">
        <v>1.02</v>
      </c>
      <c r="D40" s="1636">
        <v>1.01</v>
      </c>
      <c r="E40" s="1636">
        <v>1</v>
      </c>
      <c r="F40" s="1636">
        <v>1</v>
      </c>
      <c r="G40" s="1636">
        <v>1</v>
      </c>
      <c r="H40" s="1637">
        <v>1.01</v>
      </c>
      <c r="I40" s="1633"/>
      <c r="J40" s="1633"/>
    </row>
    <row r="41" spans="1:10" ht="15">
      <c r="A41" s="1634"/>
      <c r="B41" s="1635" t="s">
        <v>1229</v>
      </c>
      <c r="C41" s="1636">
        <v>1.12</v>
      </c>
      <c r="D41" s="1636">
        <v>1.01</v>
      </c>
      <c r="E41" s="1636">
        <v>1.01</v>
      </c>
      <c r="F41" s="1636">
        <v>1</v>
      </c>
      <c r="G41" s="1636">
        <v>1.01</v>
      </c>
      <c r="H41" s="1637">
        <v>1.01</v>
      </c>
      <c r="I41" s="1633"/>
      <c r="J41" s="1633"/>
    </row>
    <row r="42" spans="1:10" ht="15">
      <c r="A42" s="1638"/>
      <c r="B42" s="1639" t="s">
        <v>1230</v>
      </c>
      <c r="C42" s="1640">
        <v>1.6</v>
      </c>
      <c r="D42" s="1640">
        <v>0.3</v>
      </c>
      <c r="E42" s="1640">
        <v>0.3</v>
      </c>
      <c r="F42" s="1640">
        <v>0.2</v>
      </c>
      <c r="G42" s="1640">
        <v>0.3</v>
      </c>
      <c r="H42" s="1637">
        <v>0.3</v>
      </c>
      <c r="I42" s="1633"/>
      <c r="J42" s="1633"/>
    </row>
    <row r="43" spans="1:10" ht="15">
      <c r="A43" s="1629" t="s">
        <v>77</v>
      </c>
      <c r="B43" s="1630" t="s">
        <v>1227</v>
      </c>
      <c r="C43" s="1631">
        <v>70</v>
      </c>
      <c r="D43" s="1631">
        <v>66</v>
      </c>
      <c r="E43" s="1631">
        <v>60</v>
      </c>
      <c r="F43" s="1631">
        <v>61</v>
      </c>
      <c r="G43" s="1631">
        <v>61</v>
      </c>
      <c r="H43" s="1632">
        <v>58</v>
      </c>
      <c r="I43" s="1633"/>
      <c r="J43" s="1633"/>
    </row>
    <row r="44" spans="1:10" ht="15">
      <c r="A44" s="1634"/>
      <c r="B44" s="1635" t="s">
        <v>1228</v>
      </c>
      <c r="C44" s="1636">
        <v>4.11</v>
      </c>
      <c r="D44" s="1636">
        <v>2.53</v>
      </c>
      <c r="E44" s="1636">
        <v>1.94</v>
      </c>
      <c r="F44" s="1636">
        <v>2.04</v>
      </c>
      <c r="G44" s="1636">
        <v>1.98</v>
      </c>
      <c r="H44" s="1643">
        <v>1.81</v>
      </c>
      <c r="I44" s="1633"/>
      <c r="J44" s="1633"/>
    </row>
    <row r="45" spans="1:10" ht="15">
      <c r="A45" s="1634"/>
      <c r="B45" s="1635" t="s">
        <v>1229</v>
      </c>
      <c r="C45" s="1636">
        <v>3.38</v>
      </c>
      <c r="D45" s="1636">
        <v>2.97</v>
      </c>
      <c r="E45" s="1636">
        <v>2.5</v>
      </c>
      <c r="F45" s="1636">
        <v>2.58</v>
      </c>
      <c r="G45" s="1636">
        <v>2.55</v>
      </c>
      <c r="H45" s="1643">
        <v>2.36</v>
      </c>
      <c r="I45" s="1633"/>
      <c r="J45" s="1633"/>
    </row>
    <row r="46" spans="1:10" ht="15">
      <c r="A46" s="1634"/>
      <c r="B46" s="1639" t="s">
        <v>1230</v>
      </c>
      <c r="C46" s="1640">
        <v>3.5</v>
      </c>
      <c r="D46" s="1640">
        <v>2</v>
      </c>
      <c r="E46" s="1640">
        <v>1</v>
      </c>
      <c r="F46" s="1640">
        <v>1</v>
      </c>
      <c r="G46" s="1640">
        <v>1</v>
      </c>
      <c r="H46" s="1650">
        <v>0.9</v>
      </c>
      <c r="I46" s="1633"/>
      <c r="J46" s="1633"/>
    </row>
    <row r="47" spans="1:10" ht="15">
      <c r="A47" s="1629" t="s">
        <v>80</v>
      </c>
      <c r="B47" s="1630" t="s">
        <v>1227</v>
      </c>
      <c r="C47" s="1631">
        <v>76</v>
      </c>
      <c r="D47" s="1631">
        <v>67</v>
      </c>
      <c r="E47" s="1631">
        <v>56</v>
      </c>
      <c r="F47" s="1631">
        <v>60</v>
      </c>
      <c r="G47" s="1631">
        <v>54</v>
      </c>
      <c r="H47" s="1643">
        <v>54</v>
      </c>
      <c r="I47" s="1633"/>
      <c r="J47" s="1633"/>
    </row>
    <row r="48" spans="1:10" ht="15">
      <c r="A48" s="1634"/>
      <c r="B48" s="1635" t="s">
        <v>1228</v>
      </c>
      <c r="C48" s="1636">
        <v>4.57</v>
      </c>
      <c r="D48" s="1636">
        <v>2.84</v>
      </c>
      <c r="E48" s="1636">
        <v>1.57</v>
      </c>
      <c r="F48" s="1636">
        <v>1.8</v>
      </c>
      <c r="G48" s="1636">
        <v>1.46</v>
      </c>
      <c r="H48" s="1643">
        <v>1.46</v>
      </c>
      <c r="I48" s="1633"/>
      <c r="J48" s="1633"/>
    </row>
    <row r="49" spans="1:10" ht="15">
      <c r="A49" s="1634"/>
      <c r="B49" s="1635" t="s">
        <v>1229</v>
      </c>
      <c r="C49" s="1636">
        <v>4.2</v>
      </c>
      <c r="D49" s="1636">
        <v>3.07</v>
      </c>
      <c r="E49" s="1636">
        <v>2.29</v>
      </c>
      <c r="F49" s="1636">
        <v>2.52</v>
      </c>
      <c r="G49" s="1636">
        <v>2.15</v>
      </c>
      <c r="H49" s="1643">
        <v>2.19</v>
      </c>
      <c r="I49" s="1633"/>
      <c r="J49" s="1633"/>
    </row>
    <row r="50" spans="1:10" ht="15">
      <c r="A50" s="1634"/>
      <c r="B50" s="1639" t="s">
        <v>1230</v>
      </c>
      <c r="C50" s="1640">
        <v>3.8</v>
      </c>
      <c r="D50" s="1640">
        <v>2.3</v>
      </c>
      <c r="E50" s="1640">
        <v>1.1</v>
      </c>
      <c r="F50" s="1640">
        <v>1.3</v>
      </c>
      <c r="G50" s="1640">
        <v>1.1</v>
      </c>
      <c r="H50" s="1637">
        <v>1.1</v>
      </c>
      <c r="I50" s="1633"/>
      <c r="J50" s="1633"/>
    </row>
    <row r="51" spans="1:10" ht="15">
      <c r="A51" s="1629" t="s">
        <v>81</v>
      </c>
      <c r="B51" s="1630" t="s">
        <v>1227</v>
      </c>
      <c r="C51" s="1631">
        <v>20</v>
      </c>
      <c r="D51" s="1631">
        <v>26</v>
      </c>
      <c r="E51" s="1631">
        <v>25</v>
      </c>
      <c r="F51" s="1631">
        <v>28</v>
      </c>
      <c r="G51" s="1631">
        <v>26</v>
      </c>
      <c r="H51" s="1632">
        <v>20</v>
      </c>
      <c r="I51" s="1633"/>
      <c r="J51" s="1633"/>
    </row>
    <row r="52" spans="1:10" ht="15">
      <c r="A52" s="1634"/>
      <c r="B52" s="1635" t="s">
        <v>1228</v>
      </c>
      <c r="C52" s="1636">
        <v>1.21</v>
      </c>
      <c r="D52" s="1636">
        <v>1.25</v>
      </c>
      <c r="E52" s="1636">
        <v>1.19</v>
      </c>
      <c r="F52" s="1636">
        <v>1.26</v>
      </c>
      <c r="G52" s="1636">
        <v>1.21</v>
      </c>
      <c r="H52" s="1637">
        <v>1.1</v>
      </c>
      <c r="I52" s="1633"/>
      <c r="J52" s="1633"/>
    </row>
    <row r="53" spans="1:10" ht="15">
      <c r="A53" s="1634"/>
      <c r="B53" s="1635" t="s">
        <v>1229</v>
      </c>
      <c r="C53" s="1636">
        <v>1.26</v>
      </c>
      <c r="D53" s="1636">
        <v>1.35</v>
      </c>
      <c r="E53" s="1636">
        <v>1.33</v>
      </c>
      <c r="F53" s="1636">
        <v>1.4</v>
      </c>
      <c r="G53" s="1636">
        <v>1.34</v>
      </c>
      <c r="H53" s="1637">
        <v>1.25</v>
      </c>
      <c r="I53" s="1633"/>
      <c r="J53" s="1633"/>
    </row>
    <row r="54" spans="1:10" ht="15">
      <c r="A54" s="1638"/>
      <c r="B54" s="1639" t="s">
        <v>1230</v>
      </c>
      <c r="C54" s="1640">
        <v>3.7</v>
      </c>
      <c r="D54" s="1640">
        <v>4</v>
      </c>
      <c r="E54" s="1640">
        <v>2.7</v>
      </c>
      <c r="F54" s="1640">
        <v>3</v>
      </c>
      <c r="G54" s="1640">
        <v>3</v>
      </c>
      <c r="H54" s="1641">
        <v>2.2</v>
      </c>
      <c r="I54" s="1633"/>
      <c r="J54" s="1633"/>
    </row>
    <row r="55" spans="1:10" ht="15">
      <c r="A55" s="1629" t="s">
        <v>82</v>
      </c>
      <c r="B55" s="1630" t="s">
        <v>1227</v>
      </c>
      <c r="C55" s="1631">
        <v>22</v>
      </c>
      <c r="D55" s="1631">
        <v>12</v>
      </c>
      <c r="E55" s="1631">
        <v>9</v>
      </c>
      <c r="F55" s="1631">
        <v>11</v>
      </c>
      <c r="G55" s="1631">
        <v>8</v>
      </c>
      <c r="H55" s="1643">
        <v>8</v>
      </c>
      <c r="I55" s="1633"/>
      <c r="J55" s="1633"/>
    </row>
    <row r="56" spans="1:10" ht="15">
      <c r="A56" s="1634"/>
      <c r="B56" s="1635" t="s">
        <v>1228</v>
      </c>
      <c r="C56" s="1636">
        <v>1.13</v>
      </c>
      <c r="D56" s="1636">
        <v>1.07</v>
      </c>
      <c r="E56" s="1636">
        <v>1.01</v>
      </c>
      <c r="F56" s="1636">
        <v>1.02</v>
      </c>
      <c r="G56" s="1636">
        <v>1.01</v>
      </c>
      <c r="H56" s="1637">
        <v>1.01</v>
      </c>
      <c r="I56" s="1633"/>
      <c r="J56" s="1633"/>
    </row>
    <row r="57" spans="1:10" ht="15">
      <c r="A57" s="1634"/>
      <c r="B57" s="1635" t="s">
        <v>1229</v>
      </c>
      <c r="C57" s="1636">
        <v>1.28</v>
      </c>
      <c r="D57" s="1636">
        <v>1.14</v>
      </c>
      <c r="E57" s="1636">
        <v>1.09</v>
      </c>
      <c r="F57" s="1636">
        <v>1.12</v>
      </c>
      <c r="G57" s="1636">
        <v>1.08</v>
      </c>
      <c r="H57" s="1637">
        <v>1.08</v>
      </c>
      <c r="I57" s="1633"/>
      <c r="J57" s="1633"/>
    </row>
    <row r="58" spans="1:10" ht="15">
      <c r="A58" s="1638"/>
      <c r="B58" s="1639" t="s">
        <v>1230</v>
      </c>
      <c r="C58" s="1640">
        <v>1.3</v>
      </c>
      <c r="D58" s="1640">
        <v>0.9</v>
      </c>
      <c r="E58" s="1640">
        <v>0.9</v>
      </c>
      <c r="F58" s="1640">
        <v>0.9</v>
      </c>
      <c r="G58" s="1640">
        <v>0.9</v>
      </c>
      <c r="H58" s="1641">
        <v>1</v>
      </c>
      <c r="I58" s="1633"/>
      <c r="J58" s="1633"/>
    </row>
    <row r="59" spans="1:10" ht="15">
      <c r="A59" s="1652" t="s">
        <v>1367</v>
      </c>
      <c r="B59" s="1653"/>
      <c r="C59" s="1653"/>
      <c r="D59" s="1654"/>
      <c r="E59" s="1654"/>
      <c r="F59" s="1653"/>
      <c r="G59" s="1653"/>
      <c r="H59" s="1623"/>
      <c r="I59" s="1633"/>
      <c r="J59" s="1655"/>
    </row>
    <row r="60" spans="1:10" ht="15">
      <c r="A60" s="1652" t="s">
        <v>1233</v>
      </c>
      <c r="B60" s="1656" t="s">
        <v>1234</v>
      </c>
      <c r="C60" s="1653"/>
      <c r="D60" s="1654"/>
      <c r="E60" s="1654"/>
      <c r="F60" s="1653"/>
      <c r="G60" s="1653"/>
      <c r="H60" s="1623"/>
      <c r="I60" s="1633"/>
      <c r="J60" s="1655"/>
    </row>
    <row r="61" spans="1:10" ht="15">
      <c r="A61" s="1652" t="s">
        <v>1235</v>
      </c>
      <c r="B61" s="1653"/>
      <c r="C61" s="1653"/>
      <c r="D61" s="1654"/>
      <c r="E61" s="1654"/>
      <c r="F61" s="1653"/>
      <c r="G61" s="1653"/>
      <c r="H61" s="1623"/>
      <c r="I61" s="1633"/>
      <c r="J61" s="1655"/>
    </row>
    <row r="62" spans="1:10" ht="16.5">
      <c r="A62" s="1657" t="s">
        <v>1365</v>
      </c>
      <c r="B62" s="1653"/>
      <c r="C62" s="1653"/>
      <c r="D62" s="1654"/>
      <c r="E62" s="1654"/>
      <c r="F62" s="1653"/>
      <c r="G62" s="1652"/>
      <c r="H62" s="1623"/>
      <c r="I62" s="1623"/>
      <c r="J62" s="1655"/>
    </row>
    <row r="63" spans="1:10" ht="16.5">
      <c r="A63" s="1657" t="s">
        <v>1366</v>
      </c>
      <c r="B63" s="1653"/>
      <c r="C63" s="1653"/>
      <c r="D63" s="1654"/>
      <c r="E63" s="1654"/>
      <c r="F63" s="1653"/>
      <c r="G63" s="1652"/>
      <c r="H63" s="1623"/>
      <c r="I63" s="1623"/>
      <c r="J63" s="1655"/>
    </row>
    <row r="64" spans="1:10" ht="16.5">
      <c r="A64" s="1657"/>
      <c r="B64" s="1653"/>
      <c r="C64" s="1653"/>
      <c r="D64" s="1654"/>
      <c r="E64" s="1654"/>
      <c r="F64" s="1653"/>
      <c r="G64" s="1652"/>
      <c r="H64" s="1623"/>
      <c r="I64" s="1623"/>
      <c r="J64" s="1655"/>
    </row>
    <row r="65" spans="1:10" ht="15">
      <c r="A65" s="1658"/>
      <c r="B65" s="1658"/>
      <c r="C65" s="1658"/>
      <c r="D65" s="1658"/>
      <c r="E65" s="1658"/>
      <c r="F65" s="1658"/>
      <c r="G65" s="1658"/>
      <c r="H65" s="1655"/>
      <c r="I65" s="1655"/>
      <c r="J65" s="1655"/>
    </row>
    <row r="66" spans="1:10" ht="15">
      <c r="A66" s="1658"/>
      <c r="B66" s="1658"/>
      <c r="C66" s="1658"/>
      <c r="D66" s="1658"/>
      <c r="E66" s="1658"/>
      <c r="F66" s="1658"/>
      <c r="G66" s="1658"/>
      <c r="H66" s="1655"/>
      <c r="I66" s="1655"/>
      <c r="J66" s="1655"/>
    </row>
    <row r="67" spans="1:10" ht="15">
      <c r="A67" s="1658"/>
      <c r="B67" s="1658"/>
      <c r="C67" s="1658"/>
      <c r="D67" s="1658"/>
      <c r="E67" s="1658"/>
      <c r="F67" s="1658"/>
      <c r="G67" s="1658"/>
      <c r="H67" s="1655"/>
      <c r="I67" s="1655"/>
      <c r="J67" s="1655"/>
    </row>
    <row r="68" spans="1:10" ht="15">
      <c r="A68" s="1658"/>
      <c r="B68" s="1658"/>
      <c r="C68" s="1658"/>
      <c r="D68" s="1658"/>
      <c r="E68" s="1658"/>
      <c r="F68" s="1658"/>
      <c r="G68" s="1658"/>
      <c r="H68" s="1655"/>
      <c r="I68" s="1655"/>
      <c r="J68" s="1655"/>
    </row>
    <row r="69" spans="1:10" ht="15">
      <c r="A69" s="1658"/>
      <c r="B69" s="1658"/>
      <c r="C69" s="1658"/>
      <c r="D69" s="1658"/>
      <c r="E69" s="1658"/>
      <c r="F69" s="1658"/>
      <c r="G69" s="1658"/>
      <c r="H69" s="1655"/>
      <c r="I69" s="1655"/>
      <c r="J69" s="1655"/>
    </row>
    <row r="70" spans="1:10" ht="15">
      <c r="A70" s="1658"/>
      <c r="B70" s="1658"/>
      <c r="C70" s="1658"/>
      <c r="D70" s="1658"/>
      <c r="E70" s="1658"/>
      <c r="F70" s="1658"/>
      <c r="G70" s="1658"/>
      <c r="H70" s="1655"/>
      <c r="I70" s="1655"/>
      <c r="J70" s="1655"/>
    </row>
    <row r="71" spans="1:10" ht="15">
      <c r="A71" s="1658"/>
      <c r="B71" s="1658"/>
      <c r="C71" s="1658"/>
      <c r="D71" s="1658"/>
      <c r="E71" s="1658"/>
      <c r="F71" s="1658"/>
      <c r="G71" s="1658"/>
      <c r="H71" s="1655"/>
      <c r="I71" s="1655"/>
      <c r="J71" s="1655"/>
    </row>
    <row r="72" spans="1:10" ht="15">
      <c r="A72" s="1658"/>
      <c r="B72" s="1658"/>
      <c r="C72" s="1658"/>
      <c r="D72" s="1658"/>
      <c r="E72" s="1658"/>
      <c r="F72" s="1658"/>
      <c r="G72" s="1658"/>
      <c r="H72" s="1655"/>
      <c r="I72" s="1655"/>
      <c r="J72" s="1655"/>
    </row>
    <row r="73" spans="1:10" ht="15">
      <c r="A73" s="1658"/>
      <c r="B73" s="1658"/>
      <c r="C73" s="1658"/>
      <c r="D73" s="1658"/>
      <c r="E73" s="1658"/>
      <c r="F73" s="1658"/>
      <c r="G73" s="1658"/>
      <c r="H73" s="1655"/>
      <c r="I73" s="1655"/>
      <c r="J73" s="1655"/>
    </row>
    <row r="74" spans="1:10" ht="15">
      <c r="A74" s="1658"/>
      <c r="B74" s="1658"/>
      <c r="C74" s="1658"/>
      <c r="D74" s="1658"/>
      <c r="E74" s="1658"/>
      <c r="F74" s="1658"/>
      <c r="G74" s="1658"/>
      <c r="H74" s="1655"/>
      <c r="I74" s="1655"/>
      <c r="J74" s="1655"/>
    </row>
    <row r="75" spans="1:10" ht="15">
      <c r="A75" s="1658"/>
      <c r="B75" s="1658"/>
      <c r="C75" s="1658"/>
      <c r="D75" s="1658"/>
      <c r="E75" s="1658"/>
      <c r="F75" s="1658"/>
      <c r="G75" s="1658"/>
      <c r="H75" s="1655"/>
      <c r="I75" s="1655"/>
      <c r="J75" s="1655"/>
    </row>
    <row r="76" spans="1:10" ht="15">
      <c r="A76" s="1658"/>
      <c r="B76" s="1658"/>
      <c r="C76" s="1658"/>
      <c r="D76" s="1658"/>
      <c r="E76" s="1658"/>
      <c r="F76" s="1658"/>
      <c r="G76" s="1658"/>
      <c r="H76" s="1655"/>
      <c r="I76" s="1655"/>
      <c r="J76" s="1655"/>
    </row>
    <row r="77" spans="1:10" ht="15">
      <c r="A77" s="1658"/>
      <c r="B77" s="1658"/>
      <c r="C77" s="1658"/>
      <c r="D77" s="1658"/>
      <c r="E77" s="1658"/>
      <c r="F77" s="1658"/>
      <c r="G77" s="1658"/>
      <c r="H77" s="1655"/>
      <c r="I77" s="1655"/>
      <c r="J77" s="1655"/>
    </row>
    <row r="78" spans="1:10" ht="15">
      <c r="A78" s="1658"/>
      <c r="B78" s="1658"/>
      <c r="C78" s="1658"/>
      <c r="D78" s="1658"/>
      <c r="E78" s="1658"/>
      <c r="F78" s="1658"/>
      <c r="G78" s="1658"/>
      <c r="H78" s="1655"/>
      <c r="I78" s="1655"/>
      <c r="J78" s="1655"/>
    </row>
    <row r="79" spans="1:10" ht="15">
      <c r="A79" s="1658"/>
      <c r="B79" s="1658"/>
      <c r="C79" s="1658"/>
      <c r="D79" s="1658"/>
      <c r="E79" s="1658"/>
      <c r="F79" s="1658"/>
      <c r="G79" s="1658"/>
      <c r="H79" s="1655"/>
      <c r="I79" s="1655"/>
      <c r="J79" s="1655"/>
    </row>
    <row r="80" spans="1:10" ht="15">
      <c r="A80" s="1658"/>
      <c r="B80" s="1658"/>
      <c r="C80" s="1658"/>
      <c r="D80" s="1658"/>
      <c r="E80" s="1658"/>
      <c r="F80" s="1658"/>
      <c r="G80" s="1658"/>
      <c r="H80" s="1655"/>
      <c r="I80" s="1655"/>
      <c r="J80" s="1655"/>
    </row>
    <row r="81" spans="1:10" ht="15">
      <c r="A81" s="1658"/>
      <c r="B81" s="1658"/>
      <c r="C81" s="1658"/>
      <c r="D81" s="1658"/>
      <c r="E81" s="1658"/>
      <c r="F81" s="1658"/>
      <c r="G81" s="1658"/>
      <c r="H81" s="1655"/>
      <c r="I81" s="1655"/>
      <c r="J81" s="1655"/>
    </row>
    <row r="82" spans="1:10" ht="15">
      <c r="A82" s="1658"/>
      <c r="B82" s="1658"/>
      <c r="C82" s="1658"/>
      <c r="D82" s="1658"/>
      <c r="E82" s="1658"/>
      <c r="F82" s="1658"/>
      <c r="G82" s="1658"/>
      <c r="H82" s="1655"/>
      <c r="I82" s="1655"/>
      <c r="J82" s="1655"/>
    </row>
    <row r="83" spans="1:10" ht="15">
      <c r="A83" s="1658"/>
      <c r="B83" s="1658"/>
      <c r="C83" s="1658"/>
      <c r="D83" s="1658"/>
      <c r="E83" s="1658"/>
      <c r="F83" s="1658"/>
      <c r="G83" s="1658"/>
      <c r="H83" s="1655"/>
      <c r="I83" s="1655"/>
      <c r="J83" s="1655"/>
    </row>
    <row r="84" spans="1:10" ht="15">
      <c r="A84" s="1658"/>
      <c r="B84" s="1658"/>
      <c r="C84" s="1658"/>
      <c r="D84" s="1658"/>
      <c r="E84" s="1658"/>
      <c r="F84" s="1658"/>
      <c r="G84" s="1658"/>
      <c r="H84" s="1655"/>
      <c r="I84" s="1655"/>
      <c r="J84" s="1655"/>
    </row>
    <row r="85" spans="1:10" ht="15">
      <c r="A85" s="1658"/>
      <c r="B85" s="1658"/>
      <c r="C85" s="1658"/>
      <c r="D85" s="1658"/>
      <c r="E85" s="1658"/>
      <c r="F85" s="1658"/>
      <c r="G85" s="1658"/>
      <c r="H85" s="1655"/>
      <c r="I85" s="1655"/>
      <c r="J85" s="1655"/>
    </row>
    <row r="86" spans="1:10" ht="15">
      <c r="A86" s="1658"/>
      <c r="B86" s="1658"/>
      <c r="C86" s="1658"/>
      <c r="D86" s="1658"/>
      <c r="E86" s="1658"/>
      <c r="F86" s="1658"/>
      <c r="G86" s="1658"/>
      <c r="H86" s="1655"/>
      <c r="I86" s="1655"/>
      <c r="J86" s="1655"/>
    </row>
    <row r="87" spans="1:10" ht="15">
      <c r="A87" s="1658"/>
      <c r="B87" s="1658"/>
      <c r="C87" s="1658"/>
      <c r="D87" s="1658"/>
      <c r="E87" s="1658"/>
      <c r="F87" s="1658"/>
      <c r="G87" s="1658"/>
      <c r="H87" s="1655"/>
      <c r="I87" s="1655"/>
      <c r="J87" s="1655"/>
    </row>
    <row r="88" spans="1:10" ht="15">
      <c r="A88" s="1658"/>
      <c r="B88" s="1658"/>
      <c r="C88" s="1658"/>
      <c r="D88" s="1658"/>
      <c r="E88" s="1658"/>
      <c r="F88" s="1658"/>
      <c r="G88" s="1658"/>
      <c r="H88" s="1655"/>
      <c r="I88" s="1655"/>
      <c r="J88" s="1655"/>
    </row>
    <row r="89" spans="1:10" ht="15">
      <c r="A89" s="1658"/>
      <c r="B89" s="1658"/>
      <c r="C89" s="1658"/>
      <c r="D89" s="1658"/>
      <c r="E89" s="1658"/>
      <c r="F89" s="1658"/>
      <c r="G89" s="1658"/>
      <c r="H89" s="1655"/>
      <c r="I89" s="1655"/>
      <c r="J89" s="1655"/>
    </row>
    <row r="90" spans="1:10" ht="15">
      <c r="A90" s="1658"/>
      <c r="B90" s="1658"/>
      <c r="C90" s="1658"/>
      <c r="D90" s="1658"/>
      <c r="E90" s="1658"/>
      <c r="F90" s="1658"/>
      <c r="G90" s="1658"/>
      <c r="H90" s="1655"/>
      <c r="I90" s="1655"/>
      <c r="J90" s="1655"/>
    </row>
    <row r="91" spans="1:10" ht="15">
      <c r="A91" s="1658"/>
      <c r="B91" s="1658"/>
      <c r="C91" s="1658"/>
      <c r="D91" s="1658"/>
      <c r="E91" s="1658"/>
      <c r="F91" s="1658"/>
      <c r="G91" s="1658"/>
      <c r="H91" s="1655"/>
      <c r="I91" s="1655"/>
      <c r="J91" s="1655"/>
    </row>
    <row r="92" spans="1:10" ht="15">
      <c r="A92" s="1658"/>
      <c r="B92" s="1658"/>
      <c r="C92" s="1658"/>
      <c r="D92" s="1658"/>
      <c r="E92" s="1658"/>
      <c r="F92" s="1658"/>
      <c r="G92" s="1658"/>
      <c r="H92" s="1655"/>
      <c r="I92" s="1655"/>
      <c r="J92" s="1655"/>
    </row>
    <row r="93" spans="1:10" ht="15">
      <c r="A93" s="1658"/>
      <c r="B93" s="1658"/>
      <c r="C93" s="1658"/>
      <c r="D93" s="1658"/>
      <c r="E93" s="1658"/>
      <c r="F93" s="1658"/>
      <c r="G93" s="1658"/>
      <c r="H93" s="1655"/>
      <c r="I93" s="1655"/>
      <c r="J93" s="1655"/>
    </row>
    <row r="94" spans="1:10" ht="15">
      <c r="A94" s="1658"/>
      <c r="B94" s="1658"/>
      <c r="C94" s="1658"/>
      <c r="D94" s="1658"/>
      <c r="E94" s="1658"/>
      <c r="F94" s="1658"/>
      <c r="G94" s="1658"/>
      <c r="H94" s="1655"/>
      <c r="I94" s="1655"/>
      <c r="J94" s="1655"/>
    </row>
    <row r="95" spans="1:10" ht="15">
      <c r="A95" s="1658"/>
      <c r="B95" s="1658"/>
      <c r="C95" s="1658"/>
      <c r="D95" s="1658"/>
      <c r="E95" s="1658"/>
      <c r="F95" s="1658"/>
      <c r="G95" s="1658"/>
      <c r="H95" s="1655"/>
      <c r="I95" s="1655"/>
      <c r="J95" s="1655"/>
    </row>
    <row r="96" spans="1:10" ht="15">
      <c r="A96" s="1658"/>
      <c r="B96" s="1658"/>
      <c r="C96" s="1658"/>
      <c r="D96" s="1658"/>
      <c r="E96" s="1658"/>
      <c r="F96" s="1658"/>
      <c r="G96" s="1658"/>
      <c r="H96" s="1655"/>
      <c r="I96" s="1655"/>
      <c r="J96" s="1655"/>
    </row>
    <row r="97" spans="1:10" ht="15">
      <c r="A97" s="1658"/>
      <c r="B97" s="1658"/>
      <c r="C97" s="1658"/>
      <c r="D97" s="1658"/>
      <c r="E97" s="1658"/>
      <c r="F97" s="1658"/>
      <c r="G97" s="1658"/>
      <c r="H97" s="1655"/>
      <c r="I97" s="1655"/>
      <c r="J97" s="1655"/>
    </row>
    <row r="98" spans="1:10" ht="15">
      <c r="A98" s="1658"/>
      <c r="B98" s="1658"/>
      <c r="C98" s="1658"/>
      <c r="D98" s="1658"/>
      <c r="E98" s="1658"/>
      <c r="F98" s="1658"/>
      <c r="G98" s="1658"/>
      <c r="H98" s="1655"/>
      <c r="I98" s="1655"/>
      <c r="J98" s="1655"/>
    </row>
    <row r="99" spans="1:10" ht="15">
      <c r="A99" s="1658"/>
      <c r="B99" s="1658"/>
      <c r="C99" s="1658"/>
      <c r="D99" s="1658"/>
      <c r="E99" s="1658"/>
      <c r="F99" s="1658"/>
      <c r="G99" s="1658"/>
      <c r="H99" s="1655"/>
      <c r="I99" s="1655"/>
      <c r="J99" s="1655"/>
    </row>
    <row r="100" spans="1:10" ht="15">
      <c r="A100" s="1658"/>
      <c r="B100" s="1658"/>
      <c r="C100" s="1658"/>
      <c r="D100" s="1658"/>
      <c r="E100" s="1658"/>
      <c r="F100" s="1658"/>
      <c r="G100" s="1658"/>
      <c r="H100" s="1655"/>
      <c r="I100" s="1655"/>
      <c r="J100" s="1655"/>
    </row>
    <row r="101" spans="1:10" ht="15">
      <c r="A101" s="1658"/>
      <c r="B101" s="1658"/>
      <c r="C101" s="1658"/>
      <c r="D101" s="1658"/>
      <c r="E101" s="1658"/>
      <c r="F101" s="1658"/>
      <c r="G101" s="1658"/>
      <c r="H101" s="1655"/>
      <c r="I101" s="1655"/>
      <c r="J101" s="1655"/>
    </row>
    <row r="102" spans="1:10" ht="15">
      <c r="A102" s="1658"/>
      <c r="B102" s="1658"/>
      <c r="C102" s="1658"/>
      <c r="D102" s="1658"/>
      <c r="E102" s="1658"/>
      <c r="F102" s="1658"/>
      <c r="G102" s="1658"/>
      <c r="H102" s="1655"/>
      <c r="I102" s="1655"/>
      <c r="J102" s="1655"/>
    </row>
    <row r="103" spans="1:10" ht="15">
      <c r="A103" s="1658"/>
      <c r="B103" s="1658"/>
      <c r="C103" s="1658"/>
      <c r="D103" s="1658"/>
      <c r="E103" s="1658"/>
      <c r="F103" s="1658"/>
      <c r="G103" s="1658"/>
      <c r="H103" s="1655"/>
      <c r="I103" s="1655"/>
      <c r="J103" s="1655"/>
    </row>
    <row r="104" spans="1:10" ht="15">
      <c r="A104" s="1658"/>
      <c r="B104" s="1658"/>
      <c r="C104" s="1658"/>
      <c r="D104" s="1658"/>
      <c r="E104" s="1658"/>
      <c r="F104" s="1658"/>
      <c r="G104" s="1658"/>
      <c r="H104" s="1655"/>
      <c r="I104" s="1655"/>
      <c r="J104" s="1655"/>
    </row>
    <row r="105" spans="1:10" ht="15">
      <c r="A105" s="1658"/>
      <c r="B105" s="1658"/>
      <c r="C105" s="1658"/>
      <c r="D105" s="1658"/>
      <c r="E105" s="1658"/>
      <c r="F105" s="1658"/>
      <c r="G105" s="1658"/>
      <c r="H105" s="1655"/>
      <c r="I105" s="1655"/>
      <c r="J105" s="1655"/>
    </row>
    <row r="106" spans="1:10" ht="15">
      <c r="A106" s="1658"/>
      <c r="B106" s="1658"/>
      <c r="C106" s="1658"/>
      <c r="D106" s="1658"/>
      <c r="E106" s="1658"/>
      <c r="F106" s="1658"/>
      <c r="G106" s="1658"/>
      <c r="H106" s="1655"/>
      <c r="I106" s="1655"/>
      <c r="J106" s="1655"/>
    </row>
    <row r="107" spans="1:10" ht="15">
      <c r="A107" s="1658"/>
      <c r="B107" s="1658"/>
      <c r="C107" s="1658"/>
      <c r="D107" s="1658"/>
      <c r="E107" s="1658"/>
      <c r="F107" s="1658"/>
      <c r="G107" s="1658"/>
      <c r="H107" s="1655"/>
      <c r="I107" s="1655"/>
      <c r="J107" s="1655"/>
    </row>
    <row r="108" spans="1:10" ht="15">
      <c r="A108" s="1658"/>
      <c r="B108" s="1658"/>
      <c r="C108" s="1658"/>
      <c r="D108" s="1658"/>
      <c r="E108" s="1658"/>
      <c r="F108" s="1658"/>
      <c r="G108" s="1658"/>
      <c r="H108" s="1655"/>
      <c r="I108" s="1655"/>
      <c r="J108" s="1655"/>
    </row>
    <row r="109" spans="1:10" ht="15">
      <c r="A109" s="1658"/>
      <c r="B109" s="1658"/>
      <c r="C109" s="1658"/>
      <c r="D109" s="1658"/>
      <c r="E109" s="1658"/>
      <c r="F109" s="1658"/>
      <c r="G109" s="1658"/>
      <c r="H109" s="1655"/>
      <c r="I109" s="1655"/>
      <c r="J109" s="1655"/>
    </row>
    <row r="110" spans="1:10" ht="15">
      <c r="A110" s="1658"/>
      <c r="B110" s="1658"/>
      <c r="C110" s="1658"/>
      <c r="D110" s="1658"/>
      <c r="E110" s="1658"/>
      <c r="F110" s="1658"/>
      <c r="G110" s="1658"/>
      <c r="H110" s="1655"/>
      <c r="I110" s="1655"/>
      <c r="J110" s="1655"/>
    </row>
    <row r="111" spans="1:10" ht="15">
      <c r="A111" s="1658"/>
      <c r="B111" s="1658"/>
      <c r="C111" s="1658"/>
      <c r="D111" s="1658"/>
      <c r="E111" s="1658"/>
      <c r="F111" s="1658"/>
      <c r="G111" s="1658"/>
      <c r="H111" s="1655"/>
      <c r="I111" s="1655"/>
      <c r="J111" s="1655"/>
    </row>
    <row r="112" spans="1:10" ht="15">
      <c r="A112" s="1658"/>
      <c r="B112" s="1658"/>
      <c r="C112" s="1658"/>
      <c r="D112" s="1658"/>
      <c r="E112" s="1658"/>
      <c r="F112" s="1658"/>
      <c r="G112" s="1658"/>
      <c r="H112" s="1655"/>
      <c r="I112" s="1655"/>
      <c r="J112" s="1655"/>
    </row>
    <row r="113" spans="1:10" ht="15">
      <c r="A113" s="1658"/>
      <c r="B113" s="1658"/>
      <c r="C113" s="1658"/>
      <c r="D113" s="1658"/>
      <c r="E113" s="1658"/>
      <c r="F113" s="1658"/>
      <c r="G113" s="1658"/>
      <c r="H113" s="1655"/>
      <c r="I113" s="1655"/>
      <c r="J113" s="1655"/>
    </row>
    <row r="114" spans="1:10" ht="15">
      <c r="A114" s="1658"/>
      <c r="B114" s="1658"/>
      <c r="C114" s="1658"/>
      <c r="D114" s="1658"/>
      <c r="E114" s="1658"/>
      <c r="F114" s="1658"/>
      <c r="G114" s="1658"/>
      <c r="H114" s="1655"/>
      <c r="I114" s="1655"/>
      <c r="J114" s="1655"/>
    </row>
    <row r="115" spans="1:10" ht="15">
      <c r="A115" s="1658"/>
      <c r="B115" s="1658"/>
      <c r="C115" s="1658"/>
      <c r="D115" s="1658"/>
      <c r="E115" s="1658"/>
      <c r="F115" s="1658"/>
      <c r="G115" s="1658"/>
      <c r="H115" s="1655"/>
      <c r="I115" s="1655"/>
      <c r="J115" s="1655"/>
    </row>
    <row r="116" spans="1:10" ht="15">
      <c r="A116" s="1658"/>
      <c r="B116" s="1658"/>
      <c r="C116" s="1658"/>
      <c r="D116" s="1658"/>
      <c r="E116" s="1658"/>
      <c r="F116" s="1658"/>
      <c r="G116" s="1658"/>
      <c r="H116" s="1655"/>
      <c r="I116" s="1655"/>
      <c r="J116" s="1655"/>
    </row>
    <row r="117" spans="1:10" ht="15">
      <c r="A117" s="1658"/>
      <c r="B117" s="1658"/>
      <c r="C117" s="1658"/>
      <c r="D117" s="1658"/>
      <c r="E117" s="1658"/>
      <c r="F117" s="1658"/>
      <c r="G117" s="1658"/>
      <c r="H117" s="1655"/>
      <c r="I117" s="1655"/>
      <c r="J117" s="1655"/>
    </row>
    <row r="118" spans="1:10" ht="15">
      <c r="A118" s="1658"/>
      <c r="B118" s="1658"/>
      <c r="C118" s="1658"/>
      <c r="D118" s="1658"/>
      <c r="E118" s="1658"/>
      <c r="F118" s="1658"/>
      <c r="G118" s="1658"/>
      <c r="H118" s="1655"/>
      <c r="I118" s="1655"/>
      <c r="J118" s="1655"/>
    </row>
    <row r="119" spans="1:10" ht="15">
      <c r="A119" s="1658"/>
      <c r="B119" s="1658"/>
      <c r="C119" s="1658"/>
      <c r="D119" s="1658"/>
      <c r="E119" s="1658"/>
      <c r="F119" s="1658"/>
      <c r="G119" s="1658"/>
      <c r="H119" s="1655"/>
      <c r="I119" s="1655"/>
      <c r="J119" s="1655"/>
    </row>
    <row r="120" spans="1:10" ht="15">
      <c r="A120" s="1658"/>
      <c r="B120" s="1658"/>
      <c r="C120" s="1658"/>
      <c r="D120" s="1658"/>
      <c r="E120" s="1658"/>
      <c r="F120" s="1658"/>
      <c r="G120" s="1658"/>
      <c r="H120" s="1655"/>
      <c r="I120" s="1655"/>
      <c r="J120" s="1655"/>
    </row>
    <row r="121" spans="1:10" ht="15">
      <c r="A121" s="1658"/>
      <c r="B121" s="1658"/>
      <c r="C121" s="1658"/>
      <c r="D121" s="1658"/>
      <c r="E121" s="1658"/>
      <c r="F121" s="1658"/>
      <c r="G121" s="1658"/>
      <c r="H121" s="1655"/>
      <c r="I121" s="1655"/>
      <c r="J121" s="1655"/>
    </row>
    <row r="122" spans="1:10" ht="15">
      <c r="A122" s="1658"/>
      <c r="B122" s="1658"/>
      <c r="C122" s="1658"/>
      <c r="D122" s="1658"/>
      <c r="E122" s="1658"/>
      <c r="F122" s="1658"/>
      <c r="G122" s="1658"/>
      <c r="H122" s="1655"/>
      <c r="I122" s="1655"/>
      <c r="J122" s="1655"/>
    </row>
    <row r="123" spans="1:10" ht="15">
      <c r="A123" s="1658"/>
      <c r="B123" s="1658"/>
      <c r="C123" s="1658"/>
      <c r="D123" s="1658"/>
      <c r="E123" s="1658"/>
      <c r="F123" s="1658"/>
      <c r="G123" s="1658"/>
      <c r="H123" s="1655"/>
      <c r="I123" s="1655"/>
      <c r="J123" s="1655"/>
    </row>
    <row r="124" spans="1:10" ht="15">
      <c r="A124" s="1658"/>
      <c r="B124" s="1658"/>
      <c r="C124" s="1658"/>
      <c r="D124" s="1658"/>
      <c r="E124" s="1658"/>
      <c r="F124" s="1658"/>
      <c r="G124" s="1658"/>
      <c r="H124" s="1655"/>
      <c r="I124" s="1655"/>
      <c r="J124" s="1655"/>
    </row>
    <row r="125" spans="1:10" ht="15">
      <c r="A125" s="1658"/>
      <c r="B125" s="1658"/>
      <c r="C125" s="1658"/>
      <c r="D125" s="1658"/>
      <c r="E125" s="1658"/>
      <c r="F125" s="1658"/>
      <c r="G125" s="1658"/>
      <c r="H125" s="1655"/>
      <c r="I125" s="1655"/>
      <c r="J125" s="1655"/>
    </row>
    <row r="126" spans="1:10" ht="15">
      <c r="A126" s="1658"/>
      <c r="B126" s="1658"/>
      <c r="C126" s="1658"/>
      <c r="D126" s="1658"/>
      <c r="E126" s="1658"/>
      <c r="F126" s="1658"/>
      <c r="G126" s="1658"/>
      <c r="H126" s="1655"/>
      <c r="I126" s="1655"/>
      <c r="J126" s="1655"/>
    </row>
    <row r="127" spans="1:10" ht="15">
      <c r="A127" s="1658"/>
      <c r="B127" s="1658"/>
      <c r="C127" s="1658"/>
      <c r="D127" s="1658"/>
      <c r="E127" s="1658"/>
      <c r="F127" s="1658"/>
      <c r="G127" s="1658"/>
      <c r="H127" s="1655"/>
      <c r="I127" s="1655"/>
      <c r="J127" s="1655"/>
    </row>
    <row r="128" spans="1:10" ht="15">
      <c r="A128" s="1658"/>
      <c r="B128" s="1658"/>
      <c r="C128" s="1658"/>
      <c r="D128" s="1658"/>
      <c r="E128" s="1658"/>
      <c r="F128" s="1658"/>
      <c r="G128" s="1658"/>
      <c r="H128" s="1655"/>
      <c r="I128" s="1655"/>
      <c r="J128" s="1655"/>
    </row>
    <row r="129" spans="1:10" ht="15">
      <c r="A129" s="1658"/>
      <c r="B129" s="1658"/>
      <c r="C129" s="1658"/>
      <c r="D129" s="1658"/>
      <c r="E129" s="1658"/>
      <c r="F129" s="1658"/>
      <c r="G129" s="1658"/>
      <c r="H129" s="1655"/>
      <c r="I129" s="1655"/>
      <c r="J129" s="1655"/>
    </row>
    <row r="130" spans="1:10" ht="15">
      <c r="A130" s="1658"/>
      <c r="B130" s="1658"/>
      <c r="C130" s="1658"/>
      <c r="D130" s="1658"/>
      <c r="E130" s="1658"/>
      <c r="F130" s="1658"/>
      <c r="G130" s="1658"/>
      <c r="H130" s="1655"/>
      <c r="I130" s="1655"/>
      <c r="J130" s="1655"/>
    </row>
    <row r="131" spans="1:10" ht="15">
      <c r="A131" s="1658"/>
      <c r="B131" s="1658"/>
      <c r="C131" s="1658"/>
      <c r="D131" s="1658"/>
      <c r="E131" s="1658"/>
      <c r="F131" s="1658"/>
      <c r="G131" s="1658"/>
      <c r="H131" s="1655"/>
      <c r="I131" s="1655"/>
      <c r="J131" s="1655"/>
    </row>
    <row r="132" spans="1:10" ht="15">
      <c r="A132" s="1658"/>
      <c r="B132" s="1658"/>
      <c r="C132" s="1658"/>
      <c r="D132" s="1658"/>
      <c r="E132" s="1658"/>
      <c r="F132" s="1658"/>
      <c r="G132" s="1658"/>
      <c r="H132" s="1655"/>
      <c r="I132" s="1655"/>
      <c r="J132" s="1655"/>
    </row>
    <row r="133" spans="1:10" ht="15">
      <c r="A133" s="1658"/>
      <c r="B133" s="1658"/>
      <c r="C133" s="1658"/>
      <c r="D133" s="1658"/>
      <c r="E133" s="1658"/>
      <c r="F133" s="1658"/>
      <c r="G133" s="1658"/>
      <c r="H133" s="1655"/>
      <c r="I133" s="1655"/>
      <c r="J133" s="1655"/>
    </row>
    <row r="134" spans="1:10" ht="15">
      <c r="A134" s="1658"/>
      <c r="B134" s="1658"/>
      <c r="C134" s="1658"/>
      <c r="D134" s="1658"/>
      <c r="E134" s="1658"/>
      <c r="F134" s="1658"/>
      <c r="G134" s="1658"/>
      <c r="H134" s="1655"/>
      <c r="I134" s="1655"/>
      <c r="J134" s="1655"/>
    </row>
    <row r="135" spans="1:10" ht="15">
      <c r="A135" s="1658"/>
      <c r="B135" s="1658"/>
      <c r="C135" s="1658"/>
      <c r="D135" s="1658"/>
      <c r="E135" s="1658"/>
      <c r="F135" s="1658"/>
      <c r="G135" s="1658"/>
      <c r="H135" s="1655"/>
      <c r="I135" s="1655"/>
      <c r="J135" s="1655"/>
    </row>
    <row r="136" spans="1:10" ht="15">
      <c r="A136" s="1658"/>
      <c r="B136" s="1658"/>
      <c r="C136" s="1658"/>
      <c r="D136" s="1658"/>
      <c r="E136" s="1658"/>
      <c r="F136" s="1658"/>
      <c r="G136" s="1658"/>
      <c r="H136" s="1655"/>
      <c r="I136" s="1655"/>
      <c r="J136" s="1655"/>
    </row>
    <row r="137" spans="1:10" ht="15">
      <c r="A137" s="1658"/>
      <c r="B137" s="1658"/>
      <c r="C137" s="1658"/>
      <c r="D137" s="1658"/>
      <c r="E137" s="1658"/>
      <c r="F137" s="1658"/>
      <c r="G137" s="1658"/>
      <c r="H137" s="1655"/>
      <c r="I137" s="1655"/>
      <c r="J137" s="1655"/>
    </row>
    <row r="138" spans="1:10" ht="15">
      <c r="A138" s="1658"/>
      <c r="B138" s="1658"/>
      <c r="C138" s="1658"/>
      <c r="D138" s="1658"/>
      <c r="E138" s="1658"/>
      <c r="F138" s="1658"/>
      <c r="G138" s="1658"/>
      <c r="H138" s="1655"/>
      <c r="I138" s="1655"/>
      <c r="J138" s="1655"/>
    </row>
    <row r="139" spans="1:10" ht="15">
      <c r="A139" s="1658"/>
      <c r="B139" s="1658"/>
      <c r="C139" s="1658"/>
      <c r="D139" s="1658"/>
      <c r="E139" s="1658"/>
      <c r="F139" s="1658"/>
      <c r="G139" s="1658"/>
      <c r="H139" s="1655"/>
      <c r="I139" s="1655"/>
      <c r="J139" s="1655"/>
    </row>
    <row r="140" spans="1:10" ht="15">
      <c r="A140" s="1658"/>
      <c r="B140" s="1658"/>
      <c r="C140" s="1658"/>
      <c r="D140" s="1658"/>
      <c r="E140" s="1658"/>
      <c r="F140" s="1658"/>
      <c r="G140" s="1658"/>
      <c r="H140" s="1655"/>
      <c r="I140" s="1655"/>
      <c r="J140" s="1655"/>
    </row>
    <row r="141" spans="1:10" ht="15">
      <c r="A141" s="1658"/>
      <c r="B141" s="1658"/>
      <c r="C141" s="1658"/>
      <c r="D141" s="1658"/>
      <c r="E141" s="1658"/>
      <c r="F141" s="1658"/>
      <c r="G141" s="1658"/>
      <c r="H141" s="1655"/>
      <c r="I141" s="1655"/>
      <c r="J141" s="1655"/>
    </row>
    <row r="142" spans="1:10" ht="15">
      <c r="A142" s="1658"/>
      <c r="B142" s="1658"/>
      <c r="C142" s="1658"/>
      <c r="D142" s="1658"/>
      <c r="E142" s="1658"/>
      <c r="F142" s="1658"/>
      <c r="G142" s="1658"/>
      <c r="H142" s="1655"/>
      <c r="I142" s="1655"/>
      <c r="J142" s="1655"/>
    </row>
    <row r="143" spans="1:10" ht="15">
      <c r="A143" s="1658"/>
      <c r="B143" s="1658"/>
      <c r="C143" s="1658"/>
      <c r="D143" s="1658"/>
      <c r="E143" s="1658"/>
      <c r="F143" s="1658"/>
      <c r="G143" s="1658"/>
      <c r="H143" s="1655"/>
      <c r="I143" s="1655"/>
      <c r="J143" s="1655"/>
    </row>
    <row r="144" spans="1:10" ht="15">
      <c r="A144" s="1658"/>
      <c r="B144" s="1658"/>
      <c r="C144" s="1658"/>
      <c r="D144" s="1658"/>
      <c r="E144" s="1658"/>
      <c r="F144" s="1658"/>
      <c r="G144" s="1658"/>
      <c r="H144" s="1655"/>
      <c r="I144" s="1655"/>
      <c r="J144" s="1655"/>
    </row>
    <row r="145" spans="1:10" ht="15">
      <c r="A145" s="1658"/>
      <c r="B145" s="1658"/>
      <c r="C145" s="1658"/>
      <c r="D145" s="1658"/>
      <c r="E145" s="1658"/>
      <c r="F145" s="1658"/>
      <c r="G145" s="1658"/>
      <c r="H145" s="1655"/>
      <c r="I145" s="1655"/>
      <c r="J145" s="1655"/>
    </row>
    <row r="146" spans="1:10" ht="15">
      <c r="A146" s="1658"/>
      <c r="B146" s="1658"/>
      <c r="C146" s="1658"/>
      <c r="D146" s="1658"/>
      <c r="E146" s="1658"/>
      <c r="F146" s="1658"/>
      <c r="G146" s="1658"/>
      <c r="H146" s="1655"/>
      <c r="I146" s="1655"/>
      <c r="J146" s="1655"/>
    </row>
    <row r="147" spans="1:10" ht="15">
      <c r="A147" s="1658"/>
      <c r="B147" s="1658"/>
      <c r="C147" s="1658"/>
      <c r="D147" s="1658"/>
      <c r="E147" s="1658"/>
      <c r="F147" s="1658"/>
      <c r="G147" s="1658"/>
      <c r="H147" s="1655"/>
      <c r="I147" s="1655"/>
      <c r="J147" s="1655"/>
    </row>
    <row r="148" spans="1:10" ht="15">
      <c r="A148" s="1658"/>
      <c r="B148" s="1658"/>
      <c r="C148" s="1658"/>
      <c r="D148" s="1658"/>
      <c r="E148" s="1658"/>
      <c r="F148" s="1658"/>
      <c r="G148" s="1658"/>
      <c r="H148" s="1655"/>
      <c r="I148" s="1655"/>
      <c r="J148" s="1655"/>
    </row>
    <row r="149" spans="1:10" ht="15">
      <c r="A149" s="1658"/>
      <c r="B149" s="1658"/>
      <c r="C149" s="1658"/>
      <c r="D149" s="1658"/>
      <c r="E149" s="1658"/>
      <c r="F149" s="1658"/>
      <c r="G149" s="1658"/>
      <c r="H149" s="1655"/>
      <c r="I149" s="1655"/>
      <c r="J149" s="1655"/>
    </row>
    <row r="150" spans="1:10" ht="15">
      <c r="A150" s="1658"/>
      <c r="B150" s="1658"/>
      <c r="C150" s="1658"/>
      <c r="D150" s="1658"/>
      <c r="E150" s="1658"/>
      <c r="F150" s="1658"/>
      <c r="G150" s="1658"/>
      <c r="H150" s="1655"/>
      <c r="I150" s="1655"/>
      <c r="J150" s="1655"/>
    </row>
    <row r="151" spans="1:10" ht="15">
      <c r="A151" s="1658"/>
      <c r="B151" s="1658"/>
      <c r="C151" s="1658"/>
      <c r="D151" s="1658"/>
      <c r="E151" s="1658"/>
      <c r="F151" s="1658"/>
      <c r="G151" s="1658"/>
      <c r="H151" s="1655"/>
      <c r="I151" s="1655"/>
      <c r="J151" s="1655"/>
    </row>
    <row r="152" spans="1:10" ht="15">
      <c r="A152" s="1658"/>
      <c r="B152" s="1658"/>
      <c r="C152" s="1658"/>
      <c r="D152" s="1658"/>
      <c r="E152" s="1658"/>
      <c r="F152" s="1658"/>
      <c r="G152" s="1658"/>
      <c r="H152" s="1655"/>
      <c r="I152" s="1655"/>
      <c r="J152" s="1655"/>
    </row>
    <row r="153" spans="1:10" ht="15">
      <c r="A153" s="1658"/>
      <c r="B153" s="1658"/>
      <c r="C153" s="1658"/>
      <c r="D153" s="1658"/>
      <c r="E153" s="1658"/>
      <c r="F153" s="1658"/>
      <c r="G153" s="1658"/>
      <c r="H153" s="1655"/>
      <c r="I153" s="1655"/>
      <c r="J153" s="1655"/>
    </row>
    <row r="154" spans="1:10" ht="15">
      <c r="A154" s="1658"/>
      <c r="B154" s="1658"/>
      <c r="C154" s="1658"/>
      <c r="D154" s="1658"/>
      <c r="E154" s="1658"/>
      <c r="F154" s="1658"/>
      <c r="G154" s="1658"/>
      <c r="H154" s="1655"/>
      <c r="I154" s="1655"/>
      <c r="J154" s="1655"/>
    </row>
    <row r="155" spans="1:10" ht="15">
      <c r="A155" s="1658"/>
      <c r="B155" s="1658"/>
      <c r="C155" s="1658"/>
      <c r="D155" s="1658"/>
      <c r="E155" s="1658"/>
      <c r="F155" s="1658"/>
      <c r="G155" s="1658"/>
      <c r="H155" s="1655"/>
      <c r="I155" s="1655"/>
      <c r="J155" s="1655"/>
    </row>
    <row r="156" spans="1:10" ht="15">
      <c r="A156" s="1658"/>
      <c r="B156" s="1658"/>
      <c r="C156" s="1658"/>
      <c r="D156" s="1658"/>
      <c r="E156" s="1658"/>
      <c r="F156" s="1658"/>
      <c r="G156" s="1658"/>
      <c r="H156" s="1655"/>
      <c r="I156" s="1655"/>
      <c r="J156" s="1655"/>
    </row>
    <row r="157" spans="1:10" ht="15">
      <c r="A157" s="1658"/>
      <c r="B157" s="1658"/>
      <c r="C157" s="1658"/>
      <c r="D157" s="1658"/>
      <c r="E157" s="1658"/>
      <c r="F157" s="1658"/>
      <c r="G157" s="1658"/>
      <c r="H157" s="1655"/>
      <c r="I157" s="1655"/>
      <c r="J157" s="1655"/>
    </row>
    <row r="158" spans="1:10" ht="15">
      <c r="A158" s="1658"/>
      <c r="B158" s="1658"/>
      <c r="C158" s="1658"/>
      <c r="D158" s="1658"/>
      <c r="E158" s="1658"/>
      <c r="F158" s="1658"/>
      <c r="G158" s="1658"/>
      <c r="H158" s="1655"/>
      <c r="I158" s="1655"/>
      <c r="J158" s="1655"/>
    </row>
    <row r="159" spans="1:10" ht="15">
      <c r="A159" s="1658"/>
      <c r="B159" s="1658"/>
      <c r="C159" s="1658"/>
      <c r="D159" s="1658"/>
      <c r="E159" s="1658"/>
      <c r="F159" s="1658"/>
      <c r="G159" s="1658"/>
      <c r="H159" s="1655"/>
      <c r="I159" s="1655"/>
      <c r="J159" s="1655"/>
    </row>
    <row r="160" spans="1:10" ht="15">
      <c r="A160" s="1658"/>
      <c r="B160" s="1658"/>
      <c r="C160" s="1658"/>
      <c r="D160" s="1658"/>
      <c r="E160" s="1658"/>
      <c r="F160" s="1658"/>
      <c r="G160" s="1658"/>
      <c r="H160" s="1655"/>
      <c r="I160" s="1655"/>
      <c r="J160" s="1655"/>
    </row>
    <row r="161" spans="1:10" ht="15">
      <c r="A161" s="1658"/>
      <c r="B161" s="1658"/>
      <c r="C161" s="1658"/>
      <c r="D161" s="1658"/>
      <c r="E161" s="1658"/>
      <c r="F161" s="1658"/>
      <c r="G161" s="1658"/>
      <c r="H161" s="1655"/>
      <c r="I161" s="1655"/>
      <c r="J161" s="1655"/>
    </row>
    <row r="162" spans="1:10" ht="15">
      <c r="A162" s="1658"/>
      <c r="B162" s="1658"/>
      <c r="C162" s="1658"/>
      <c r="D162" s="1658"/>
      <c r="E162" s="1658"/>
      <c r="F162" s="1658"/>
      <c r="G162" s="1658"/>
      <c r="H162" s="1655"/>
      <c r="I162" s="1655"/>
      <c r="J162" s="1655"/>
    </row>
    <row r="163" spans="1:10" ht="15">
      <c r="A163" s="1658"/>
      <c r="B163" s="1658"/>
      <c r="C163" s="1658"/>
      <c r="D163" s="1658"/>
      <c r="E163" s="1658"/>
      <c r="F163" s="1658"/>
      <c r="G163" s="1658"/>
      <c r="H163" s="1655"/>
      <c r="I163" s="1655"/>
      <c r="J163" s="1655"/>
    </row>
    <row r="164" spans="1:10" ht="15">
      <c r="A164" s="1658"/>
      <c r="B164" s="1658"/>
      <c r="C164" s="1658"/>
      <c r="D164" s="1658"/>
      <c r="E164" s="1658"/>
      <c r="F164" s="1658"/>
      <c r="G164" s="1658"/>
      <c r="H164" s="1655"/>
      <c r="I164" s="1655"/>
      <c r="J164" s="1655"/>
    </row>
    <row r="165" spans="1:10" ht="15">
      <c r="A165" s="1658"/>
      <c r="B165" s="1658"/>
      <c r="C165" s="1658"/>
      <c r="D165" s="1658"/>
      <c r="E165" s="1658"/>
      <c r="F165" s="1658"/>
      <c r="G165" s="1658"/>
      <c r="H165" s="1655"/>
      <c r="I165" s="1655"/>
      <c r="J165" s="1655"/>
    </row>
    <row r="166" spans="1:10" ht="15">
      <c r="A166" s="1658"/>
      <c r="B166" s="1658"/>
      <c r="C166" s="1658"/>
      <c r="D166" s="1658"/>
      <c r="E166" s="1658"/>
      <c r="F166" s="1658"/>
      <c r="G166" s="1658"/>
      <c r="H166" s="1655"/>
      <c r="I166" s="1655"/>
      <c r="J166" s="1655"/>
    </row>
    <row r="167" spans="1:10" ht="15">
      <c r="A167" s="1658"/>
      <c r="B167" s="1658"/>
      <c r="C167" s="1658"/>
      <c r="D167" s="1658"/>
      <c r="E167" s="1658"/>
      <c r="F167" s="1658"/>
      <c r="G167" s="1658"/>
      <c r="H167" s="1655"/>
      <c r="I167" s="1655"/>
      <c r="J167" s="1655"/>
    </row>
    <row r="168" spans="1:10" ht="15">
      <c r="A168" s="1658"/>
      <c r="B168" s="1658"/>
      <c r="C168" s="1658"/>
      <c r="D168" s="1658"/>
      <c r="E168" s="1658"/>
      <c r="F168" s="1658"/>
      <c r="G168" s="1658"/>
      <c r="H168" s="1655"/>
      <c r="I168" s="1655"/>
      <c r="J168" s="1655"/>
    </row>
    <row r="169" spans="1:10" ht="15">
      <c r="A169" s="1658"/>
      <c r="B169" s="1658"/>
      <c r="C169" s="1658"/>
      <c r="D169" s="1658"/>
      <c r="E169" s="1658"/>
      <c r="F169" s="1658"/>
      <c r="G169" s="1658"/>
      <c r="H169" s="1655"/>
      <c r="I169" s="1655"/>
      <c r="J169" s="1655"/>
    </row>
    <row r="170" spans="1:10" ht="15">
      <c r="A170" s="1658"/>
      <c r="B170" s="1658"/>
      <c r="C170" s="1658"/>
      <c r="D170" s="1658"/>
      <c r="E170" s="1658"/>
      <c r="F170" s="1658"/>
      <c r="G170" s="1658"/>
      <c r="H170" s="1655"/>
      <c r="I170" s="1655"/>
      <c r="J170" s="1655"/>
    </row>
    <row r="171" spans="1:10" ht="15">
      <c r="A171" s="1658"/>
      <c r="B171" s="1658"/>
      <c r="C171" s="1658"/>
      <c r="D171" s="1658"/>
      <c r="E171" s="1658"/>
      <c r="F171" s="1658"/>
      <c r="G171" s="1658"/>
      <c r="H171" s="1655"/>
      <c r="I171" s="1655"/>
      <c r="J171" s="1655"/>
    </row>
    <row r="172" spans="1:10" ht="15">
      <c r="A172" s="1658"/>
      <c r="B172" s="1658"/>
      <c r="C172" s="1658"/>
      <c r="D172" s="1658"/>
      <c r="E172" s="1658"/>
      <c r="F172" s="1658"/>
      <c r="G172" s="1658"/>
      <c r="H172" s="1655"/>
      <c r="I172" s="1655"/>
      <c r="J172" s="1655"/>
    </row>
    <row r="173" spans="1:10" ht="15">
      <c r="A173" s="1658"/>
      <c r="B173" s="1658"/>
      <c r="C173" s="1658"/>
      <c r="D173" s="1658"/>
      <c r="E173" s="1658"/>
      <c r="F173" s="1658"/>
      <c r="G173" s="1658"/>
      <c r="H173" s="1655"/>
      <c r="I173" s="1655"/>
      <c r="J173" s="1655"/>
    </row>
    <row r="174" spans="1:10" ht="15">
      <c r="A174" s="1658"/>
      <c r="B174" s="1658"/>
      <c r="C174" s="1658"/>
      <c r="D174" s="1658"/>
      <c r="E174" s="1658"/>
      <c r="F174" s="1658"/>
      <c r="G174" s="1658"/>
      <c r="H174" s="1655"/>
      <c r="I174" s="1655"/>
      <c r="J174" s="1655"/>
    </row>
    <row r="175" spans="1:10" ht="15">
      <c r="A175" s="1658"/>
      <c r="B175" s="1658"/>
      <c r="C175" s="1658"/>
      <c r="D175" s="1658"/>
      <c r="E175" s="1658"/>
      <c r="F175" s="1658"/>
      <c r="G175" s="1658"/>
      <c r="H175" s="1655"/>
      <c r="I175" s="1655"/>
      <c r="J175" s="1655"/>
    </row>
    <row r="176" spans="1:10" ht="15">
      <c r="A176" s="1658"/>
      <c r="B176" s="1658"/>
      <c r="C176" s="1658"/>
      <c r="D176" s="1658"/>
      <c r="E176" s="1658"/>
      <c r="F176" s="1658"/>
      <c r="G176" s="1658"/>
      <c r="H176" s="1655"/>
      <c r="I176" s="1655"/>
      <c r="J176" s="1655"/>
    </row>
    <row r="177" spans="1:10" ht="15">
      <c r="A177" s="1658"/>
      <c r="B177" s="1658"/>
      <c r="C177" s="1658"/>
      <c r="D177" s="1658"/>
      <c r="E177" s="1658"/>
      <c r="F177" s="1658"/>
      <c r="G177" s="1658"/>
      <c r="H177" s="1655"/>
      <c r="I177" s="1655"/>
      <c r="J177" s="1655"/>
    </row>
    <row r="178" spans="1:10" ht="15">
      <c r="A178" s="1658"/>
      <c r="B178" s="1658"/>
      <c r="C178" s="1658"/>
      <c r="D178" s="1658"/>
      <c r="E178" s="1658"/>
      <c r="F178" s="1658"/>
      <c r="G178" s="1658"/>
      <c r="H178" s="1655"/>
      <c r="I178" s="1655"/>
      <c r="J178" s="1655"/>
    </row>
    <row r="179" spans="1:10" ht="15">
      <c r="A179" s="1658"/>
      <c r="B179" s="1658"/>
      <c r="C179" s="1658"/>
      <c r="D179" s="1658"/>
      <c r="E179" s="1658"/>
      <c r="F179" s="1658"/>
      <c r="G179" s="1658"/>
      <c r="H179" s="1655"/>
      <c r="I179" s="1655"/>
      <c r="J179" s="1655"/>
    </row>
    <row r="180" spans="1:10" ht="15">
      <c r="A180" s="1658"/>
      <c r="B180" s="1658"/>
      <c r="C180" s="1658"/>
      <c r="D180" s="1658"/>
      <c r="E180" s="1658"/>
      <c r="F180" s="1658"/>
      <c r="G180" s="1658"/>
      <c r="H180" s="1655"/>
      <c r="I180" s="1655"/>
      <c r="J180" s="1655"/>
    </row>
    <row r="181" spans="1:10" ht="15">
      <c r="A181" s="1658"/>
      <c r="B181" s="1658"/>
      <c r="C181" s="1658"/>
      <c r="D181" s="1658"/>
      <c r="E181" s="1658"/>
      <c r="F181" s="1658"/>
      <c r="G181" s="1658"/>
      <c r="H181" s="1655"/>
      <c r="I181" s="1655"/>
      <c r="J181" s="1655"/>
    </row>
    <row r="182" spans="1:10" ht="15">
      <c r="A182" s="1658"/>
      <c r="B182" s="1658"/>
      <c r="C182" s="1658"/>
      <c r="D182" s="1658"/>
      <c r="E182" s="1658"/>
      <c r="F182" s="1658"/>
      <c r="G182" s="1658"/>
      <c r="H182" s="1655"/>
      <c r="I182" s="1655"/>
      <c r="J182" s="1655"/>
    </row>
    <row r="183" spans="1:10" ht="15">
      <c r="A183" s="1658"/>
      <c r="B183" s="1658"/>
      <c r="C183" s="1658"/>
      <c r="D183" s="1658"/>
      <c r="E183" s="1658"/>
      <c r="F183" s="1658"/>
      <c r="G183" s="1658"/>
      <c r="H183" s="1655"/>
      <c r="I183" s="1655"/>
      <c r="J183" s="1655"/>
    </row>
    <row r="184" spans="1:10" ht="15">
      <c r="A184" s="1658"/>
      <c r="B184" s="1658"/>
      <c r="C184" s="1658"/>
      <c r="D184" s="1658"/>
      <c r="E184" s="1658"/>
      <c r="F184" s="1658"/>
      <c r="G184" s="1658"/>
      <c r="H184" s="1655"/>
      <c r="I184" s="1655"/>
      <c r="J184" s="1655"/>
    </row>
    <row r="185" spans="1:10" ht="15">
      <c r="A185" s="1658"/>
      <c r="B185" s="1658"/>
      <c r="C185" s="1658"/>
      <c r="D185" s="1658"/>
      <c r="E185" s="1658"/>
      <c r="F185" s="1658"/>
      <c r="G185" s="1658"/>
      <c r="H185" s="1655"/>
      <c r="I185" s="1655"/>
      <c r="J185" s="1655"/>
    </row>
    <row r="186" spans="1:10" ht="15">
      <c r="A186" s="1658"/>
      <c r="B186" s="1658"/>
      <c r="C186" s="1658"/>
      <c r="D186" s="1658"/>
      <c r="E186" s="1658"/>
      <c r="F186" s="1658"/>
      <c r="G186" s="1658"/>
      <c r="H186" s="1655"/>
      <c r="I186" s="1655"/>
      <c r="J186" s="1655"/>
    </row>
    <row r="187" spans="1:10" ht="15">
      <c r="A187" s="1658"/>
      <c r="B187" s="1658"/>
      <c r="C187" s="1658"/>
      <c r="D187" s="1658"/>
      <c r="E187" s="1658"/>
      <c r="F187" s="1658"/>
      <c r="G187" s="1658"/>
      <c r="H187" s="1655"/>
      <c r="I187" s="1655"/>
      <c r="J187" s="1655"/>
    </row>
    <row r="188" spans="1:10" ht="15">
      <c r="A188" s="1658"/>
      <c r="B188" s="1658"/>
      <c r="C188" s="1658"/>
      <c r="D188" s="1658"/>
      <c r="E188" s="1658"/>
      <c r="F188" s="1658"/>
      <c r="G188" s="1658"/>
      <c r="H188" s="1655"/>
      <c r="I188" s="1655"/>
      <c r="J188" s="1655"/>
    </row>
    <row r="189" spans="1:10" ht="15">
      <c r="A189" s="1658"/>
      <c r="B189" s="1658"/>
      <c r="C189" s="1658"/>
      <c r="D189" s="1658"/>
      <c r="E189" s="1658"/>
      <c r="F189" s="1658"/>
      <c r="G189" s="1658"/>
      <c r="H189" s="1655"/>
      <c r="I189" s="1655"/>
      <c r="J189" s="1655"/>
    </row>
    <row r="190" spans="1:10" ht="15">
      <c r="A190" s="1658"/>
      <c r="B190" s="1658"/>
      <c r="C190" s="1658"/>
      <c r="D190" s="1658"/>
      <c r="E190" s="1658"/>
      <c r="F190" s="1658"/>
      <c r="G190" s="1658"/>
      <c r="H190" s="1655"/>
      <c r="I190" s="1655"/>
      <c r="J190" s="1655"/>
    </row>
    <row r="191" spans="1:10" ht="15">
      <c r="A191" s="1658"/>
      <c r="B191" s="1658"/>
      <c r="C191" s="1658"/>
      <c r="D191" s="1658"/>
      <c r="E191" s="1658"/>
      <c r="F191" s="1658"/>
      <c r="G191" s="1658"/>
      <c r="H191" s="1655"/>
      <c r="I191" s="1655"/>
      <c r="J191" s="1655"/>
    </row>
    <row r="192" spans="1:10" ht="15">
      <c r="A192" s="1658"/>
      <c r="B192" s="1658"/>
      <c r="C192" s="1658"/>
      <c r="D192" s="1658"/>
      <c r="E192" s="1658"/>
      <c r="F192" s="1658"/>
      <c r="G192" s="1658"/>
      <c r="H192" s="1655"/>
      <c r="I192" s="1655"/>
      <c r="J192" s="1655"/>
    </row>
    <row r="193" spans="1:10" ht="15">
      <c r="A193" s="1658"/>
      <c r="B193" s="1658"/>
      <c r="C193" s="1658"/>
      <c r="D193" s="1658"/>
      <c r="E193" s="1658"/>
      <c r="F193" s="1658"/>
      <c r="G193" s="1658"/>
      <c r="H193" s="1655"/>
      <c r="I193" s="1655"/>
      <c r="J193" s="1655"/>
    </row>
    <row r="194" spans="1:10" ht="15">
      <c r="A194" s="1658"/>
      <c r="B194" s="1658"/>
      <c r="C194" s="1658"/>
      <c r="D194" s="1658"/>
      <c r="E194" s="1658"/>
      <c r="F194" s="1658"/>
      <c r="G194" s="1658"/>
      <c r="H194" s="1655"/>
      <c r="I194" s="1655"/>
      <c r="J194" s="1655"/>
    </row>
    <row r="195" spans="1:10" ht="15">
      <c r="A195" s="1658"/>
      <c r="B195" s="1658"/>
      <c r="C195" s="1658"/>
      <c r="D195" s="1658"/>
      <c r="E195" s="1658"/>
      <c r="F195" s="1658"/>
      <c r="G195" s="1658"/>
      <c r="H195" s="1655"/>
      <c r="I195" s="1655"/>
      <c r="J195" s="1655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22.140625" style="0" customWidth="1"/>
    <col min="3" max="3" width="9.140625" style="1236" customWidth="1"/>
    <col min="4" max="4" width="8.00390625" style="1236" customWidth="1"/>
    <col min="5" max="5" width="7.7109375" style="1236" customWidth="1"/>
    <col min="6" max="6" width="8.140625" style="1236" customWidth="1"/>
    <col min="7" max="7" width="8.421875" style="1236" customWidth="1"/>
    <col min="8" max="8" width="8.421875" style="0" customWidth="1"/>
    <col min="9" max="9" width="8.57421875" style="0" customWidth="1"/>
    <col min="10" max="10" width="8.7109375" style="0" customWidth="1"/>
  </cols>
  <sheetData>
    <row r="1" spans="1:11" ht="15.75">
      <c r="A1" s="1209" t="s">
        <v>927</v>
      </c>
      <c r="B1" s="1210"/>
      <c r="C1" s="1211"/>
      <c r="D1" s="1211"/>
      <c r="E1" s="1211"/>
      <c r="F1" s="1211"/>
      <c r="G1" s="1212"/>
      <c r="H1" s="1005"/>
      <c r="I1" s="1005"/>
      <c r="J1" s="1005"/>
      <c r="K1" s="1005"/>
    </row>
    <row r="2" spans="1:11" ht="15">
      <c r="A2" s="1213" t="s">
        <v>928</v>
      </c>
      <c r="B2" s="1005"/>
      <c r="C2" s="1212"/>
      <c r="D2" s="1212"/>
      <c r="E2" s="1212"/>
      <c r="F2" s="1212"/>
      <c r="G2" s="1212"/>
      <c r="H2" s="1005"/>
      <c r="I2" s="1785" t="s">
        <v>1024</v>
      </c>
      <c r="J2" s="1785"/>
      <c r="K2" s="1785"/>
    </row>
    <row r="3" spans="1:11" ht="37.5" customHeight="1">
      <c r="A3" s="1214"/>
      <c r="B3" s="1786" t="s">
        <v>930</v>
      </c>
      <c r="C3" s="1787"/>
      <c r="D3" s="1788" t="s">
        <v>931</v>
      </c>
      <c r="E3" s="1789"/>
      <c r="F3" s="1788" t="s">
        <v>932</v>
      </c>
      <c r="G3" s="1789"/>
      <c r="H3" s="1786" t="s">
        <v>933</v>
      </c>
      <c r="I3" s="1787"/>
      <c r="J3" s="1786" t="s">
        <v>934</v>
      </c>
      <c r="K3" s="1787"/>
    </row>
    <row r="4" spans="1:11" ht="16.5" customHeight="1">
      <c r="A4" s="1215"/>
      <c r="B4" s="1216">
        <v>2010</v>
      </c>
      <c r="C4" s="1217">
        <v>2011</v>
      </c>
      <c r="D4" s="1217">
        <v>2010</v>
      </c>
      <c r="E4" s="1217">
        <v>2011</v>
      </c>
      <c r="F4" s="1217">
        <v>2010</v>
      </c>
      <c r="G4" s="1217">
        <v>2011</v>
      </c>
      <c r="H4" s="1216">
        <v>2010</v>
      </c>
      <c r="I4" s="1216">
        <v>2011</v>
      </c>
      <c r="J4" s="1216">
        <v>2010</v>
      </c>
      <c r="K4" s="1216">
        <v>2011</v>
      </c>
    </row>
    <row r="5" spans="1:11" ht="15">
      <c r="A5" s="1218" t="s">
        <v>982</v>
      </c>
      <c r="B5" s="1219">
        <v>-87.96</v>
      </c>
      <c r="C5" s="1220">
        <v>-74.54</v>
      </c>
      <c r="D5" s="1220">
        <v>719.78</v>
      </c>
      <c r="E5" s="1220">
        <v>616.27</v>
      </c>
      <c r="F5" s="1220">
        <v>401.28</v>
      </c>
      <c r="G5" s="1220">
        <v>354.22</v>
      </c>
      <c r="H5" s="1221">
        <v>11765.11</v>
      </c>
      <c r="I5" s="1219">
        <v>19232.3</v>
      </c>
      <c r="J5" s="1221">
        <v>6559.16</v>
      </c>
      <c r="K5" s="1219">
        <v>11054.35</v>
      </c>
    </row>
    <row r="6" spans="1:11" ht="15">
      <c r="A6" s="1218" t="s">
        <v>983</v>
      </c>
      <c r="B6" s="1219">
        <v>14.28</v>
      </c>
      <c r="C6" s="1220">
        <v>29.02</v>
      </c>
      <c r="D6" s="1220">
        <v>226.82</v>
      </c>
      <c r="E6" s="1220">
        <v>299.03</v>
      </c>
      <c r="F6" s="1220">
        <v>408.11</v>
      </c>
      <c r="G6" s="1220">
        <v>411.43</v>
      </c>
      <c r="H6" s="1221">
        <v>12585.7</v>
      </c>
      <c r="I6" s="1219">
        <v>16423.13</v>
      </c>
      <c r="J6" s="1221">
        <v>22645.02</v>
      </c>
      <c r="K6" s="1219">
        <v>22596.77</v>
      </c>
    </row>
    <row r="7" spans="1:11" ht="15">
      <c r="A7" s="1218" t="s">
        <v>984</v>
      </c>
      <c r="B7" s="1219">
        <v>-45.95</v>
      </c>
      <c r="C7" s="1220">
        <v>-143.34</v>
      </c>
      <c r="D7" s="1220">
        <v>346.94</v>
      </c>
      <c r="E7" s="1220">
        <v>445.45</v>
      </c>
      <c r="F7" s="1220">
        <v>402.04</v>
      </c>
      <c r="G7" s="1220">
        <v>316.45</v>
      </c>
      <c r="H7" s="1221">
        <v>15185.02</v>
      </c>
      <c r="I7" s="1219">
        <v>22054.63</v>
      </c>
      <c r="J7" s="1221">
        <v>17596.39</v>
      </c>
      <c r="K7" s="1219">
        <v>15667.67</v>
      </c>
    </row>
    <row r="8" spans="1:11" ht="15">
      <c r="A8" s="1218" t="s">
        <v>985</v>
      </c>
      <c r="B8" s="1219">
        <v>43.77</v>
      </c>
      <c r="C8" s="1220">
        <v>83.73</v>
      </c>
      <c r="D8" s="1220">
        <v>725.34</v>
      </c>
      <c r="E8" s="1220">
        <v>772.06</v>
      </c>
      <c r="F8" s="1220">
        <v>394.03</v>
      </c>
      <c r="G8" s="1220">
        <v>380.48</v>
      </c>
      <c r="H8" s="1221">
        <v>37704.15</v>
      </c>
      <c r="I8" s="1219">
        <v>39048.85</v>
      </c>
      <c r="J8" s="1221">
        <v>20482.3</v>
      </c>
      <c r="K8" s="1219">
        <v>19243.98</v>
      </c>
    </row>
    <row r="9" spans="1:11" ht="15">
      <c r="A9" s="1218" t="s">
        <v>986</v>
      </c>
      <c r="B9" s="1219">
        <v>-83.92</v>
      </c>
      <c r="C9" s="1220">
        <v>-47.66</v>
      </c>
      <c r="D9" s="1220">
        <v>668.61</v>
      </c>
      <c r="E9" s="1220">
        <v>754.84</v>
      </c>
      <c r="F9" s="1220">
        <v>312.76</v>
      </c>
      <c r="G9" s="1220">
        <v>263.23</v>
      </c>
      <c r="H9" s="1221">
        <v>25543.92</v>
      </c>
      <c r="I9" s="1219">
        <v>33611.44</v>
      </c>
      <c r="J9" s="1221">
        <v>11949.06</v>
      </c>
      <c r="K9" s="1219">
        <v>11721.08</v>
      </c>
    </row>
    <row r="10" spans="1:11" ht="15">
      <c r="A10" s="1218" t="s">
        <v>987</v>
      </c>
      <c r="B10" s="1219">
        <v>81.44</v>
      </c>
      <c r="C10" s="1220">
        <v>37.67</v>
      </c>
      <c r="D10" s="1220">
        <v>669.79</v>
      </c>
      <c r="E10" s="1220">
        <v>711.53</v>
      </c>
      <c r="F10" s="1220">
        <v>324.19</v>
      </c>
      <c r="G10" s="1220">
        <v>290.66</v>
      </c>
      <c r="H10" s="1221">
        <v>30788.52</v>
      </c>
      <c r="I10" s="1219">
        <v>40524.33</v>
      </c>
      <c r="J10" s="1221">
        <v>14902.03</v>
      </c>
      <c r="K10" s="1219">
        <v>16554.33</v>
      </c>
    </row>
    <row r="11" spans="1:11" ht="15">
      <c r="A11" s="1218" t="s">
        <v>988</v>
      </c>
      <c r="B11" s="1219">
        <v>-35.42</v>
      </c>
      <c r="C11" s="1220">
        <v>-17.85</v>
      </c>
      <c r="D11" s="1220">
        <v>347.68</v>
      </c>
      <c r="E11" s="1220">
        <v>484.71</v>
      </c>
      <c r="F11" s="1220">
        <v>331.23</v>
      </c>
      <c r="G11" s="1220">
        <v>285.14</v>
      </c>
      <c r="H11" s="1221">
        <v>13858.22</v>
      </c>
      <c r="I11" s="1219">
        <v>22114.4</v>
      </c>
      <c r="J11" s="1221">
        <v>13202.57</v>
      </c>
      <c r="K11" s="1219">
        <v>13009.46</v>
      </c>
    </row>
    <row r="12" spans="1:11" ht="15">
      <c r="A12" s="1218" t="s">
        <v>989</v>
      </c>
      <c r="B12" s="1219">
        <v>-21.92</v>
      </c>
      <c r="C12" s="1220">
        <v>-85.39</v>
      </c>
      <c r="D12" s="1220">
        <v>207.73</v>
      </c>
      <c r="E12" s="1220">
        <v>340.67</v>
      </c>
      <c r="F12" s="1220">
        <v>402.8</v>
      </c>
      <c r="G12" s="1220">
        <v>258.67</v>
      </c>
      <c r="H12" s="1221">
        <v>12317.63</v>
      </c>
      <c r="I12" s="1219">
        <v>20905.3</v>
      </c>
      <c r="J12" s="1221">
        <v>23884.52</v>
      </c>
      <c r="K12" s="1219">
        <v>15873.28</v>
      </c>
    </row>
    <row r="13" spans="1:11" ht="15">
      <c r="A13" s="1218" t="s">
        <v>990</v>
      </c>
      <c r="B13" s="1219">
        <v>34.75</v>
      </c>
      <c r="C13" s="1220">
        <v>44.3</v>
      </c>
      <c r="D13" s="1220">
        <v>773.92</v>
      </c>
      <c r="E13" s="1220">
        <v>730.13</v>
      </c>
      <c r="F13" s="1220">
        <v>280.36</v>
      </c>
      <c r="G13" s="1220">
        <v>279.52</v>
      </c>
      <c r="H13" s="1221">
        <v>39845.91</v>
      </c>
      <c r="I13" s="1219">
        <v>41022.2</v>
      </c>
      <c r="J13" s="1221">
        <v>14434.45</v>
      </c>
      <c r="K13" s="1219">
        <v>15704.78</v>
      </c>
    </row>
    <row r="14" spans="1:11" ht="15">
      <c r="A14" s="1218" t="s">
        <v>991</v>
      </c>
      <c r="B14" s="1219">
        <v>121.34</v>
      </c>
      <c r="C14" s="1220">
        <v>75.64</v>
      </c>
      <c r="D14" s="1220">
        <v>1817.51</v>
      </c>
      <c r="E14" s="1220">
        <v>1782.62</v>
      </c>
      <c r="F14" s="1220">
        <v>315.16</v>
      </c>
      <c r="G14" s="1220">
        <v>277.71</v>
      </c>
      <c r="H14" s="1221">
        <v>73309.91</v>
      </c>
      <c r="I14" s="1219">
        <v>87400.76</v>
      </c>
      <c r="J14" s="1221">
        <v>12712.01</v>
      </c>
      <c r="K14" s="1219">
        <v>13615.76</v>
      </c>
    </row>
    <row r="15" spans="1:11" ht="15">
      <c r="A15" s="1218" t="s">
        <v>992</v>
      </c>
      <c r="B15" s="1219">
        <v>-18.9</v>
      </c>
      <c r="C15" s="1220">
        <v>-17.01</v>
      </c>
      <c r="D15" s="1220">
        <v>508.44</v>
      </c>
      <c r="E15" s="1220">
        <v>1579.83</v>
      </c>
      <c r="F15" s="1220">
        <v>325.51</v>
      </c>
      <c r="G15" s="1220">
        <v>284.36</v>
      </c>
      <c r="H15" s="1221">
        <v>24220.31</v>
      </c>
      <c r="I15" s="1219">
        <v>54029.82</v>
      </c>
      <c r="J15" s="1221">
        <v>15505.94</v>
      </c>
      <c r="K15" s="1219">
        <v>9725.09</v>
      </c>
    </row>
    <row r="16" spans="1:11" ht="15">
      <c r="A16" s="1218" t="s">
        <v>993</v>
      </c>
      <c r="B16" s="1219">
        <v>171.33</v>
      </c>
      <c r="C16" s="1220">
        <v>44.71</v>
      </c>
      <c r="D16" s="1220">
        <v>229.93</v>
      </c>
      <c r="E16" s="1220">
        <v>316.72</v>
      </c>
      <c r="F16" s="1220">
        <v>403.47</v>
      </c>
      <c r="G16" s="1220">
        <v>335.73</v>
      </c>
      <c r="H16" s="1221">
        <v>15184.55</v>
      </c>
      <c r="I16" s="1219">
        <v>24252.17</v>
      </c>
      <c r="J16" s="1221">
        <v>26645.75</v>
      </c>
      <c r="K16" s="1219">
        <v>25708.18</v>
      </c>
    </row>
    <row r="17" spans="1:11" ht="15">
      <c r="A17" s="1218" t="s">
        <v>994</v>
      </c>
      <c r="B17" s="1219">
        <v>-1.49</v>
      </c>
      <c r="C17" s="1220">
        <v>-29.22</v>
      </c>
      <c r="D17" s="1220">
        <v>376.53</v>
      </c>
      <c r="E17" s="1220">
        <v>557.44</v>
      </c>
      <c r="F17" s="1220">
        <v>330.83</v>
      </c>
      <c r="G17" s="1220">
        <v>296.93</v>
      </c>
      <c r="H17" s="1221">
        <v>20257.84</v>
      </c>
      <c r="I17" s="1219">
        <v>28707.36</v>
      </c>
      <c r="J17" s="1221">
        <v>17799.16</v>
      </c>
      <c r="K17" s="1219">
        <v>15291.71</v>
      </c>
    </row>
    <row r="18" spans="1:11" ht="15">
      <c r="A18" s="1223" t="s">
        <v>995</v>
      </c>
      <c r="B18" s="1224">
        <v>25.12</v>
      </c>
      <c r="C18" s="1225">
        <v>10.79</v>
      </c>
      <c r="D18" s="1225">
        <v>769.09</v>
      </c>
      <c r="E18" s="1225">
        <v>891.01</v>
      </c>
      <c r="F18" s="1225">
        <v>328</v>
      </c>
      <c r="G18" s="1225">
        <v>296.12</v>
      </c>
      <c r="H18" s="1226">
        <v>34013.72</v>
      </c>
      <c r="I18" s="1224">
        <v>42746.33</v>
      </c>
      <c r="J18" s="1226">
        <v>14506.12</v>
      </c>
      <c r="K18" s="1224">
        <v>14206.29</v>
      </c>
    </row>
    <row r="19" spans="1:11" ht="15">
      <c r="A19" s="1218" t="s">
        <v>996</v>
      </c>
      <c r="B19" s="1219">
        <v>-6.19</v>
      </c>
      <c r="C19" s="1220">
        <v>-10.62</v>
      </c>
      <c r="D19" s="1220">
        <v>385.55</v>
      </c>
      <c r="E19" s="1220">
        <v>548</v>
      </c>
      <c r="F19" s="1220">
        <v>323.84</v>
      </c>
      <c r="G19" s="1220">
        <v>288.13</v>
      </c>
      <c r="H19" s="1221">
        <v>20935.16</v>
      </c>
      <c r="I19" s="1219">
        <v>30522.98</v>
      </c>
      <c r="J19" s="1221">
        <v>17584.37</v>
      </c>
      <c r="K19" s="1219">
        <v>16048.79</v>
      </c>
    </row>
    <row r="20" spans="1:11" ht="15">
      <c r="A20" s="1218" t="s">
        <v>997</v>
      </c>
      <c r="B20" s="1219">
        <v>-71.58</v>
      </c>
      <c r="C20" s="1220">
        <v>7.25</v>
      </c>
      <c r="D20" s="1220">
        <v>195.61</v>
      </c>
      <c r="E20" s="1220">
        <v>262.61</v>
      </c>
      <c r="F20" s="1220">
        <v>310.14</v>
      </c>
      <c r="G20" s="1220">
        <v>276.08</v>
      </c>
      <c r="H20" s="1221">
        <v>11782</v>
      </c>
      <c r="I20" s="1219">
        <v>17203.34</v>
      </c>
      <c r="J20" s="1221">
        <v>18679.81</v>
      </c>
      <c r="K20" s="1219">
        <v>18085.77</v>
      </c>
    </row>
    <row r="21" spans="1:11" ht="15">
      <c r="A21" s="1218" t="s">
        <v>998</v>
      </c>
      <c r="B21" s="1219">
        <v>-41.22</v>
      </c>
      <c r="C21" s="1220">
        <v>-4.36</v>
      </c>
      <c r="D21" s="1220">
        <v>2722.68</v>
      </c>
      <c r="E21" s="1220">
        <v>674.98</v>
      </c>
      <c r="F21" s="1220">
        <v>357.49</v>
      </c>
      <c r="G21" s="1220">
        <v>329.43</v>
      </c>
      <c r="H21" s="1221">
        <v>50305.78</v>
      </c>
      <c r="I21" s="1219">
        <v>24397.12</v>
      </c>
      <c r="J21" s="1221">
        <v>6605.2</v>
      </c>
      <c r="K21" s="1219">
        <v>11907.11</v>
      </c>
    </row>
    <row r="22" spans="1:11" ht="15">
      <c r="A22" s="1218" t="s">
        <v>999</v>
      </c>
      <c r="B22" s="1219">
        <v>-34.84</v>
      </c>
      <c r="C22" s="1220">
        <v>-64.46</v>
      </c>
      <c r="D22" s="1220">
        <v>409.86</v>
      </c>
      <c r="E22" s="1220">
        <v>524.33</v>
      </c>
      <c r="F22" s="1220">
        <v>411.92</v>
      </c>
      <c r="G22" s="1220">
        <v>377.44</v>
      </c>
      <c r="H22" s="1221">
        <v>14871.87</v>
      </c>
      <c r="I22" s="1219">
        <v>21574.33</v>
      </c>
      <c r="J22" s="1221">
        <v>14946.65</v>
      </c>
      <c r="K22" s="1219">
        <v>15530.48</v>
      </c>
    </row>
    <row r="23" spans="1:11" ht="15">
      <c r="A23" s="1218" t="s">
        <v>1000</v>
      </c>
      <c r="B23" s="1219">
        <v>16.65</v>
      </c>
      <c r="C23" s="1220">
        <v>-1.88</v>
      </c>
      <c r="D23" s="1220">
        <v>211.94</v>
      </c>
      <c r="E23" s="1220">
        <v>231.85</v>
      </c>
      <c r="F23" s="1220">
        <v>323.7</v>
      </c>
      <c r="G23" s="1220">
        <v>304.93</v>
      </c>
      <c r="H23" s="1221">
        <v>14471.09</v>
      </c>
      <c r="I23" s="1219">
        <v>16991.53</v>
      </c>
      <c r="J23" s="1221">
        <v>22102.16</v>
      </c>
      <c r="K23" s="1219">
        <v>22347</v>
      </c>
    </row>
    <row r="24" spans="1:11" ht="15">
      <c r="A24" s="1218" t="s">
        <v>1001</v>
      </c>
      <c r="B24" s="1219">
        <v>67.87</v>
      </c>
      <c r="C24" s="1220">
        <v>27.41</v>
      </c>
      <c r="D24" s="1220">
        <v>878.2</v>
      </c>
      <c r="E24" s="1220">
        <v>1022.48</v>
      </c>
      <c r="F24" s="1220">
        <v>385.31</v>
      </c>
      <c r="G24" s="1220">
        <v>362.24</v>
      </c>
      <c r="H24" s="1221">
        <v>33295.88</v>
      </c>
      <c r="I24" s="1219">
        <v>40153.34</v>
      </c>
      <c r="J24" s="1221">
        <v>14608.42</v>
      </c>
      <c r="K24" s="1219">
        <v>14225.5</v>
      </c>
    </row>
    <row r="25" spans="1:11" ht="15">
      <c r="A25" s="1218" t="s">
        <v>1002</v>
      </c>
      <c r="B25" s="1219">
        <v>7.34</v>
      </c>
      <c r="C25" s="1220">
        <v>11.58</v>
      </c>
      <c r="D25" s="1220">
        <v>392.8</v>
      </c>
      <c r="E25" s="1220">
        <v>460.47</v>
      </c>
      <c r="F25" s="1220">
        <v>312.19</v>
      </c>
      <c r="G25" s="1220">
        <v>275.89</v>
      </c>
      <c r="H25" s="1221">
        <v>19846.61</v>
      </c>
      <c r="I25" s="1219">
        <v>27435.77</v>
      </c>
      <c r="J25" s="1221">
        <v>15773.33</v>
      </c>
      <c r="K25" s="1219">
        <v>16437.9</v>
      </c>
    </row>
    <row r="26" spans="1:11" ht="15">
      <c r="A26" s="1218" t="s">
        <v>1003</v>
      </c>
      <c r="B26" s="1219">
        <v>8.45</v>
      </c>
      <c r="C26" s="1220">
        <v>10.51</v>
      </c>
      <c r="D26" s="1220">
        <v>900.66</v>
      </c>
      <c r="E26" s="1220">
        <v>887.32</v>
      </c>
      <c r="F26" s="1220">
        <v>311.56</v>
      </c>
      <c r="G26" s="1220">
        <v>309.66</v>
      </c>
      <c r="H26" s="1221">
        <v>29701.91</v>
      </c>
      <c r="I26" s="1219">
        <v>29863.98</v>
      </c>
      <c r="J26" s="1221">
        <v>10274.54</v>
      </c>
      <c r="K26" s="1219">
        <v>10422.01</v>
      </c>
    </row>
    <row r="27" spans="1:11" ht="15">
      <c r="A27" s="1218" t="s">
        <v>1004</v>
      </c>
      <c r="B27" s="1219">
        <v>25.57</v>
      </c>
      <c r="C27" s="1220">
        <v>22.87</v>
      </c>
      <c r="D27" s="1220">
        <v>807.39</v>
      </c>
      <c r="E27" s="1220">
        <v>932.56</v>
      </c>
      <c r="F27" s="1220">
        <v>317.93</v>
      </c>
      <c r="G27" s="1220">
        <v>298.31</v>
      </c>
      <c r="H27" s="1221">
        <v>21386.92</v>
      </c>
      <c r="I27" s="1219">
        <v>24854.84</v>
      </c>
      <c r="J27" s="1221">
        <v>8421.61</v>
      </c>
      <c r="K27" s="1219">
        <v>7950.65</v>
      </c>
    </row>
    <row r="28" spans="1:11" ht="15">
      <c r="A28" s="1218" t="s">
        <v>1005</v>
      </c>
      <c r="B28" s="1219">
        <v>2.76</v>
      </c>
      <c r="C28" s="1220">
        <v>-13.92</v>
      </c>
      <c r="D28" s="1220">
        <v>441.18</v>
      </c>
      <c r="E28" s="1220">
        <v>564.74</v>
      </c>
      <c r="F28" s="1220">
        <v>382.14</v>
      </c>
      <c r="G28" s="1220">
        <v>323.01</v>
      </c>
      <c r="H28" s="1221">
        <v>13214.6</v>
      </c>
      <c r="I28" s="1219">
        <v>17861.95</v>
      </c>
      <c r="J28" s="1221">
        <v>11446.25</v>
      </c>
      <c r="K28" s="1219">
        <v>10216.34</v>
      </c>
    </row>
    <row r="29" spans="1:11" ht="15">
      <c r="A29" s="1218" t="s">
        <v>1006</v>
      </c>
      <c r="B29" s="1219">
        <v>97.5</v>
      </c>
      <c r="C29" s="1220">
        <v>10.39</v>
      </c>
      <c r="D29" s="1220">
        <v>492.71</v>
      </c>
      <c r="E29" s="1220">
        <v>508.09</v>
      </c>
      <c r="F29" s="1220">
        <v>425.83</v>
      </c>
      <c r="G29" s="1220">
        <v>313.97</v>
      </c>
      <c r="H29" s="1221">
        <v>24403.11</v>
      </c>
      <c r="I29" s="1219">
        <v>26178.89</v>
      </c>
      <c r="J29" s="1221">
        <v>21090.59</v>
      </c>
      <c r="K29" s="1219">
        <v>16176.83</v>
      </c>
    </row>
    <row r="30" spans="1:11" ht="15">
      <c r="A30" s="1218" t="s">
        <v>1007</v>
      </c>
      <c r="B30" s="1219">
        <v>51.83</v>
      </c>
      <c r="C30" s="1220">
        <v>22.57</v>
      </c>
      <c r="D30" s="1220">
        <v>167.78</v>
      </c>
      <c r="E30" s="1220">
        <v>199.84</v>
      </c>
      <c r="F30" s="1220">
        <v>338.69</v>
      </c>
      <c r="G30" s="1220">
        <v>302.17</v>
      </c>
      <c r="H30" s="1221">
        <v>12540.71</v>
      </c>
      <c r="I30" s="1219">
        <v>16864.1</v>
      </c>
      <c r="J30" s="1221">
        <v>25314.81</v>
      </c>
      <c r="K30" s="1219">
        <v>25499.92</v>
      </c>
    </row>
    <row r="31" spans="1:11" ht="15">
      <c r="A31" s="1218" t="s">
        <v>1008</v>
      </c>
      <c r="B31" s="1219">
        <v>-32.79</v>
      </c>
      <c r="C31" s="1220">
        <v>2.48</v>
      </c>
      <c r="D31" s="1220">
        <v>295.71</v>
      </c>
      <c r="E31" s="1220">
        <v>511.13</v>
      </c>
      <c r="F31" s="1220">
        <v>270.86</v>
      </c>
      <c r="G31" s="1220">
        <v>263.01</v>
      </c>
      <c r="H31" s="1221">
        <v>14791.33</v>
      </c>
      <c r="I31" s="1219">
        <v>24581.43</v>
      </c>
      <c r="J31" s="1221">
        <v>13548.03</v>
      </c>
      <c r="K31" s="1219">
        <v>12648.97</v>
      </c>
    </row>
    <row r="32" spans="1:11" ht="15">
      <c r="A32" s="1223" t="s">
        <v>1009</v>
      </c>
      <c r="B32" s="1224">
        <v>3.64</v>
      </c>
      <c r="C32" s="1225">
        <v>0.38</v>
      </c>
      <c r="D32" s="1225">
        <v>595.53</v>
      </c>
      <c r="E32" s="1225">
        <v>576.37</v>
      </c>
      <c r="F32" s="1225">
        <v>340.73</v>
      </c>
      <c r="G32" s="1225">
        <v>307.58</v>
      </c>
      <c r="H32" s="1226">
        <v>23995.48</v>
      </c>
      <c r="I32" s="1224">
        <v>25943.96</v>
      </c>
      <c r="J32" s="1226">
        <v>13728.92</v>
      </c>
      <c r="K32" s="1224">
        <v>13844.75</v>
      </c>
    </row>
    <row r="33" spans="1:11" ht="15">
      <c r="A33" s="1218" t="s">
        <v>1010</v>
      </c>
      <c r="B33" s="1219">
        <v>42</v>
      </c>
      <c r="C33" s="1220">
        <v>-46.03</v>
      </c>
      <c r="D33" s="1220">
        <v>119.06</v>
      </c>
      <c r="E33" s="1220">
        <v>168.26</v>
      </c>
      <c r="F33" s="1220">
        <v>419.01</v>
      </c>
      <c r="G33" s="1220">
        <v>417.08</v>
      </c>
      <c r="H33" s="1221">
        <v>5276.74</v>
      </c>
      <c r="I33" s="1219">
        <v>7386.54</v>
      </c>
      <c r="J33" s="1221">
        <v>18571.21</v>
      </c>
      <c r="K33" s="1219">
        <v>18309.35</v>
      </c>
    </row>
    <row r="34" spans="1:11" ht="15">
      <c r="A34" s="1218" t="s">
        <v>1011</v>
      </c>
      <c r="B34" s="1227">
        <v>119.63</v>
      </c>
      <c r="C34" s="1228">
        <v>-297.33</v>
      </c>
      <c r="D34" s="1228">
        <v>0</v>
      </c>
      <c r="E34" s="1220">
        <v>455.73</v>
      </c>
      <c r="F34" s="1228">
        <v>0</v>
      </c>
      <c r="G34" s="1220">
        <v>30.25</v>
      </c>
      <c r="H34" s="1229" t="s">
        <v>424</v>
      </c>
      <c r="I34" s="1227">
        <v>38427</v>
      </c>
      <c r="J34" s="1229" t="s">
        <v>424</v>
      </c>
      <c r="K34" s="1227">
        <v>2551</v>
      </c>
    </row>
    <row r="35" spans="1:11" ht="15">
      <c r="A35" s="1218" t="s">
        <v>1012</v>
      </c>
      <c r="B35" s="1227">
        <v>-84.75</v>
      </c>
      <c r="C35" s="1228">
        <v>7.84</v>
      </c>
      <c r="D35" s="1228">
        <v>42.66</v>
      </c>
      <c r="E35" s="1220">
        <v>5.69</v>
      </c>
      <c r="F35" s="1228">
        <v>62.29</v>
      </c>
      <c r="G35" s="1220">
        <v>146.04</v>
      </c>
      <c r="H35" s="1230">
        <v>4693</v>
      </c>
      <c r="I35" s="1227">
        <v>1260</v>
      </c>
      <c r="J35" s="1230">
        <v>6852</v>
      </c>
      <c r="K35" s="1227">
        <v>32318</v>
      </c>
    </row>
    <row r="36" spans="1:11" ht="15">
      <c r="A36" s="1218" t="s">
        <v>1013</v>
      </c>
      <c r="B36" s="1219">
        <v>14.93</v>
      </c>
      <c r="C36" s="1220">
        <v>29.08</v>
      </c>
      <c r="D36" s="1220">
        <v>1863.12</v>
      </c>
      <c r="E36" s="1220">
        <v>4915.98</v>
      </c>
      <c r="F36" s="1220">
        <v>235.14</v>
      </c>
      <c r="G36" s="1220">
        <v>191.82</v>
      </c>
      <c r="H36" s="1230">
        <v>8461.67</v>
      </c>
      <c r="I36" s="1227">
        <v>22304.21</v>
      </c>
      <c r="J36" s="1230">
        <v>1067.92</v>
      </c>
      <c r="K36" s="1227">
        <v>870.29</v>
      </c>
    </row>
    <row r="37" spans="1:11" ht="15">
      <c r="A37" s="1218" t="s">
        <v>1014</v>
      </c>
      <c r="B37" s="1219">
        <v>-729.14</v>
      </c>
      <c r="C37" s="1220">
        <v>139.98</v>
      </c>
      <c r="D37" s="1220">
        <v>14094.37</v>
      </c>
      <c r="E37" s="1220">
        <v>5058.7</v>
      </c>
      <c r="F37" s="1220">
        <v>388.47</v>
      </c>
      <c r="G37" s="1220">
        <v>398.69</v>
      </c>
      <c r="H37" s="1221">
        <v>73525.65</v>
      </c>
      <c r="I37" s="1219">
        <v>60307.28</v>
      </c>
      <c r="J37" s="1221">
        <v>2026.52</v>
      </c>
      <c r="K37" s="1219">
        <v>4753.01</v>
      </c>
    </row>
    <row r="38" spans="1:11" ht="15">
      <c r="A38" s="1218" t="s">
        <v>1015</v>
      </c>
      <c r="B38" s="1219">
        <v>-56.22</v>
      </c>
      <c r="C38" s="1220">
        <v>3.89</v>
      </c>
      <c r="D38" s="1220">
        <v>575.98</v>
      </c>
      <c r="E38" s="1220">
        <v>751.87</v>
      </c>
      <c r="F38" s="1220">
        <v>273</v>
      </c>
      <c r="G38" s="1220">
        <v>252.15</v>
      </c>
      <c r="H38" s="1221">
        <v>27438.34</v>
      </c>
      <c r="I38" s="1219">
        <v>40553.87</v>
      </c>
      <c r="J38" s="1221">
        <v>13005.09</v>
      </c>
      <c r="K38" s="1219">
        <v>13600.18</v>
      </c>
    </row>
    <row r="39" spans="1:11" ht="15">
      <c r="A39" s="1218" t="s">
        <v>1016</v>
      </c>
      <c r="B39" s="1219">
        <v>5.28</v>
      </c>
      <c r="C39" s="1220">
        <v>96.88</v>
      </c>
      <c r="D39" s="1220">
        <v>485.7</v>
      </c>
      <c r="E39" s="1220">
        <v>698.41</v>
      </c>
      <c r="F39" s="1220">
        <v>220.82</v>
      </c>
      <c r="G39" s="1220">
        <v>230.84</v>
      </c>
      <c r="H39" s="1221">
        <v>26220.87</v>
      </c>
      <c r="I39" s="1219">
        <v>41670.85</v>
      </c>
      <c r="J39" s="1221">
        <v>11921.2</v>
      </c>
      <c r="K39" s="1219">
        <v>13772.86</v>
      </c>
    </row>
    <row r="40" spans="1:11" ht="15">
      <c r="A40" s="1218" t="s">
        <v>1017</v>
      </c>
      <c r="B40" s="1219">
        <v>8.25</v>
      </c>
      <c r="C40" s="1220">
        <v>98.62</v>
      </c>
      <c r="D40" s="1220">
        <v>804.26</v>
      </c>
      <c r="E40" s="1220">
        <v>908.23</v>
      </c>
      <c r="F40" s="1220">
        <v>330.63</v>
      </c>
      <c r="G40" s="1220">
        <v>314.35</v>
      </c>
      <c r="H40" s="1221">
        <v>36005.73</v>
      </c>
      <c r="I40" s="1219">
        <v>40594.87</v>
      </c>
      <c r="J40" s="1221">
        <v>14801.95</v>
      </c>
      <c r="K40" s="1219">
        <v>14050.22</v>
      </c>
    </row>
    <row r="41" spans="1:11" ht="15">
      <c r="A41" s="1218" t="s">
        <v>1018</v>
      </c>
      <c r="B41" s="1219">
        <v>-37.76</v>
      </c>
      <c r="C41" s="1220">
        <v>5.52</v>
      </c>
      <c r="D41" s="1220">
        <v>717.15</v>
      </c>
      <c r="E41" s="1220">
        <v>861.5</v>
      </c>
      <c r="F41" s="1220">
        <v>260.52</v>
      </c>
      <c r="G41" s="1220">
        <v>252.24</v>
      </c>
      <c r="H41" s="1221">
        <v>33075.58</v>
      </c>
      <c r="I41" s="1219">
        <v>43257.81</v>
      </c>
      <c r="J41" s="1221">
        <v>12015.41</v>
      </c>
      <c r="K41" s="1219">
        <v>12665.41</v>
      </c>
    </row>
    <row r="42" spans="1:11" ht="15">
      <c r="A42" s="1218" t="s">
        <v>1019</v>
      </c>
      <c r="B42" s="1219">
        <v>5.18</v>
      </c>
      <c r="C42" s="1220">
        <v>-19.66</v>
      </c>
      <c r="D42" s="1220">
        <v>373.56</v>
      </c>
      <c r="E42" s="1220">
        <v>475.83</v>
      </c>
      <c r="F42" s="1220">
        <v>366.19</v>
      </c>
      <c r="G42" s="1220">
        <v>346.97</v>
      </c>
      <c r="H42" s="1221">
        <v>14220.68</v>
      </c>
      <c r="I42" s="1219">
        <v>17153.57</v>
      </c>
      <c r="J42" s="1221">
        <v>13939.96</v>
      </c>
      <c r="K42" s="1219">
        <v>12508.09</v>
      </c>
    </row>
    <row r="43" spans="1:11" ht="15">
      <c r="A43" s="1218" t="s">
        <v>1020</v>
      </c>
      <c r="B43" s="1219">
        <v>15.91</v>
      </c>
      <c r="C43" s="1220">
        <v>71.17</v>
      </c>
      <c r="D43" s="1220">
        <v>522.83</v>
      </c>
      <c r="E43" s="1220">
        <v>724.15</v>
      </c>
      <c r="F43" s="1220">
        <v>241.25</v>
      </c>
      <c r="G43" s="1220">
        <v>226.52</v>
      </c>
      <c r="H43" s="1221">
        <v>38443.39</v>
      </c>
      <c r="I43" s="1219">
        <v>53474.16</v>
      </c>
      <c r="J43" s="1221">
        <v>17739.16</v>
      </c>
      <c r="K43" s="1219">
        <v>16727.05</v>
      </c>
    </row>
    <row r="44" spans="1:11" ht="15">
      <c r="A44" s="1223" t="s">
        <v>1021</v>
      </c>
      <c r="B44" s="1224">
        <v>-10.95</v>
      </c>
      <c r="C44" s="1225">
        <v>46.86</v>
      </c>
      <c r="D44" s="1225">
        <v>586.11</v>
      </c>
      <c r="E44" s="1225">
        <v>756.39</v>
      </c>
      <c r="F44" s="1225">
        <v>273.52</v>
      </c>
      <c r="G44" s="1225">
        <v>261.71</v>
      </c>
      <c r="H44" s="1226">
        <v>29352.46</v>
      </c>
      <c r="I44" s="1224">
        <v>39993.76</v>
      </c>
      <c r="J44" s="1226">
        <v>13698.06</v>
      </c>
      <c r="K44" s="1224">
        <v>13837.62</v>
      </c>
    </row>
    <row r="45" spans="1:11" ht="15">
      <c r="A45" s="1231" t="s">
        <v>1022</v>
      </c>
      <c r="B45" s="1224">
        <v>0.03</v>
      </c>
      <c r="C45" s="1225">
        <v>65.71</v>
      </c>
      <c r="D45" s="1225">
        <v>938.22</v>
      </c>
      <c r="E45" s="1225">
        <v>1159.44</v>
      </c>
      <c r="F45" s="1225">
        <v>296.7</v>
      </c>
      <c r="G45" s="1225">
        <v>278.44</v>
      </c>
      <c r="H45" s="1232">
        <v>34692.85</v>
      </c>
      <c r="I45" s="1233">
        <v>46042.5</v>
      </c>
      <c r="J45" s="1232">
        <v>10971.3</v>
      </c>
      <c r="K45" s="1233">
        <v>11057.11</v>
      </c>
    </row>
    <row r="46" spans="1:11" ht="15">
      <c r="A46" s="1234" t="s">
        <v>1023</v>
      </c>
      <c r="B46" s="1005"/>
      <c r="C46" s="1212"/>
      <c r="D46" s="1212"/>
      <c r="E46" s="1212"/>
      <c r="F46" s="1212"/>
      <c r="G46" s="1212"/>
      <c r="H46" s="1005"/>
      <c r="I46" s="1005"/>
      <c r="J46" s="1235"/>
      <c r="K46" s="1235"/>
    </row>
  </sheetData>
  <sheetProtection/>
  <mergeCells count="6">
    <mergeCell ref="I2:K2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9.8515625" style="0" customWidth="1"/>
    <col min="2" max="10" width="13.7109375" style="0" customWidth="1"/>
  </cols>
  <sheetData>
    <row r="1" spans="1:14" ht="15">
      <c r="A1" s="1252" t="s">
        <v>1025</v>
      </c>
      <c r="B1" s="1005"/>
      <c r="C1" s="1005"/>
      <c r="D1" s="1005"/>
      <c r="E1" s="1005"/>
      <c r="F1" s="1005"/>
      <c r="G1" s="1005"/>
      <c r="H1" s="1005"/>
      <c r="I1" s="1005"/>
      <c r="J1" s="1005"/>
      <c r="K1" s="1253"/>
      <c r="L1" s="1253"/>
      <c r="M1" s="1253"/>
      <c r="N1" s="1253"/>
    </row>
    <row r="2" spans="1:14" ht="18.75" thickBot="1">
      <c r="A2" s="1254" t="s">
        <v>1026</v>
      </c>
      <c r="B2" s="1005"/>
      <c r="C2" s="1005"/>
      <c r="D2" s="1005"/>
      <c r="E2" s="1005"/>
      <c r="F2" s="1005"/>
      <c r="G2" s="1005"/>
      <c r="H2" s="1005"/>
      <c r="I2" s="1005"/>
      <c r="J2" s="1255" t="s">
        <v>1027</v>
      </c>
      <c r="K2" s="1253"/>
      <c r="L2" s="1253"/>
      <c r="M2" s="1253"/>
      <c r="N2" s="1253"/>
    </row>
    <row r="3" spans="1:14" ht="15.75" thickBot="1">
      <c r="A3" s="1790" t="s">
        <v>256</v>
      </c>
      <c r="B3" s="1792" t="s">
        <v>1028</v>
      </c>
      <c r="C3" s="1792"/>
      <c r="D3" s="1793"/>
      <c r="E3" s="1794" t="s">
        <v>891</v>
      </c>
      <c r="F3" s="1792"/>
      <c r="G3" s="1793"/>
      <c r="H3" s="1256" t="s">
        <v>1029</v>
      </c>
      <c r="I3" s="1257"/>
      <c r="J3" s="1258"/>
      <c r="K3" s="1253"/>
      <c r="L3" s="1253"/>
      <c r="M3" s="1253"/>
      <c r="N3" s="1253"/>
    </row>
    <row r="4" spans="1:14" ht="15.75" thickBot="1">
      <c r="A4" s="1791"/>
      <c r="B4" s="1177">
        <v>2010</v>
      </c>
      <c r="C4" s="1176">
        <v>2011</v>
      </c>
      <c r="D4" s="1259" t="s">
        <v>1030</v>
      </c>
      <c r="E4" s="1177">
        <v>2010</v>
      </c>
      <c r="F4" s="1176">
        <v>2011</v>
      </c>
      <c r="G4" s="1259" t="s">
        <v>1030</v>
      </c>
      <c r="H4" s="1177">
        <v>2010</v>
      </c>
      <c r="I4" s="1176">
        <v>2011</v>
      </c>
      <c r="J4" s="1260" t="s">
        <v>1030</v>
      </c>
      <c r="K4" s="1253"/>
      <c r="L4" s="1253"/>
      <c r="M4" s="1253"/>
      <c r="N4" s="1253"/>
    </row>
    <row r="5" spans="1:14" ht="15.75" thickTop="1">
      <c r="A5" s="1261" t="s">
        <v>1031</v>
      </c>
      <c r="B5" s="1262">
        <v>2457.1</v>
      </c>
      <c r="C5" s="1263">
        <v>2562.36</v>
      </c>
      <c r="D5" s="1264">
        <v>104.28</v>
      </c>
      <c r="E5" s="1263">
        <v>2193.9</v>
      </c>
      <c r="F5" s="1263">
        <v>2248.45</v>
      </c>
      <c r="G5" s="1264">
        <v>102.49</v>
      </c>
      <c r="H5" s="1263">
        <v>2694.72</v>
      </c>
      <c r="I5" s="1263">
        <v>2713.51</v>
      </c>
      <c r="J5" s="1265">
        <v>100.7</v>
      </c>
      <c r="K5" s="1253"/>
      <c r="L5" s="1253"/>
      <c r="M5" s="1253"/>
      <c r="N5" s="1253"/>
    </row>
    <row r="6" spans="1:14" ht="15">
      <c r="A6" s="1266" t="s">
        <v>1032</v>
      </c>
      <c r="B6" s="1267">
        <v>-0.67</v>
      </c>
      <c r="C6" s="1268">
        <v>-0.29</v>
      </c>
      <c r="D6" s="1269">
        <v>42.93</v>
      </c>
      <c r="E6" s="1268">
        <v>-0.5</v>
      </c>
      <c r="F6" s="1268">
        <v>-0.23</v>
      </c>
      <c r="G6" s="1269">
        <v>44.64</v>
      </c>
      <c r="H6" s="1268">
        <v>-0.84</v>
      </c>
      <c r="I6" s="1268">
        <v>-0.35</v>
      </c>
      <c r="J6" s="1270">
        <v>41.75</v>
      </c>
      <c r="K6" s="1271"/>
      <c r="L6" s="1271"/>
      <c r="M6" s="1271"/>
      <c r="N6" s="1271"/>
    </row>
    <row r="7" spans="1:14" ht="15">
      <c r="A7" s="1266" t="s">
        <v>1033</v>
      </c>
      <c r="B7" s="1272">
        <v>1513.7</v>
      </c>
      <c r="C7" s="1273">
        <v>1550.83</v>
      </c>
      <c r="D7" s="1269">
        <v>102.45</v>
      </c>
      <c r="E7" s="1273">
        <v>1356.42</v>
      </c>
      <c r="F7" s="1273">
        <v>1343.68</v>
      </c>
      <c r="G7" s="1269">
        <v>99.06</v>
      </c>
      <c r="H7" s="1273">
        <v>1643.79</v>
      </c>
      <c r="I7" s="1273">
        <v>1601.97</v>
      </c>
      <c r="J7" s="1270">
        <v>97.46</v>
      </c>
      <c r="K7" s="1271"/>
      <c r="L7" s="1271"/>
      <c r="M7" s="1271"/>
      <c r="N7" s="1271"/>
    </row>
    <row r="8" spans="1:14" ht="15">
      <c r="A8" s="1266" t="s">
        <v>1034</v>
      </c>
      <c r="B8" s="1267">
        <v>2.81</v>
      </c>
      <c r="C8" s="1268">
        <v>4.21</v>
      </c>
      <c r="D8" s="1269">
        <v>149.74</v>
      </c>
      <c r="E8" s="1268">
        <v>0.99</v>
      </c>
      <c r="F8" s="1268">
        <v>0.78</v>
      </c>
      <c r="G8" s="1269">
        <v>79.47</v>
      </c>
      <c r="H8" s="1268">
        <v>4.71</v>
      </c>
      <c r="I8" s="1268">
        <v>5.63</v>
      </c>
      <c r="J8" s="1270">
        <v>119.61</v>
      </c>
      <c r="K8" s="1271"/>
      <c r="L8" s="1271"/>
      <c r="M8" s="1271"/>
      <c r="N8" s="1271"/>
    </row>
    <row r="9" spans="1:14" ht="15">
      <c r="A9" s="1266" t="s">
        <v>1035</v>
      </c>
      <c r="B9" s="1272">
        <v>1434.29</v>
      </c>
      <c r="C9" s="1273">
        <v>1478.63</v>
      </c>
      <c r="D9" s="1269">
        <v>103.09</v>
      </c>
      <c r="E9" s="1273">
        <v>1319.11</v>
      </c>
      <c r="F9" s="1273">
        <v>1304.84</v>
      </c>
      <c r="G9" s="1269">
        <v>98.92</v>
      </c>
      <c r="H9" s="1273">
        <v>1520.38</v>
      </c>
      <c r="I9" s="1273">
        <v>1497.8</v>
      </c>
      <c r="J9" s="1270">
        <v>98.51</v>
      </c>
      <c r="K9" s="1271"/>
      <c r="L9" s="1271"/>
      <c r="M9" s="1271"/>
      <c r="N9" s="1271"/>
    </row>
    <row r="10" spans="1:14" ht="15">
      <c r="A10" s="1266" t="s">
        <v>1036</v>
      </c>
      <c r="B10" s="1272">
        <v>76.61</v>
      </c>
      <c r="C10" s="1273">
        <v>68</v>
      </c>
      <c r="D10" s="1269">
        <v>88.76</v>
      </c>
      <c r="E10" s="1273">
        <v>36.33</v>
      </c>
      <c r="F10" s="1273">
        <v>38.06</v>
      </c>
      <c r="G10" s="1269">
        <v>104.76</v>
      </c>
      <c r="H10" s="1273">
        <v>118.7</v>
      </c>
      <c r="I10" s="1273">
        <v>98.55</v>
      </c>
      <c r="J10" s="1270">
        <v>83.02</v>
      </c>
      <c r="K10" s="1271"/>
      <c r="L10" s="1271"/>
      <c r="M10" s="1271"/>
      <c r="N10" s="1271"/>
    </row>
    <row r="11" spans="1:14" ht="15">
      <c r="A11" s="1266" t="s">
        <v>1037</v>
      </c>
      <c r="B11" s="1272">
        <v>930.69</v>
      </c>
      <c r="C11" s="1273">
        <v>995.8</v>
      </c>
      <c r="D11" s="1269">
        <v>107</v>
      </c>
      <c r="E11" s="1273">
        <v>826.97</v>
      </c>
      <c r="F11" s="1273">
        <v>891.35</v>
      </c>
      <c r="G11" s="1269">
        <v>107.78</v>
      </c>
      <c r="H11" s="1273">
        <v>1035.91</v>
      </c>
      <c r="I11" s="1273">
        <v>1093.76</v>
      </c>
      <c r="J11" s="1270">
        <v>105.58</v>
      </c>
      <c r="K11" s="1271"/>
      <c r="L11" s="1271"/>
      <c r="M11" s="1271"/>
      <c r="N11" s="1271"/>
    </row>
    <row r="12" spans="1:14" ht="15">
      <c r="A12" s="1266" t="s">
        <v>1038</v>
      </c>
      <c r="B12" s="1272">
        <v>452.31</v>
      </c>
      <c r="C12" s="1273">
        <v>484.04</v>
      </c>
      <c r="D12" s="1269">
        <v>107.01</v>
      </c>
      <c r="E12" s="1273">
        <v>420.13</v>
      </c>
      <c r="F12" s="1273">
        <v>463.72</v>
      </c>
      <c r="G12" s="1269">
        <v>110.38</v>
      </c>
      <c r="H12" s="1273">
        <v>485.66</v>
      </c>
      <c r="I12" s="1273">
        <v>500.54</v>
      </c>
      <c r="J12" s="1270">
        <v>103.06</v>
      </c>
      <c r="K12" s="1271"/>
      <c r="L12" s="1271"/>
      <c r="M12" s="1271"/>
      <c r="N12" s="1271"/>
    </row>
    <row r="13" spans="1:14" ht="15">
      <c r="A13" s="1266" t="s">
        <v>1039</v>
      </c>
      <c r="B13" s="1272">
        <v>361.03</v>
      </c>
      <c r="C13" s="1273">
        <v>391.59</v>
      </c>
      <c r="D13" s="1269">
        <v>108.47</v>
      </c>
      <c r="E13" s="1273">
        <v>270.57</v>
      </c>
      <c r="F13" s="1273">
        <v>288.68</v>
      </c>
      <c r="G13" s="1269">
        <v>106.69</v>
      </c>
      <c r="H13" s="1273">
        <v>454.32</v>
      </c>
      <c r="I13" s="1273">
        <v>491.69</v>
      </c>
      <c r="J13" s="1270">
        <v>108.23</v>
      </c>
      <c r="K13" s="1271"/>
      <c r="L13" s="1271"/>
      <c r="M13" s="1271"/>
      <c r="N13" s="1271"/>
    </row>
    <row r="14" spans="1:14" ht="15">
      <c r="A14" s="1266" t="s">
        <v>1040</v>
      </c>
      <c r="B14" s="1272">
        <v>14.84</v>
      </c>
      <c r="C14" s="1273">
        <v>13.33</v>
      </c>
      <c r="D14" s="1269">
        <v>89.84</v>
      </c>
      <c r="E14" s="1273">
        <v>10.86</v>
      </c>
      <c r="F14" s="1273">
        <v>9.38</v>
      </c>
      <c r="G14" s="1269">
        <v>86.41</v>
      </c>
      <c r="H14" s="1273">
        <v>19.04</v>
      </c>
      <c r="I14" s="1273">
        <v>17.4</v>
      </c>
      <c r="J14" s="1270">
        <v>91.38</v>
      </c>
      <c r="K14" s="1271"/>
      <c r="L14" s="1271"/>
      <c r="M14" s="1271"/>
      <c r="N14" s="1271"/>
    </row>
    <row r="15" spans="1:14" ht="15">
      <c r="A15" s="1266" t="s">
        <v>1041</v>
      </c>
      <c r="B15" s="1272">
        <v>346.19</v>
      </c>
      <c r="C15" s="1273">
        <v>378.26</v>
      </c>
      <c r="D15" s="1269">
        <v>109.27</v>
      </c>
      <c r="E15" s="1273">
        <v>259.71</v>
      </c>
      <c r="F15" s="1273">
        <v>279.3</v>
      </c>
      <c r="G15" s="1269">
        <v>107.54</v>
      </c>
      <c r="H15" s="1273">
        <v>435.28</v>
      </c>
      <c r="I15" s="1273">
        <v>474.29</v>
      </c>
      <c r="J15" s="1270">
        <v>108.96</v>
      </c>
      <c r="K15" s="1271"/>
      <c r="L15" s="1271"/>
      <c r="M15" s="1271"/>
      <c r="N15" s="1271"/>
    </row>
    <row r="16" spans="1:14" ht="15">
      <c r="A16" s="1266" t="s">
        <v>1042</v>
      </c>
      <c r="B16" s="1272">
        <v>117.36</v>
      </c>
      <c r="C16" s="1273">
        <v>120.17</v>
      </c>
      <c r="D16" s="1269">
        <v>102.4</v>
      </c>
      <c r="E16" s="1273">
        <v>136.28</v>
      </c>
      <c r="F16" s="1273">
        <v>138.94</v>
      </c>
      <c r="G16" s="1269">
        <v>101.96</v>
      </c>
      <c r="H16" s="1273">
        <v>95.93</v>
      </c>
      <c r="I16" s="1273">
        <v>101.53</v>
      </c>
      <c r="J16" s="1270">
        <v>105.84</v>
      </c>
      <c r="K16" s="1271"/>
      <c r="L16" s="1271"/>
      <c r="M16" s="1271"/>
      <c r="N16" s="1271"/>
    </row>
    <row r="17" spans="1:14" ht="15">
      <c r="A17" s="1266" t="s">
        <v>1043</v>
      </c>
      <c r="B17" s="1272">
        <v>1182.63</v>
      </c>
      <c r="C17" s="1273">
        <v>1248.08</v>
      </c>
      <c r="D17" s="1269">
        <v>105.53</v>
      </c>
      <c r="E17" s="1273">
        <v>1323.36</v>
      </c>
      <c r="F17" s="1273">
        <v>1355.47</v>
      </c>
      <c r="G17" s="1269">
        <v>102.43</v>
      </c>
      <c r="H17" s="1273">
        <v>998.58</v>
      </c>
      <c r="I17" s="1273">
        <v>1004.89</v>
      </c>
      <c r="J17" s="1270">
        <v>100.63</v>
      </c>
      <c r="K17" s="1271"/>
      <c r="L17" s="1271"/>
      <c r="M17" s="1271"/>
      <c r="N17" s="1271"/>
    </row>
    <row r="18" spans="1:14" ht="15">
      <c r="A18" s="1266" t="s">
        <v>1044</v>
      </c>
      <c r="B18" s="1272">
        <v>490.03</v>
      </c>
      <c r="C18" s="1273">
        <v>522.54</v>
      </c>
      <c r="D18" s="1269">
        <v>106.63</v>
      </c>
      <c r="E18" s="1273">
        <v>459.4</v>
      </c>
      <c r="F18" s="1273">
        <v>448.54</v>
      </c>
      <c r="G18" s="1269">
        <v>97.64</v>
      </c>
      <c r="H18" s="1273">
        <v>481.48</v>
      </c>
      <c r="I18" s="1273">
        <v>460.19</v>
      </c>
      <c r="J18" s="1270">
        <v>95.58</v>
      </c>
      <c r="K18" s="1271"/>
      <c r="L18" s="1271"/>
      <c r="M18" s="1271"/>
      <c r="N18" s="1271"/>
    </row>
    <row r="19" spans="1:14" ht="15">
      <c r="A19" s="1266" t="s">
        <v>1045</v>
      </c>
      <c r="B19" s="1272">
        <v>552.11</v>
      </c>
      <c r="C19" s="1273">
        <v>530.05</v>
      </c>
      <c r="D19" s="1269">
        <v>96</v>
      </c>
      <c r="E19" s="1273">
        <v>838.93</v>
      </c>
      <c r="F19" s="1273">
        <v>824.5</v>
      </c>
      <c r="G19" s="1269">
        <v>98.28</v>
      </c>
      <c r="H19" s="1273">
        <v>257.63</v>
      </c>
      <c r="I19" s="1273">
        <v>238.28</v>
      </c>
      <c r="J19" s="1270">
        <v>92.49</v>
      </c>
      <c r="K19" s="1271"/>
      <c r="L19" s="1271"/>
      <c r="M19" s="1271"/>
      <c r="N19" s="1271"/>
    </row>
    <row r="20" spans="1:14" ht="15">
      <c r="A20" s="1266" t="s">
        <v>1046</v>
      </c>
      <c r="B20" s="1272">
        <v>118.83</v>
      </c>
      <c r="C20" s="1273">
        <v>116.26</v>
      </c>
      <c r="D20" s="1269">
        <v>97.84</v>
      </c>
      <c r="E20" s="1273">
        <v>154.58</v>
      </c>
      <c r="F20" s="1273">
        <v>151.27</v>
      </c>
      <c r="G20" s="1269">
        <v>97.86</v>
      </c>
      <c r="H20" s="1273">
        <v>80.62</v>
      </c>
      <c r="I20" s="1273">
        <v>78.73</v>
      </c>
      <c r="J20" s="1270">
        <v>97.66</v>
      </c>
      <c r="K20" s="1271"/>
      <c r="L20" s="1271"/>
      <c r="M20" s="1271"/>
      <c r="N20" s="1271"/>
    </row>
    <row r="21" spans="1:14" ht="15">
      <c r="A21" s="1266" t="s">
        <v>1047</v>
      </c>
      <c r="B21" s="1272">
        <v>29.45</v>
      </c>
      <c r="C21" s="1273">
        <v>27.52</v>
      </c>
      <c r="D21" s="1269">
        <v>93.43</v>
      </c>
      <c r="E21" s="1273">
        <v>-107.62</v>
      </c>
      <c r="F21" s="1273">
        <v>-107.17</v>
      </c>
      <c r="G21" s="1269">
        <v>99.58</v>
      </c>
      <c r="H21" s="1273">
        <v>172.05</v>
      </c>
      <c r="I21" s="1273">
        <v>162.47</v>
      </c>
      <c r="J21" s="1270">
        <v>94.43</v>
      </c>
      <c r="K21" s="1271"/>
      <c r="L21" s="1271"/>
      <c r="M21" s="1271"/>
      <c r="N21" s="1271"/>
    </row>
    <row r="22" spans="1:14" ht="15">
      <c r="A22" s="1266" t="s">
        <v>1048</v>
      </c>
      <c r="B22" s="1272">
        <v>-7.79</v>
      </c>
      <c r="C22" s="1268">
        <v>51.72</v>
      </c>
      <c r="D22" s="1269">
        <v>-663.76</v>
      </c>
      <c r="E22" s="1273">
        <v>-21.93</v>
      </c>
      <c r="F22" s="1273">
        <v>38.34</v>
      </c>
      <c r="G22" s="1269">
        <v>-174.88</v>
      </c>
      <c r="H22" s="1273">
        <v>6.8</v>
      </c>
      <c r="I22" s="1268">
        <v>65.21</v>
      </c>
      <c r="J22" s="1270">
        <v>958.74</v>
      </c>
      <c r="K22" s="1271"/>
      <c r="L22" s="1271"/>
      <c r="M22" s="1271"/>
      <c r="N22" s="1271"/>
    </row>
    <row r="23" spans="1:14" ht="15">
      <c r="A23" s="1266" t="s">
        <v>1049</v>
      </c>
      <c r="B23" s="1272">
        <v>1052.53</v>
      </c>
      <c r="C23" s="1273">
        <v>1098.67</v>
      </c>
      <c r="D23" s="1269">
        <v>104.38</v>
      </c>
      <c r="E23" s="1273">
        <v>679.46</v>
      </c>
      <c r="F23" s="1273">
        <v>718.13</v>
      </c>
      <c r="G23" s="1269">
        <v>105.69</v>
      </c>
      <c r="H23" s="1273">
        <v>1441.71</v>
      </c>
      <c r="I23" s="1273">
        <v>1459.97</v>
      </c>
      <c r="J23" s="1270">
        <v>101.27</v>
      </c>
      <c r="K23" s="1271"/>
      <c r="L23" s="1271"/>
      <c r="M23" s="1271"/>
      <c r="N23" s="1271"/>
    </row>
    <row r="24" spans="1:14" ht="15">
      <c r="A24" s="1266" t="s">
        <v>1050</v>
      </c>
      <c r="B24" s="1272">
        <v>17.56</v>
      </c>
      <c r="C24" s="1273">
        <v>22.39</v>
      </c>
      <c r="D24" s="1269">
        <v>127.49</v>
      </c>
      <c r="E24" s="1273">
        <v>14.65</v>
      </c>
      <c r="F24" s="1273">
        <v>17.99</v>
      </c>
      <c r="G24" s="1269">
        <v>122.8</v>
      </c>
      <c r="H24" s="1273">
        <v>20.28</v>
      </c>
      <c r="I24" s="1273">
        <v>21.39</v>
      </c>
      <c r="J24" s="1270">
        <v>105.47</v>
      </c>
      <c r="K24" s="1271"/>
      <c r="L24" s="1271"/>
      <c r="M24" s="1271"/>
      <c r="N24" s="1271"/>
    </row>
    <row r="25" spans="1:14" ht="15">
      <c r="A25" s="1266" t="s">
        <v>1051</v>
      </c>
      <c r="B25" s="1272">
        <v>185.75</v>
      </c>
      <c r="C25" s="1273">
        <v>205.84</v>
      </c>
      <c r="D25" s="1269">
        <v>110.81</v>
      </c>
      <c r="E25" s="1273">
        <v>151.39</v>
      </c>
      <c r="F25" s="1273">
        <v>162.56</v>
      </c>
      <c r="G25" s="1269">
        <v>107.38</v>
      </c>
      <c r="H25" s="1273">
        <v>220.99</v>
      </c>
      <c r="I25" s="1273">
        <v>244.09</v>
      </c>
      <c r="J25" s="1270">
        <v>110.45</v>
      </c>
      <c r="K25" s="1271"/>
      <c r="L25" s="1271"/>
      <c r="M25" s="1271"/>
      <c r="N25" s="1271"/>
    </row>
    <row r="26" spans="1:14" ht="15">
      <c r="A26" s="1266" t="s">
        <v>1052</v>
      </c>
      <c r="B26" s="1272">
        <v>479.28</v>
      </c>
      <c r="C26" s="1273">
        <v>492.89</v>
      </c>
      <c r="D26" s="1269">
        <v>102.84</v>
      </c>
      <c r="E26" s="1273">
        <v>295.19</v>
      </c>
      <c r="F26" s="1273">
        <v>315.41</v>
      </c>
      <c r="G26" s="1269">
        <v>106.85</v>
      </c>
      <c r="H26" s="1273">
        <v>671.61</v>
      </c>
      <c r="I26" s="1273">
        <v>669.79</v>
      </c>
      <c r="J26" s="1270">
        <v>99.73</v>
      </c>
      <c r="K26" s="1271"/>
      <c r="L26" s="1271"/>
      <c r="M26" s="1271"/>
      <c r="N26" s="1271"/>
    </row>
    <row r="27" spans="1:14" ht="15">
      <c r="A27" s="1266" t="s">
        <v>1053</v>
      </c>
      <c r="B27" s="1272">
        <v>369.93</v>
      </c>
      <c r="C27" s="1273">
        <v>377.55</v>
      </c>
      <c r="D27" s="1269">
        <v>102.06</v>
      </c>
      <c r="E27" s="1273">
        <v>218.24</v>
      </c>
      <c r="F27" s="1273">
        <v>222.17</v>
      </c>
      <c r="G27" s="1269">
        <v>101.8</v>
      </c>
      <c r="H27" s="1273">
        <v>528.83</v>
      </c>
      <c r="I27" s="1273">
        <v>524.7</v>
      </c>
      <c r="J27" s="1270">
        <v>99.22</v>
      </c>
      <c r="K27" s="1271"/>
      <c r="L27" s="1271"/>
      <c r="M27" s="1271"/>
      <c r="N27" s="1271"/>
    </row>
    <row r="28" spans="1:14" ht="15">
      <c r="A28" s="1266" t="s">
        <v>1054</v>
      </c>
      <c r="B28" s="1272">
        <v>291.89</v>
      </c>
      <c r="C28" s="1273">
        <v>323.62</v>
      </c>
      <c r="D28" s="1269">
        <v>110.87</v>
      </c>
      <c r="E28" s="1273">
        <v>245.93</v>
      </c>
      <c r="F28" s="1273">
        <v>253.15</v>
      </c>
      <c r="G28" s="1269">
        <v>102.93</v>
      </c>
      <c r="H28" s="1273">
        <v>339.29</v>
      </c>
      <c r="I28" s="1273">
        <v>393.71</v>
      </c>
      <c r="J28" s="1270">
        <v>116.04</v>
      </c>
      <c r="K28" s="1271"/>
      <c r="L28" s="1271"/>
      <c r="M28" s="1271"/>
      <c r="N28" s="1271"/>
    </row>
    <row r="29" spans="1:14" ht="15">
      <c r="A29" s="1266" t="s">
        <v>1055</v>
      </c>
      <c r="B29" s="1272">
        <v>106.8</v>
      </c>
      <c r="C29" s="1273">
        <v>101.63</v>
      </c>
      <c r="D29" s="1269">
        <v>95.16</v>
      </c>
      <c r="E29" s="1273">
        <v>79.15</v>
      </c>
      <c r="F29" s="1273">
        <v>68.81</v>
      </c>
      <c r="G29" s="1269">
        <v>86.93</v>
      </c>
      <c r="H29" s="1273">
        <v>135.57</v>
      </c>
      <c r="I29" s="1273">
        <v>134.52</v>
      </c>
      <c r="J29" s="1270">
        <v>99.22</v>
      </c>
      <c r="K29" s="1271"/>
      <c r="L29" s="1271"/>
      <c r="M29" s="1271"/>
      <c r="N29" s="1271"/>
    </row>
    <row r="30" spans="1:14" ht="15">
      <c r="A30" s="1266" t="s">
        <v>1056</v>
      </c>
      <c r="B30" s="1272">
        <v>105.87</v>
      </c>
      <c r="C30" s="1273">
        <v>132.76</v>
      </c>
      <c r="D30" s="1269">
        <v>125.4</v>
      </c>
      <c r="E30" s="1273">
        <v>102.41</v>
      </c>
      <c r="F30" s="1273">
        <v>118.84</v>
      </c>
      <c r="G30" s="1269">
        <v>116.04</v>
      </c>
      <c r="H30" s="1273">
        <v>109.07</v>
      </c>
      <c r="I30" s="1273">
        <v>145.96</v>
      </c>
      <c r="J30" s="1270">
        <v>133.83</v>
      </c>
      <c r="K30" s="1271"/>
      <c r="L30" s="1271"/>
      <c r="M30" s="1271"/>
      <c r="N30" s="1271"/>
    </row>
    <row r="31" spans="1:14" ht="15">
      <c r="A31" s="1266" t="s">
        <v>1057</v>
      </c>
      <c r="B31" s="1272">
        <v>16.03</v>
      </c>
      <c r="C31" s="1273">
        <v>25.5</v>
      </c>
      <c r="D31" s="1269">
        <v>159.07</v>
      </c>
      <c r="E31" s="1273">
        <v>12.58</v>
      </c>
      <c r="F31" s="1273">
        <v>13.74</v>
      </c>
      <c r="G31" s="1269">
        <v>109.19</v>
      </c>
      <c r="H31" s="1273">
        <v>19.69</v>
      </c>
      <c r="I31" s="1273">
        <v>37.43</v>
      </c>
      <c r="J31" s="1270">
        <v>190.11</v>
      </c>
      <c r="K31" s="1271"/>
      <c r="L31" s="1271"/>
      <c r="M31" s="1271"/>
      <c r="N31" s="1271"/>
    </row>
    <row r="32" spans="1:14" ht="15">
      <c r="A32" s="1266" t="s">
        <v>1058</v>
      </c>
      <c r="B32" s="1272">
        <v>44.86</v>
      </c>
      <c r="C32" s="1273">
        <v>42.96</v>
      </c>
      <c r="D32" s="1269">
        <v>95.76</v>
      </c>
      <c r="E32" s="1273">
        <v>46.25</v>
      </c>
      <c r="F32" s="1273">
        <v>47</v>
      </c>
      <c r="G32" s="1269">
        <v>101.63</v>
      </c>
      <c r="H32" s="1273">
        <v>43.28</v>
      </c>
      <c r="I32" s="1273">
        <v>38.86</v>
      </c>
      <c r="J32" s="1270">
        <v>89.8</v>
      </c>
      <c r="K32" s="1271"/>
      <c r="L32" s="1271"/>
      <c r="M32" s="1271"/>
      <c r="N32" s="1271"/>
    </row>
    <row r="33" spans="1:14" ht="15">
      <c r="A33" s="1274" t="s">
        <v>1059</v>
      </c>
      <c r="B33" s="1272"/>
      <c r="C33" s="1273"/>
      <c r="D33" s="1269"/>
      <c r="E33" s="1273"/>
      <c r="F33" s="1273"/>
      <c r="G33" s="1269"/>
      <c r="H33" s="1273"/>
      <c r="I33" s="1273"/>
      <c r="J33" s="1270"/>
      <c r="K33" s="1271"/>
      <c r="L33" s="1271"/>
      <c r="M33" s="1271"/>
      <c r="N33" s="1271"/>
    </row>
    <row r="34" spans="1:14" ht="15">
      <c r="A34" s="1266" t="s">
        <v>1060</v>
      </c>
      <c r="B34" s="1272">
        <v>156.2</v>
      </c>
      <c r="C34" s="1273">
        <v>191.64</v>
      </c>
      <c r="D34" s="1269">
        <v>122.69</v>
      </c>
      <c r="E34" s="1273">
        <v>128.07</v>
      </c>
      <c r="F34" s="1273">
        <v>141.43</v>
      </c>
      <c r="G34" s="1269">
        <v>110.43</v>
      </c>
      <c r="H34" s="1273">
        <v>185.15</v>
      </c>
      <c r="I34" s="1273">
        <v>240.17</v>
      </c>
      <c r="J34" s="1270">
        <v>129.71</v>
      </c>
      <c r="K34" s="1271"/>
      <c r="L34" s="1271"/>
      <c r="M34" s="1271"/>
      <c r="N34" s="1271"/>
    </row>
    <row r="35" spans="1:14" ht="15">
      <c r="A35" s="1266" t="s">
        <v>1061</v>
      </c>
      <c r="B35" s="1272">
        <v>42.01</v>
      </c>
      <c r="C35" s="1273">
        <v>60.2</v>
      </c>
      <c r="D35" s="1269">
        <v>143.3</v>
      </c>
      <c r="E35" s="1273">
        <v>42.43</v>
      </c>
      <c r="F35" s="1273">
        <v>44.49</v>
      </c>
      <c r="G35" s="1269">
        <v>104.85</v>
      </c>
      <c r="H35" s="1273">
        <v>41.82</v>
      </c>
      <c r="I35" s="1273">
        <v>76.5</v>
      </c>
      <c r="J35" s="1270">
        <v>182.94</v>
      </c>
      <c r="K35" s="1271"/>
      <c r="L35" s="1271"/>
      <c r="M35" s="1271"/>
      <c r="N35" s="1271"/>
    </row>
    <row r="36" spans="1:14" ht="15">
      <c r="A36" s="1266" t="s">
        <v>1062</v>
      </c>
      <c r="B36" s="1272">
        <v>26.44</v>
      </c>
      <c r="C36" s="1273">
        <v>19.29</v>
      </c>
      <c r="D36" s="1269">
        <v>72.95</v>
      </c>
      <c r="E36" s="1273">
        <v>20.28</v>
      </c>
      <c r="F36" s="1273">
        <v>15.29</v>
      </c>
      <c r="G36" s="1269">
        <v>75.41</v>
      </c>
      <c r="H36" s="1273">
        <v>32.2</v>
      </c>
      <c r="I36" s="1273">
        <v>23.47</v>
      </c>
      <c r="J36" s="1270">
        <v>72.9</v>
      </c>
      <c r="K36" s="1271"/>
      <c r="L36" s="1271"/>
      <c r="M36" s="1271"/>
      <c r="N36" s="1271"/>
    </row>
    <row r="37" spans="1:14" ht="15">
      <c r="A37" s="1266" t="s">
        <v>1063</v>
      </c>
      <c r="B37" s="1267">
        <v>1.63</v>
      </c>
      <c r="C37" s="1268">
        <v>0.78</v>
      </c>
      <c r="D37" s="1269">
        <v>47.82</v>
      </c>
      <c r="E37" s="1268">
        <v>1.23</v>
      </c>
      <c r="F37" s="1268">
        <v>1.26</v>
      </c>
      <c r="G37" s="1269">
        <v>102.49</v>
      </c>
      <c r="H37" s="1268">
        <v>2.06</v>
      </c>
      <c r="I37" s="1268">
        <v>0.31</v>
      </c>
      <c r="J37" s="1270">
        <v>15.08</v>
      </c>
      <c r="K37" s="1271"/>
      <c r="L37" s="1271"/>
      <c r="M37" s="1271"/>
      <c r="N37" s="1271"/>
    </row>
    <row r="38" spans="1:14" ht="15.75" thickBot="1">
      <c r="A38" s="1275" t="s">
        <v>1064</v>
      </c>
      <c r="B38" s="1276">
        <v>19.22</v>
      </c>
      <c r="C38" s="1277">
        <v>12.49</v>
      </c>
      <c r="D38" s="1278">
        <v>64.97</v>
      </c>
      <c r="E38" s="1277">
        <v>18.82</v>
      </c>
      <c r="F38" s="1277">
        <v>13.36</v>
      </c>
      <c r="G38" s="1278">
        <v>70.97</v>
      </c>
      <c r="H38" s="1277">
        <v>19.75</v>
      </c>
      <c r="I38" s="1277">
        <v>11.76</v>
      </c>
      <c r="J38" s="1279">
        <v>59.53</v>
      </c>
      <c r="K38" s="1271"/>
      <c r="L38" s="1271"/>
      <c r="M38" s="1271"/>
      <c r="N38" s="1271"/>
    </row>
    <row r="39" spans="1:14" ht="15">
      <c r="A39" s="1280" t="s">
        <v>1065</v>
      </c>
      <c r="B39" s="1281"/>
      <c r="C39" s="1281"/>
      <c r="D39" s="1282"/>
      <c r="E39" s="1281"/>
      <c r="F39" s="1281"/>
      <c r="G39" s="1282"/>
      <c r="H39" s="1281"/>
      <c r="I39" s="1281"/>
      <c r="J39" s="1282"/>
      <c r="K39" s="1253"/>
      <c r="L39" s="1253"/>
      <c r="M39" s="1253"/>
      <c r="N39" s="1253"/>
    </row>
    <row r="40" spans="1:14" ht="15">
      <c r="A40" s="1283" t="s">
        <v>307</v>
      </c>
      <c r="B40" s="1005"/>
      <c r="C40" s="1005"/>
      <c r="D40" s="1005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</row>
    <row r="41" spans="1:14" ht="15">
      <c r="A41" s="1005"/>
      <c r="B41" s="1284"/>
      <c r="C41" s="1284"/>
      <c r="D41" s="1284"/>
      <c r="E41" s="1284"/>
      <c r="F41" s="1284"/>
      <c r="G41" s="1284"/>
      <c r="H41" s="1284"/>
      <c r="I41" s="1284"/>
      <c r="J41" s="1284"/>
      <c r="K41" s="1005"/>
      <c r="L41" s="1005"/>
      <c r="M41" s="1005"/>
      <c r="N41" s="1005"/>
    </row>
  </sheetData>
  <sheetProtection/>
  <mergeCells count="3">
    <mergeCell ref="A3:A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F19" sqref="F19"/>
    </sheetView>
  </sheetViews>
  <sheetFormatPr defaultColWidth="0" defaultRowHeight="0" customHeight="1" zeroHeight="1"/>
  <cols>
    <col min="1" max="1" width="28.28125" style="1285" customWidth="1"/>
    <col min="2" max="3" width="8.00390625" style="1285" customWidth="1"/>
    <col min="4" max="4" width="8.00390625" style="1338" customWidth="1"/>
    <col min="5" max="6" width="8.00390625" style="1285" customWidth="1"/>
    <col min="7" max="7" width="8.00390625" style="1338" customWidth="1"/>
    <col min="8" max="9" width="8.00390625" style="1285" customWidth="1"/>
    <col min="10" max="10" width="8.00390625" style="1338" customWidth="1"/>
    <col min="11" max="12" width="8.00390625" style="1285" customWidth="1"/>
    <col min="13" max="13" width="8.00390625" style="1338" customWidth="1"/>
    <col min="14" max="15" width="8.00390625" style="1285" customWidth="1"/>
    <col min="16" max="16" width="9.421875" style="1338" customWidth="1"/>
    <col min="17" max="17" width="10.28125" style="1285" customWidth="1"/>
    <col min="18" max="16384" width="10.28125" style="1285" hidden="1" customWidth="1"/>
  </cols>
  <sheetData>
    <row r="1" spans="1:16" ht="16.5" customHeight="1">
      <c r="A1" s="1799" t="s">
        <v>1066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</row>
    <row r="2" spans="1:16" ht="19.5" customHeight="1" thickBot="1">
      <c r="A2" s="1801" t="s">
        <v>1067</v>
      </c>
      <c r="B2" s="1802"/>
      <c r="C2" s="1802"/>
      <c r="D2" s="1802"/>
      <c r="E2" s="1802"/>
      <c r="F2" s="1802"/>
      <c r="G2" s="1802"/>
      <c r="H2" s="1803" t="s">
        <v>1068</v>
      </c>
      <c r="I2" s="1804"/>
      <c r="J2" s="1804"/>
      <c r="K2" s="1804"/>
      <c r="L2" s="1804"/>
      <c r="M2" s="1804"/>
      <c r="N2" s="1804"/>
      <c r="O2" s="1804"/>
      <c r="P2" s="1804"/>
    </row>
    <row r="3" spans="1:16" ht="19.5" customHeight="1">
      <c r="A3" s="1805" t="s">
        <v>256</v>
      </c>
      <c r="B3" s="1286" t="s">
        <v>1069</v>
      </c>
      <c r="C3" s="1287"/>
      <c r="D3" s="1288"/>
      <c r="E3" s="1286" t="s">
        <v>1070</v>
      </c>
      <c r="F3" s="1287"/>
      <c r="G3" s="1288"/>
      <c r="H3" s="1286" t="s">
        <v>1071</v>
      </c>
      <c r="I3" s="1287"/>
      <c r="J3" s="1288"/>
      <c r="K3" s="1286" t="s">
        <v>1072</v>
      </c>
      <c r="L3" s="1287"/>
      <c r="M3" s="1288"/>
      <c r="N3" s="1286" t="s">
        <v>1073</v>
      </c>
      <c r="O3" s="1287"/>
      <c r="P3" s="1289"/>
    </row>
    <row r="4" spans="1:16" ht="34.5" customHeight="1" thickBot="1">
      <c r="A4" s="1806"/>
      <c r="B4" s="1290">
        <v>2010</v>
      </c>
      <c r="C4" s="1291">
        <v>2011</v>
      </c>
      <c r="D4" s="1292" t="s">
        <v>1030</v>
      </c>
      <c r="E4" s="1293">
        <v>2010</v>
      </c>
      <c r="F4" s="1291">
        <v>2011</v>
      </c>
      <c r="G4" s="1292" t="s">
        <v>1030</v>
      </c>
      <c r="H4" s="1293">
        <v>2010</v>
      </c>
      <c r="I4" s="1291">
        <v>2011</v>
      </c>
      <c r="J4" s="1292" t="s">
        <v>1030</v>
      </c>
      <c r="K4" s="1293">
        <v>2010</v>
      </c>
      <c r="L4" s="1291">
        <v>2011</v>
      </c>
      <c r="M4" s="1292" t="s">
        <v>1030</v>
      </c>
      <c r="N4" s="1293">
        <v>2010</v>
      </c>
      <c r="O4" s="1291">
        <v>2011</v>
      </c>
      <c r="P4" s="1294" t="s">
        <v>1030</v>
      </c>
    </row>
    <row r="5" spans="1:16" ht="18.75" customHeight="1" thickTop="1">
      <c r="A5" s="1295" t="s">
        <v>1074</v>
      </c>
      <c r="B5" s="1296">
        <v>555.456433483265</v>
      </c>
      <c r="C5" s="1297">
        <v>227.799076169282</v>
      </c>
      <c r="D5" s="1298">
        <v>41.01115090894797</v>
      </c>
      <c r="E5" s="1296">
        <v>158.050057556383</v>
      </c>
      <c r="F5" s="1299">
        <v>198.199947985625</v>
      </c>
      <c r="G5" s="1298">
        <v>125.40327479154436</v>
      </c>
      <c r="H5" s="1296">
        <v>105.515078215026</v>
      </c>
      <c r="I5" s="1299">
        <v>150.069640404249</v>
      </c>
      <c r="J5" s="1300">
        <v>142.2257775314601</v>
      </c>
      <c r="K5" s="1296">
        <v>83.163065067845</v>
      </c>
      <c r="L5" s="1299">
        <v>163.626219542557</v>
      </c>
      <c r="M5" s="1300">
        <v>196.75347392387428</v>
      </c>
      <c r="N5" s="1296">
        <v>138.05218102255</v>
      </c>
      <c r="O5" s="1299">
        <v>164.70626427873</v>
      </c>
      <c r="P5" s="1301">
        <v>119.30725256113573</v>
      </c>
    </row>
    <row r="6" spans="1:16" ht="18.75" customHeight="1">
      <c r="A6" s="1302" t="s">
        <v>1075</v>
      </c>
      <c r="B6" s="1303">
        <v>1092.21579375654</v>
      </c>
      <c r="C6" s="1304">
        <v>708.813393140998</v>
      </c>
      <c r="D6" s="1300">
        <v>64.89682690845576</v>
      </c>
      <c r="E6" s="1305">
        <v>501.658503680676</v>
      </c>
      <c r="F6" s="1306">
        <v>635.066665090473</v>
      </c>
      <c r="G6" s="1300">
        <v>126.59342170639573</v>
      </c>
      <c r="H6" s="1305">
        <v>461.02538737879</v>
      </c>
      <c r="I6" s="1306">
        <v>560.775039851215</v>
      </c>
      <c r="J6" s="1300">
        <v>121.63647712321493</v>
      </c>
      <c r="K6" s="1305">
        <v>633.214132266036</v>
      </c>
      <c r="L6" s="1306">
        <v>787.916450806707</v>
      </c>
      <c r="M6" s="1300">
        <v>124.43128014010827</v>
      </c>
      <c r="N6" s="1305">
        <v>545.788989773286</v>
      </c>
      <c r="O6" s="1306">
        <v>633.918126821578</v>
      </c>
      <c r="P6" s="1301">
        <v>116.14710789327205</v>
      </c>
    </row>
    <row r="7" spans="1:16" ht="18.75" customHeight="1">
      <c r="A7" s="1307" t="s">
        <v>1076</v>
      </c>
      <c r="B7" s="1308">
        <v>383.344213039551</v>
      </c>
      <c r="C7" s="1304">
        <v>326.647226504164</v>
      </c>
      <c r="D7" s="1300">
        <v>85.2099015436194</v>
      </c>
      <c r="E7" s="1305">
        <v>227.469471287797</v>
      </c>
      <c r="F7" s="1306">
        <v>246.528872312591</v>
      </c>
      <c r="G7" s="1300">
        <v>108.37888307248045</v>
      </c>
      <c r="H7" s="1305">
        <v>271.176565011345</v>
      </c>
      <c r="I7" s="1306">
        <v>278.209376916253</v>
      </c>
      <c r="J7" s="1300">
        <v>102.5934438341358</v>
      </c>
      <c r="K7" s="1305">
        <v>321.765019168461</v>
      </c>
      <c r="L7" s="1306">
        <v>295.574102737687</v>
      </c>
      <c r="M7" s="1300">
        <v>91.86023499432619</v>
      </c>
      <c r="N7" s="1305">
        <v>282.555819326938</v>
      </c>
      <c r="O7" s="1306">
        <v>279.56395761424</v>
      </c>
      <c r="P7" s="1301">
        <v>98.94114312710856</v>
      </c>
    </row>
    <row r="8" spans="1:16" s="1315" customFormat="1" ht="18.75" customHeight="1">
      <c r="A8" s="1309" t="s">
        <v>1077</v>
      </c>
      <c r="B8" s="1310">
        <v>2031.01644027936</v>
      </c>
      <c r="C8" s="1311">
        <v>1263.25969581444</v>
      </c>
      <c r="D8" s="1312">
        <v>62.19839833697666</v>
      </c>
      <c r="E8" s="1310">
        <v>887.178032524856</v>
      </c>
      <c r="F8" s="1313">
        <v>1079.79548538869</v>
      </c>
      <c r="G8" s="1312">
        <v>121.71125138385766</v>
      </c>
      <c r="H8" s="1310">
        <v>837.71703060516</v>
      </c>
      <c r="I8" s="1313">
        <v>989.054057171717</v>
      </c>
      <c r="J8" s="1312">
        <v>118.06541123525116</v>
      </c>
      <c r="K8" s="1310">
        <v>1038.14221650234</v>
      </c>
      <c r="L8" s="1313">
        <v>1247.11677308695</v>
      </c>
      <c r="M8" s="1312">
        <v>120.12966559520883</v>
      </c>
      <c r="N8" s="1310">
        <v>966.396990122774</v>
      </c>
      <c r="O8" s="1313">
        <v>1078.18834871455</v>
      </c>
      <c r="P8" s="1314">
        <v>111.5678504521805</v>
      </c>
    </row>
    <row r="9" spans="1:16" ht="18.75" customHeight="1">
      <c r="A9" s="1316" t="s">
        <v>1078</v>
      </c>
      <c r="B9" s="1305">
        <v>389.698781174829</v>
      </c>
      <c r="C9" s="1304">
        <v>333.100857308495</v>
      </c>
      <c r="D9" s="1300">
        <v>85.47649451309351</v>
      </c>
      <c r="E9" s="1305">
        <v>184.767996451301</v>
      </c>
      <c r="F9" s="1306">
        <v>215.270041296261</v>
      </c>
      <c r="G9" s="1300">
        <v>116.50829441829195</v>
      </c>
      <c r="H9" s="1305">
        <v>223.104489525406</v>
      </c>
      <c r="I9" s="1306">
        <v>274.871271754275</v>
      </c>
      <c r="J9" s="1300">
        <v>123.20293165726461</v>
      </c>
      <c r="K9" s="1305">
        <v>273.842969361673</v>
      </c>
      <c r="L9" s="1306">
        <v>295.304847234715</v>
      </c>
      <c r="M9" s="1300">
        <v>107.83729373190394</v>
      </c>
      <c r="N9" s="1305">
        <v>238.885859962132</v>
      </c>
      <c r="O9" s="1306">
        <v>272.942242887717</v>
      </c>
      <c r="P9" s="1301">
        <v>114.25634105383364</v>
      </c>
    </row>
    <row r="10" spans="1:16" ht="18.75" customHeight="1">
      <c r="A10" s="1317" t="s">
        <v>1079</v>
      </c>
      <c r="B10" s="1305">
        <v>452.223931180642</v>
      </c>
      <c r="C10" s="1304">
        <v>162.632944262926</v>
      </c>
      <c r="D10" s="1300">
        <v>35.962923023187344</v>
      </c>
      <c r="E10" s="1305">
        <v>95.790318796375</v>
      </c>
      <c r="F10" s="1306">
        <v>141.988407099174</v>
      </c>
      <c r="G10" s="1300">
        <v>148.22834800352211</v>
      </c>
      <c r="H10" s="1305">
        <v>43.2505775850972</v>
      </c>
      <c r="I10" s="1306">
        <v>104.748830275342</v>
      </c>
      <c r="J10" s="1300">
        <v>242.19059287530808</v>
      </c>
      <c r="K10" s="1305">
        <v>92.6831462972297</v>
      </c>
      <c r="L10" s="1306">
        <v>118.978566562736</v>
      </c>
      <c r="M10" s="1300">
        <v>128.37130731533256</v>
      </c>
      <c r="N10" s="1305">
        <v>88.774424549322</v>
      </c>
      <c r="O10" s="1306">
        <v>116.859599621208</v>
      </c>
      <c r="P10" s="1301">
        <v>131.636561109199</v>
      </c>
    </row>
    <row r="11" spans="1:16" ht="18.75" customHeight="1">
      <c r="A11" s="1317" t="s">
        <v>1080</v>
      </c>
      <c r="B11" s="1305">
        <v>75.6670899319497</v>
      </c>
      <c r="C11" s="1304">
        <v>44.2167074972416</v>
      </c>
      <c r="D11" s="1300">
        <v>58.43585042983332</v>
      </c>
      <c r="E11" s="1305">
        <v>25.0377140950817</v>
      </c>
      <c r="F11" s="1306">
        <v>39.9160283084295</v>
      </c>
      <c r="G11" s="1300">
        <v>159.542361254245</v>
      </c>
      <c r="H11" s="1305">
        <v>42.6558032245507</v>
      </c>
      <c r="I11" s="1306">
        <v>44.7171571684846</v>
      </c>
      <c r="J11" s="1300">
        <v>104.83252872553453</v>
      </c>
      <c r="K11" s="1305">
        <v>55.0353651968743</v>
      </c>
      <c r="L11" s="1306">
        <v>63.2361089480972</v>
      </c>
      <c r="M11" s="1300">
        <v>114.90086187651691</v>
      </c>
      <c r="N11" s="1305">
        <v>44.7077690018462</v>
      </c>
      <c r="O11" s="1306">
        <v>48.3435646120089</v>
      </c>
      <c r="P11" s="1301">
        <v>108.13235751041962</v>
      </c>
    </row>
    <row r="12" spans="1:16" ht="18.75" customHeight="1">
      <c r="A12" s="1317" t="s">
        <v>1081</v>
      </c>
      <c r="B12" s="1305">
        <v>75.405306315893</v>
      </c>
      <c r="C12" s="1304">
        <v>64.0622370168122</v>
      </c>
      <c r="D12" s="1300">
        <v>84.95720015835272</v>
      </c>
      <c r="E12" s="1305">
        <v>39.2898385488459</v>
      </c>
      <c r="F12" s="1306">
        <v>38.8871288065065</v>
      </c>
      <c r="G12" s="1300">
        <v>98.9750282586712</v>
      </c>
      <c r="H12" s="1305">
        <v>27.1673851692587</v>
      </c>
      <c r="I12" s="1306">
        <v>28.331520988687</v>
      </c>
      <c r="J12" s="1300">
        <v>104.28504919474393</v>
      </c>
      <c r="K12" s="1305">
        <v>30.9523999258895</v>
      </c>
      <c r="L12" s="1306">
        <v>29.378514014741</v>
      </c>
      <c r="M12" s="1300">
        <v>94.91514094248939</v>
      </c>
      <c r="N12" s="1305">
        <v>33.0265357610973</v>
      </c>
      <c r="O12" s="1306">
        <v>31.9660271098065</v>
      </c>
      <c r="P12" s="1301">
        <v>96.78891949503225</v>
      </c>
    </row>
    <row r="13" spans="1:16" ht="18.75" customHeight="1">
      <c r="A13" s="1307" t="s">
        <v>1082</v>
      </c>
      <c r="B13" s="1305">
        <v>956.934359602608</v>
      </c>
      <c r="C13" s="1304">
        <v>623.455228406325</v>
      </c>
      <c r="D13" s="1300">
        <v>65.15130553627849</v>
      </c>
      <c r="E13" s="1305">
        <v>504.720952356512</v>
      </c>
      <c r="F13" s="1306">
        <v>585.005950129248</v>
      </c>
      <c r="G13" s="1300">
        <v>115.906808979871</v>
      </c>
      <c r="H13" s="1305">
        <v>480.152811258787</v>
      </c>
      <c r="I13" s="1306">
        <v>516.764818844151</v>
      </c>
      <c r="J13" s="1300">
        <v>107.62507408618114</v>
      </c>
      <c r="K13" s="1305">
        <v>528.947730165972</v>
      </c>
      <c r="L13" s="1306">
        <v>706.4948951106</v>
      </c>
      <c r="M13" s="1300">
        <v>133.56610773032673</v>
      </c>
      <c r="N13" s="1305">
        <v>525.510529261434</v>
      </c>
      <c r="O13" s="1306">
        <v>578.050359436607</v>
      </c>
      <c r="P13" s="1301">
        <v>109.99786440987467</v>
      </c>
    </row>
    <row r="14" spans="1:16" s="1315" customFormat="1" ht="18.75" customHeight="1">
      <c r="A14" s="1309" t="s">
        <v>1083</v>
      </c>
      <c r="B14" s="1310">
        <v>1949.92957998373</v>
      </c>
      <c r="C14" s="1311">
        <v>1227.4679744918</v>
      </c>
      <c r="D14" s="1312">
        <v>62.94934889402734</v>
      </c>
      <c r="E14" s="1310">
        <v>849.606820248116</v>
      </c>
      <c r="F14" s="1313">
        <v>1021.06755563962</v>
      </c>
      <c r="G14" s="1312">
        <v>120.18118632115396</v>
      </c>
      <c r="H14" s="1310">
        <v>816.331066763099</v>
      </c>
      <c r="I14" s="1313">
        <v>969.433599030939</v>
      </c>
      <c r="J14" s="1312">
        <v>118.75495598555612</v>
      </c>
      <c r="K14" s="1310">
        <v>981.461610947639</v>
      </c>
      <c r="L14" s="1313">
        <v>1213.39293187089</v>
      </c>
      <c r="M14" s="1312">
        <v>123.6312167828258</v>
      </c>
      <c r="N14" s="1310">
        <v>930.905125768609</v>
      </c>
      <c r="O14" s="1313">
        <v>1048.16179366735</v>
      </c>
      <c r="P14" s="1314">
        <v>112.59598477362846</v>
      </c>
    </row>
    <row r="15" spans="1:16" ht="18.75" customHeight="1">
      <c r="A15" s="1316" t="s">
        <v>1084</v>
      </c>
      <c r="B15" s="1305">
        <v>81.0868602956299</v>
      </c>
      <c r="C15" s="1304">
        <v>35.7917213226435</v>
      </c>
      <c r="D15" s="1300">
        <v>44.13997680037497</v>
      </c>
      <c r="E15" s="1305">
        <v>37.5712122767399</v>
      </c>
      <c r="F15" s="1306">
        <v>58.72792974907</v>
      </c>
      <c r="G15" s="1300">
        <v>156.31097904559255</v>
      </c>
      <c r="H15" s="1305">
        <v>21.3859638420614</v>
      </c>
      <c r="I15" s="1306">
        <v>19.6204581407777</v>
      </c>
      <c r="J15" s="1300">
        <v>91.74455865388052</v>
      </c>
      <c r="K15" s="1305">
        <v>56.6806055547033</v>
      </c>
      <c r="L15" s="1306">
        <v>33.7238412160623</v>
      </c>
      <c r="M15" s="1300">
        <v>59.4980256227413</v>
      </c>
      <c r="N15" s="1305">
        <v>35.4918643541643</v>
      </c>
      <c r="O15" s="1306">
        <v>30.0265550472001</v>
      </c>
      <c r="P15" s="1301">
        <v>84.6012335322054</v>
      </c>
    </row>
    <row r="16" spans="1:16" ht="18.75" customHeight="1">
      <c r="A16" s="1317" t="s">
        <v>1085</v>
      </c>
      <c r="B16" s="1318">
        <v>72.318339100346</v>
      </c>
      <c r="C16" s="1319">
        <v>66.53543307086615</v>
      </c>
      <c r="D16" s="1300">
        <v>92.00354142335084</v>
      </c>
      <c r="E16" s="1318">
        <v>77.22772277227719</v>
      </c>
      <c r="F16" s="1319">
        <v>80.89887640449437</v>
      </c>
      <c r="G16" s="1300">
        <v>104.75367329299918</v>
      </c>
      <c r="H16" s="1318">
        <v>82.85714285714289</v>
      </c>
      <c r="I16" s="1319">
        <v>84.52655889145497</v>
      </c>
      <c r="J16" s="1300">
        <v>102.01481245520424</v>
      </c>
      <c r="K16" s="1318">
        <v>94.59459459459461</v>
      </c>
      <c r="L16" s="1319">
        <v>86.95652173913044</v>
      </c>
      <c r="M16" s="1300">
        <v>91.9254658385093</v>
      </c>
      <c r="N16" s="1320">
        <v>78.59960552268241</v>
      </c>
      <c r="O16" s="1319">
        <v>79.24701561065197</v>
      </c>
      <c r="P16" s="1301">
        <v>100.82368109059115</v>
      </c>
    </row>
    <row r="17" spans="1:16" ht="18.75" customHeight="1">
      <c r="A17" s="1317" t="s">
        <v>1086</v>
      </c>
      <c r="B17" s="1318">
        <v>27.681660899654</v>
      </c>
      <c r="C17" s="1319">
        <v>29.527559055118108</v>
      </c>
      <c r="D17" s="1300">
        <v>106.6683070866141</v>
      </c>
      <c r="E17" s="1318">
        <v>22.7722772277228</v>
      </c>
      <c r="F17" s="1319">
        <v>18.53932584269663</v>
      </c>
      <c r="G17" s="1300">
        <v>81.41182217879816</v>
      </c>
      <c r="H17" s="1318">
        <v>17.1428571428571</v>
      </c>
      <c r="I17" s="1319">
        <v>15.242494226327944</v>
      </c>
      <c r="J17" s="1300">
        <v>88.9145496535799</v>
      </c>
      <c r="K17" s="1318">
        <v>5.40540540540541</v>
      </c>
      <c r="L17" s="1319">
        <v>13.043478260869565</v>
      </c>
      <c r="M17" s="1300">
        <v>241.30434782608674</v>
      </c>
      <c r="N17" s="1320">
        <v>21.4003944773176</v>
      </c>
      <c r="O17" s="1319">
        <v>19.55922865013774</v>
      </c>
      <c r="P17" s="1301">
        <v>91.5965799596296</v>
      </c>
    </row>
    <row r="18" spans="1:16" ht="18.75" customHeight="1">
      <c r="A18" s="1317" t="s">
        <v>1087</v>
      </c>
      <c r="B18" s="1305">
        <v>232.97</v>
      </c>
      <c r="C18" s="1304">
        <v>252.4318013630377</v>
      </c>
      <c r="D18" s="1300">
        <v>108.35378004165244</v>
      </c>
      <c r="E18" s="1305">
        <v>100.13875854180719</v>
      </c>
      <c r="F18" s="1306">
        <v>104.36920749006998</v>
      </c>
      <c r="G18" s="1300">
        <v>104.22458697298171</v>
      </c>
      <c r="H18" s="1321">
        <v>35.88575369362374</v>
      </c>
      <c r="I18" s="1306">
        <v>36.79343257010039</v>
      </c>
      <c r="J18" s="1300">
        <v>102.52935714887306</v>
      </c>
      <c r="K18" s="1321">
        <v>8.860192089697641</v>
      </c>
      <c r="L18" s="1306">
        <v>9.064529149834888</v>
      </c>
      <c r="M18" s="1300">
        <v>102.30623735996474</v>
      </c>
      <c r="N18" s="1322">
        <v>52.89307509229387</v>
      </c>
      <c r="O18" s="1306">
        <v>51.22220584813024</v>
      </c>
      <c r="P18" s="1301">
        <v>96.8410434801756</v>
      </c>
    </row>
    <row r="19" spans="1:16" ht="18.75" customHeight="1">
      <c r="A19" s="1307" t="s">
        <v>1088</v>
      </c>
      <c r="B19" s="1305">
        <v>-151.88313970437008</v>
      </c>
      <c r="C19" s="1323">
        <v>-216.6400800403942</v>
      </c>
      <c r="D19" s="1300">
        <v>142.6360295567164</v>
      </c>
      <c r="E19" s="1305">
        <v>-62.56754626506731</v>
      </c>
      <c r="F19" s="1324">
        <v>-45.64127774099998</v>
      </c>
      <c r="G19" s="1300">
        <v>72.94720740308527</v>
      </c>
      <c r="H19" s="1321">
        <v>-14.499789851562312</v>
      </c>
      <c r="I19" s="1324">
        <v>-17.172974429322693</v>
      </c>
      <c r="J19" s="1300">
        <v>118.63602290189</v>
      </c>
      <c r="K19" s="1321">
        <v>47.820413465005686</v>
      </c>
      <c r="L19" s="1324">
        <v>24.659312066227407</v>
      </c>
      <c r="M19" s="1300">
        <v>51.56649698203205</v>
      </c>
      <c r="N19" s="1322">
        <v>-17.401210738129606</v>
      </c>
      <c r="O19" s="1324">
        <v>-21.195650800930135</v>
      </c>
      <c r="P19" s="1301">
        <v>121.80560950558537</v>
      </c>
    </row>
    <row r="20" spans="1:16" s="1315" customFormat="1" ht="18.75" customHeight="1">
      <c r="A20" s="1309" t="s">
        <v>1089</v>
      </c>
      <c r="B20" s="1325">
        <v>96.00757243085259</v>
      </c>
      <c r="C20" s="1326">
        <v>97.16671707003488</v>
      </c>
      <c r="D20" s="1312">
        <v>101.20734709756061</v>
      </c>
      <c r="E20" s="1325">
        <v>95.7650876262328</v>
      </c>
      <c r="F20" s="1326">
        <v>94.5611988062786</v>
      </c>
      <c r="G20" s="1312">
        <v>98.74287295109787</v>
      </c>
      <c r="H20" s="1325">
        <v>97.44711363613891</v>
      </c>
      <c r="I20" s="1326">
        <v>98.0162400630675</v>
      </c>
      <c r="J20" s="1312">
        <v>100.58403620763328</v>
      </c>
      <c r="K20" s="1325">
        <v>94.5401887473887</v>
      </c>
      <c r="L20" s="1326">
        <v>97.29585537266215</v>
      </c>
      <c r="M20" s="1312">
        <v>102.91480973518743</v>
      </c>
      <c r="N20" s="1327">
        <v>96.3274032600562</v>
      </c>
      <c r="O20" s="1326">
        <v>97.21509186377327</v>
      </c>
      <c r="P20" s="1314">
        <v>100.92153278680269</v>
      </c>
    </row>
    <row r="21" spans="1:17" ht="18.75" customHeight="1" thickBot="1">
      <c r="A21" s="1328" t="s">
        <v>1090</v>
      </c>
      <c r="B21" s="1329">
        <v>289</v>
      </c>
      <c r="C21" s="1330">
        <v>254</v>
      </c>
      <c r="D21" s="1300">
        <v>87.88927335640139</v>
      </c>
      <c r="E21" s="1329">
        <v>303</v>
      </c>
      <c r="F21" s="1330">
        <v>356</v>
      </c>
      <c r="G21" s="1331">
        <v>117.49174917491749</v>
      </c>
      <c r="H21" s="1329">
        <v>385</v>
      </c>
      <c r="I21" s="1330">
        <v>433</v>
      </c>
      <c r="J21" s="1331">
        <v>112.46753246753246</v>
      </c>
      <c r="K21" s="1329">
        <v>37</v>
      </c>
      <c r="L21" s="1330">
        <v>46</v>
      </c>
      <c r="M21" s="1331">
        <v>124.32432432432432</v>
      </c>
      <c r="N21" s="1332">
        <v>1014</v>
      </c>
      <c r="O21" s="1333">
        <v>1089</v>
      </c>
      <c r="P21" s="1334">
        <v>107.39644970414201</v>
      </c>
      <c r="Q21" s="1335"/>
    </row>
    <row r="22" spans="1:18" s="1337" customFormat="1" ht="18.75" customHeight="1">
      <c r="A22" s="1807" t="s">
        <v>1091</v>
      </c>
      <c r="B22" s="1808"/>
      <c r="C22" s="1808"/>
      <c r="D22" s="1808"/>
      <c r="E22" s="1809" t="s">
        <v>1092</v>
      </c>
      <c r="F22" s="1810"/>
      <c r="G22" s="1810"/>
      <c r="H22" s="1810"/>
      <c r="I22" s="1810"/>
      <c r="J22" s="1810"/>
      <c r="K22" s="1810"/>
      <c r="L22" s="1810"/>
      <c r="M22" s="1810"/>
      <c r="N22" s="1810"/>
      <c r="O22" s="1810"/>
      <c r="P22" s="1810"/>
      <c r="Q22" s="1336"/>
      <c r="R22" s="1336"/>
    </row>
    <row r="23" spans="1:18" s="1337" customFormat="1" ht="18.75" customHeight="1">
      <c r="A23" s="1795" t="s">
        <v>307</v>
      </c>
      <c r="B23" s="1796"/>
      <c r="C23" s="1796"/>
      <c r="D23" s="1796"/>
      <c r="E23" s="1796"/>
      <c r="F23" s="1796"/>
      <c r="G23" s="1796"/>
      <c r="H23" s="1797" t="s">
        <v>1093</v>
      </c>
      <c r="I23" s="1798"/>
      <c r="J23" s="1798"/>
      <c r="K23" s="1798"/>
      <c r="L23" s="1798"/>
      <c r="M23" s="1798"/>
      <c r="N23" s="1798"/>
      <c r="O23" s="1798"/>
      <c r="P23" s="1798"/>
      <c r="Q23" s="1336"/>
      <c r="R23" s="1336"/>
    </row>
    <row r="24" ht="15" customHeight="1"/>
    <row r="25" ht="15" customHeight="1" hidden="1"/>
    <row r="26" ht="15" hidden="1">
      <c r="B26" s="1339"/>
    </row>
  </sheetData>
  <sheetProtection/>
  <mergeCells count="8">
    <mergeCell ref="A23:G23"/>
    <mergeCell ref="H23:P23"/>
    <mergeCell ref="A1:P1"/>
    <mergeCell ref="A2:G2"/>
    <mergeCell ref="H2:P2"/>
    <mergeCell ref="A3:A4"/>
    <mergeCell ref="A22:D22"/>
    <mergeCell ref="E22:P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I25" sqref="I25:P26"/>
    </sheetView>
  </sheetViews>
  <sheetFormatPr defaultColWidth="0" defaultRowHeight="15.75" customHeight="1" zeroHeight="1"/>
  <cols>
    <col min="1" max="1" width="31.00390625" style="1341" customWidth="1"/>
    <col min="2" max="3" width="8.28125" style="1341" customWidth="1"/>
    <col min="4" max="4" width="10.00390625" style="1358" customWidth="1"/>
    <col min="5" max="5" width="8.140625" style="1341" customWidth="1"/>
    <col min="6" max="6" width="7.7109375" style="1341" customWidth="1"/>
    <col min="7" max="7" width="10.00390625" style="1358" customWidth="1"/>
    <col min="8" max="9" width="8.140625" style="1341" customWidth="1"/>
    <col min="10" max="10" width="10.00390625" style="1358" customWidth="1"/>
    <col min="11" max="12" width="8.28125" style="1341" customWidth="1"/>
    <col min="13" max="13" width="10.00390625" style="1358" customWidth="1"/>
    <col min="14" max="15" width="8.28125" style="1341" customWidth="1"/>
    <col min="16" max="16" width="10.00390625" style="1358" customWidth="1"/>
    <col min="17" max="17" width="2.8515625" style="1341" customWidth="1"/>
    <col min="18" max="16384" width="10.28125" style="1341" hidden="1" customWidth="1"/>
  </cols>
  <sheetData>
    <row r="1" spans="1:16" s="1340" customFormat="1" ht="16.5" customHeight="1">
      <c r="A1" s="1818" t="s">
        <v>1094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796"/>
      <c r="P1" s="1796"/>
    </row>
    <row r="2" spans="1:16" ht="19.5" customHeight="1" thickBot="1">
      <c r="A2" s="1820" t="s">
        <v>1095</v>
      </c>
      <c r="B2" s="1802"/>
      <c r="C2" s="1802"/>
      <c r="D2" s="1802"/>
      <c r="E2" s="1802"/>
      <c r="F2" s="1802"/>
      <c r="G2" s="1802"/>
      <c r="H2" s="1821" t="s">
        <v>1096</v>
      </c>
      <c r="I2" s="1804"/>
      <c r="J2" s="1804"/>
      <c r="K2" s="1804"/>
      <c r="L2" s="1804"/>
      <c r="M2" s="1804"/>
      <c r="N2" s="1804"/>
      <c r="O2" s="1804"/>
      <c r="P2" s="1804"/>
    </row>
    <row r="3" spans="1:16" ht="19.5" customHeight="1">
      <c r="A3" s="1822" t="s">
        <v>256</v>
      </c>
      <c r="B3" s="1811" t="s">
        <v>1069</v>
      </c>
      <c r="C3" s="1812"/>
      <c r="D3" s="1813"/>
      <c r="E3" s="1811" t="s">
        <v>1070</v>
      </c>
      <c r="F3" s="1812"/>
      <c r="G3" s="1813"/>
      <c r="H3" s="1811" t="s">
        <v>1071</v>
      </c>
      <c r="I3" s="1812"/>
      <c r="J3" s="1813"/>
      <c r="K3" s="1811" t="s">
        <v>1072</v>
      </c>
      <c r="L3" s="1812"/>
      <c r="M3" s="1813"/>
      <c r="N3" s="1811" t="s">
        <v>1097</v>
      </c>
      <c r="O3" s="1812"/>
      <c r="P3" s="1814"/>
    </row>
    <row r="4" spans="1:16" ht="34.5" customHeight="1" thickBot="1">
      <c r="A4" s="1823"/>
      <c r="B4" s="1342">
        <v>2010</v>
      </c>
      <c r="C4" s="1342">
        <v>2011</v>
      </c>
      <c r="D4" s="1343" t="s">
        <v>1030</v>
      </c>
      <c r="E4" s="1342">
        <v>2010</v>
      </c>
      <c r="F4" s="1342">
        <v>2011</v>
      </c>
      <c r="G4" s="1343" t="s">
        <v>1030</v>
      </c>
      <c r="H4" s="1342">
        <v>2010</v>
      </c>
      <c r="I4" s="1342">
        <v>2011</v>
      </c>
      <c r="J4" s="1343" t="s">
        <v>1030</v>
      </c>
      <c r="K4" s="1342">
        <v>2010</v>
      </c>
      <c r="L4" s="1342">
        <v>2011</v>
      </c>
      <c r="M4" s="1343" t="s">
        <v>1030</v>
      </c>
      <c r="N4" s="1342">
        <v>2010</v>
      </c>
      <c r="O4" s="1342">
        <v>2011</v>
      </c>
      <c r="P4" s="1344" t="s">
        <v>1030</v>
      </c>
    </row>
    <row r="5" spans="1:17" ht="15.75" customHeight="1" thickTop="1">
      <c r="A5" s="1345" t="s">
        <v>1098</v>
      </c>
      <c r="B5" s="1346">
        <v>60.37577462017902</v>
      </c>
      <c r="C5" s="1347">
        <v>37.7047428475252</v>
      </c>
      <c r="D5" s="1348">
        <v>62.4501185860121</v>
      </c>
      <c r="E5" s="1346">
        <v>4.904161289849546</v>
      </c>
      <c r="F5" s="1347">
        <v>60.2306758716348</v>
      </c>
      <c r="G5" s="1348">
        <v>1228.95446539856</v>
      </c>
      <c r="H5" s="1346">
        <v>26.66562669469335</v>
      </c>
      <c r="I5" s="1347">
        <v>54.2207681333733</v>
      </c>
      <c r="J5" s="1348">
        <v>203.335810383049</v>
      </c>
      <c r="K5" s="1346">
        <v>2.7168214288323145</v>
      </c>
      <c r="L5" s="1347">
        <v>6.20702003074481</v>
      </c>
      <c r="M5" s="1348">
        <v>228.46624974585015</v>
      </c>
      <c r="N5" s="1346">
        <v>20.19540652046522</v>
      </c>
      <c r="O5" s="1347">
        <v>42.9426810053136</v>
      </c>
      <c r="P5" s="1349">
        <f>SUM(O5/N5)*100</f>
        <v>212.63588312420057</v>
      </c>
      <c r="Q5" s="1350"/>
    </row>
    <row r="6" spans="1:17" ht="15.75" customHeight="1">
      <c r="A6" s="1351" t="s">
        <v>1099</v>
      </c>
      <c r="B6" s="1352">
        <v>847.8757746201791</v>
      </c>
      <c r="C6" s="1353">
        <v>931.028743478017</v>
      </c>
      <c r="D6" s="1348">
        <v>109.80721130935575</v>
      </c>
      <c r="E6" s="1352">
        <v>665.8793295597852</v>
      </c>
      <c r="F6" s="1353">
        <v>540.224883361705</v>
      </c>
      <c r="G6" s="1348">
        <v>81.12954695843302</v>
      </c>
      <c r="H6" s="1352">
        <v>662.6453791641313</v>
      </c>
      <c r="I6" s="1353">
        <v>594.48820681584</v>
      </c>
      <c r="J6" s="1348">
        <v>89.71438200712038</v>
      </c>
      <c r="K6" s="1352">
        <v>845.9569587856499</v>
      </c>
      <c r="L6" s="1353">
        <v>870.546504445921</v>
      </c>
      <c r="M6" s="1348">
        <v>102.90671356324899</v>
      </c>
      <c r="N6" s="1352">
        <v>715.0723867285465</v>
      </c>
      <c r="O6" s="1353">
        <v>667.603835672142</v>
      </c>
      <c r="P6" s="1349">
        <f aca="true" t="shared" si="0" ref="P6:P24">SUM(O6/N6)*100</f>
        <v>93.3617138715742</v>
      </c>
      <c r="Q6" s="1350"/>
    </row>
    <row r="7" spans="1:17" ht="15.75" customHeight="1">
      <c r="A7" s="1351" t="s">
        <v>1100</v>
      </c>
      <c r="B7" s="1352">
        <v>3.499986586663567</v>
      </c>
      <c r="C7" s="1353">
        <v>4.02739967567077</v>
      </c>
      <c r="D7" s="1348">
        <v>115.0690031503798</v>
      </c>
      <c r="E7" s="1352">
        <v>0.19003688007742614</v>
      </c>
      <c r="F7" s="1353">
        <v>26.1184666792762</v>
      </c>
      <c r="G7" s="1348" t="s">
        <v>922</v>
      </c>
      <c r="H7" s="1352">
        <v>1.0291974500955618</v>
      </c>
      <c r="I7" s="1353">
        <v>0.26442224504674</v>
      </c>
      <c r="J7" s="1348" t="s">
        <v>924</v>
      </c>
      <c r="K7" s="1352">
        <v>0</v>
      </c>
      <c r="L7" s="1353">
        <v>18.183063018395</v>
      </c>
      <c r="M7" s="1348" t="s">
        <v>424</v>
      </c>
      <c r="N7" s="1352">
        <v>0.8324349017419858</v>
      </c>
      <c r="O7" s="1353">
        <v>8.8675823387653</v>
      </c>
      <c r="P7" s="1349">
        <f t="shared" si="0"/>
        <v>1065.2583547624747</v>
      </c>
      <c r="Q7" s="1350"/>
    </row>
    <row r="8" spans="1:17" ht="15.75" customHeight="1">
      <c r="A8" s="1351" t="s">
        <v>1101</v>
      </c>
      <c r="B8" s="1352">
        <v>239.72169562456966</v>
      </c>
      <c r="C8" s="1353">
        <v>211.696156404701</v>
      </c>
      <c r="D8" s="1348">
        <v>88.30913524666548</v>
      </c>
      <c r="E8" s="1352">
        <v>118.35365831304806</v>
      </c>
      <c r="F8" s="1353">
        <v>139.691775423996</v>
      </c>
      <c r="G8" s="1348">
        <v>118.029114955203</v>
      </c>
      <c r="H8" s="1352">
        <v>166.19687419061833</v>
      </c>
      <c r="I8" s="1353">
        <v>190.713310756784</v>
      </c>
      <c r="J8" s="1348">
        <v>114.751442640279</v>
      </c>
      <c r="K8" s="1352">
        <v>325.63812415372223</v>
      </c>
      <c r="L8" s="1353">
        <v>436.953053239806</v>
      </c>
      <c r="M8" s="1348">
        <v>134.18362925881982</v>
      </c>
      <c r="N8" s="1352">
        <v>198.13435550811496</v>
      </c>
      <c r="O8" s="1353">
        <v>242.296732559427</v>
      </c>
      <c r="P8" s="1349">
        <f t="shared" si="0"/>
        <v>122.28910626733953</v>
      </c>
      <c r="Q8" s="1350"/>
    </row>
    <row r="9" spans="1:17" ht="15.75" customHeight="1">
      <c r="A9" s="1351" t="s">
        <v>1102</v>
      </c>
      <c r="B9" s="1352">
        <v>21.93751173666938</v>
      </c>
      <c r="C9" s="1353">
        <v>31.2674487257922</v>
      </c>
      <c r="D9" s="1348">
        <v>142.52960454729913</v>
      </c>
      <c r="E9" s="1352">
        <v>25.289019195237117</v>
      </c>
      <c r="F9" s="1353">
        <v>22.7446251812622</v>
      </c>
      <c r="G9" s="1348">
        <v>89.93873983671885</v>
      </c>
      <c r="H9" s="1352">
        <v>25.75808528666263</v>
      </c>
      <c r="I9" s="1353">
        <v>20.6657771121029</v>
      </c>
      <c r="J9" s="1348">
        <v>80.23025346066194</v>
      </c>
      <c r="K9" s="1352">
        <v>32.34984151902668</v>
      </c>
      <c r="L9" s="1353">
        <v>72.7205453125811</v>
      </c>
      <c r="M9" s="1348">
        <v>224.79413158735332</v>
      </c>
      <c r="N9" s="1352">
        <v>26.872721765295484</v>
      </c>
      <c r="O9" s="1353">
        <v>33.9262651246192</v>
      </c>
      <c r="P9" s="1349">
        <f t="shared" si="0"/>
        <v>126.24796781259778</v>
      </c>
      <c r="Q9" s="1350"/>
    </row>
    <row r="10" spans="1:17" ht="15.75" customHeight="1">
      <c r="A10" s="1351" t="s">
        <v>1103</v>
      </c>
      <c r="B10" s="1352">
        <v>55.05157427858606</v>
      </c>
      <c r="C10" s="1353">
        <v>40.1710075311706</v>
      </c>
      <c r="D10" s="1348">
        <v>72.96977072424305</v>
      </c>
      <c r="E10" s="1352">
        <v>18.454702759773586</v>
      </c>
      <c r="F10" s="1353">
        <v>27.6384291658786</v>
      </c>
      <c r="G10" s="1348">
        <v>149.76361053142034</v>
      </c>
      <c r="H10" s="1352">
        <v>17.449725928181447</v>
      </c>
      <c r="I10" s="1353">
        <v>28.8177189401227</v>
      </c>
      <c r="J10" s="1348">
        <v>165.14711496747265</v>
      </c>
      <c r="K10" s="1352">
        <v>29.621033576184754</v>
      </c>
      <c r="L10" s="1353">
        <v>49.9587614776581</v>
      </c>
      <c r="M10" s="1348">
        <v>168.6597510149843</v>
      </c>
      <c r="N10" s="1352">
        <v>22.692725691247457</v>
      </c>
      <c r="O10" s="1353">
        <v>34.2121036655776</v>
      </c>
      <c r="P10" s="1349">
        <f t="shared" si="0"/>
        <v>150.76242550613102</v>
      </c>
      <c r="Q10" s="1350"/>
    </row>
    <row r="11" spans="1:17" ht="15.75" customHeight="1">
      <c r="A11" s="1351" t="s">
        <v>1104</v>
      </c>
      <c r="B11" s="1352">
        <v>162.73260960931424</v>
      </c>
      <c r="C11" s="1353">
        <v>140.257700147738</v>
      </c>
      <c r="D11" s="1348">
        <v>86.18905607454239</v>
      </c>
      <c r="E11" s="1352">
        <v>74.60993635803736</v>
      </c>
      <c r="F11" s="1353">
        <v>89.3087210768552</v>
      </c>
      <c r="G11" s="1348">
        <v>119.70084071413957</v>
      </c>
      <c r="H11" s="1352">
        <v>122.98906297577425</v>
      </c>
      <c r="I11" s="1353">
        <v>141.229814704559</v>
      </c>
      <c r="J11" s="1348">
        <v>114.83119822807149</v>
      </c>
      <c r="K11" s="1352">
        <v>263.6672490585108</v>
      </c>
      <c r="L11" s="1353">
        <v>314.273746449567</v>
      </c>
      <c r="M11" s="1348">
        <v>119.1933194478113</v>
      </c>
      <c r="N11" s="1352">
        <v>148.56890805157204</v>
      </c>
      <c r="O11" s="1353">
        <v>174.15836376923</v>
      </c>
      <c r="P11" s="1349">
        <f t="shared" si="0"/>
        <v>117.22396432285495</v>
      </c>
      <c r="Q11" s="1350"/>
    </row>
    <row r="12" spans="1:17" ht="15.75" customHeight="1">
      <c r="A12" s="1351" t="s">
        <v>1105</v>
      </c>
      <c r="B12" s="1352">
        <v>349.81746684670344</v>
      </c>
      <c r="C12" s="1353">
        <v>244.101829761882</v>
      </c>
      <c r="D12" s="1348">
        <v>69.7797717084413</v>
      </c>
      <c r="E12" s="1352">
        <v>156.5062542159134</v>
      </c>
      <c r="F12" s="1353">
        <v>146.25579250993</v>
      </c>
      <c r="G12" s="1348">
        <v>93.4504459535259</v>
      </c>
      <c r="H12" s="1352">
        <v>174.009497778837</v>
      </c>
      <c r="I12" s="1353">
        <v>161.888305129017</v>
      </c>
      <c r="J12" s="1348">
        <v>93.03417755666084</v>
      </c>
      <c r="K12" s="1352">
        <v>243.7387564174335</v>
      </c>
      <c r="L12" s="1353">
        <v>272.530588548139</v>
      </c>
      <c r="M12" s="1348">
        <v>111.8125785795821</v>
      </c>
      <c r="N12" s="1352">
        <v>197.81203398306346</v>
      </c>
      <c r="O12" s="1353">
        <v>189.681009296501</v>
      </c>
      <c r="P12" s="1349">
        <f t="shared" si="0"/>
        <v>95.88951970067775</v>
      </c>
      <c r="Q12" s="1350"/>
    </row>
    <row r="13" spans="1:17" ht="15.75" customHeight="1">
      <c r="A13" s="1351" t="s">
        <v>1106</v>
      </c>
      <c r="B13" s="1352">
        <v>418.12707236047896</v>
      </c>
      <c r="C13" s="1353">
        <v>261.116958892472</v>
      </c>
      <c r="D13" s="1348">
        <v>62.4491873770268</v>
      </c>
      <c r="E13" s="1352">
        <v>204.8497210165117</v>
      </c>
      <c r="F13" s="1353">
        <v>186.833546119412</v>
      </c>
      <c r="G13" s="1348">
        <v>91.2051747946254</v>
      </c>
      <c r="H13" s="1352">
        <v>117.50357381586653</v>
      </c>
      <c r="I13" s="1353">
        <v>126.274615384528</v>
      </c>
      <c r="J13" s="1348">
        <v>107.46448919281902</v>
      </c>
      <c r="K13" s="1352">
        <v>47.88210582796928</v>
      </c>
      <c r="L13" s="1353">
        <v>49.5773912251205</v>
      </c>
      <c r="M13" s="1348">
        <v>103.54054060036965</v>
      </c>
      <c r="N13" s="1352">
        <v>135.57645176684477</v>
      </c>
      <c r="O13" s="1353">
        <v>124.065203151589</v>
      </c>
      <c r="P13" s="1349">
        <f t="shared" si="0"/>
        <v>91.5094041293749</v>
      </c>
      <c r="Q13" s="1350"/>
    </row>
    <row r="14" spans="1:17" ht="15.75" customHeight="1">
      <c r="A14" s="1351" t="s">
        <v>1107</v>
      </c>
      <c r="B14" s="1352">
        <v>183.07449319943842</v>
      </c>
      <c r="C14" s="1353">
        <v>88.6898862176105</v>
      </c>
      <c r="D14" s="1348">
        <v>48.444698476370036</v>
      </c>
      <c r="E14" s="1352">
        <v>44.390910490658996</v>
      </c>
      <c r="F14" s="1353">
        <v>58.8757014059643</v>
      </c>
      <c r="G14" s="1348">
        <v>132.63008294987165</v>
      </c>
      <c r="H14" s="1352">
        <v>29.36118752219741</v>
      </c>
      <c r="I14" s="1353">
        <v>30.2350938983356</v>
      </c>
      <c r="J14" s="1348">
        <v>102.9763999684192</v>
      </c>
      <c r="K14" s="1352">
        <v>11.711056612870129</v>
      </c>
      <c r="L14" s="1353">
        <v>15.1097733973656</v>
      </c>
      <c r="M14" s="1348">
        <v>129.02143586907758</v>
      </c>
      <c r="N14" s="1352">
        <v>37.83493729832303</v>
      </c>
      <c r="O14" s="1353">
        <v>33.986368789691</v>
      </c>
      <c r="P14" s="1349">
        <f t="shared" si="0"/>
        <v>89.82800347127149</v>
      </c>
      <c r="Q14" s="1350"/>
    </row>
    <row r="15" spans="1:17" ht="15.75" customHeight="1">
      <c r="A15" s="1351" t="s">
        <v>1108</v>
      </c>
      <c r="B15" s="1352">
        <v>234.87239334161978</v>
      </c>
      <c r="C15" s="1353">
        <v>171.604227500661</v>
      </c>
      <c r="D15" s="1348">
        <v>73.06274912056787</v>
      </c>
      <c r="E15" s="1352">
        <v>159.80062395518667</v>
      </c>
      <c r="F15" s="1353">
        <v>126.840363154908</v>
      </c>
      <c r="G15" s="1348">
        <v>79.37413510380172</v>
      </c>
      <c r="H15" s="1352">
        <v>86.94410077405966</v>
      </c>
      <c r="I15" s="1353">
        <v>95.2018379356151</v>
      </c>
      <c r="J15" s="1348">
        <v>109.59775440546</v>
      </c>
      <c r="K15" s="1352">
        <v>36.17104921509915</v>
      </c>
      <c r="L15" s="1353">
        <v>34.4375298628349</v>
      </c>
      <c r="M15" s="1348">
        <v>95.2074396792985</v>
      </c>
      <c r="N15" s="1352">
        <v>96.95537657965683</v>
      </c>
      <c r="O15" s="1353">
        <v>89.3897316488628</v>
      </c>
      <c r="P15" s="1349">
        <f t="shared" si="0"/>
        <v>92.19677629267086</v>
      </c>
      <c r="Q15" s="1350"/>
    </row>
    <row r="16" spans="1:17" ht="15.75" customHeight="1">
      <c r="A16" s="1351" t="s">
        <v>1109</v>
      </c>
      <c r="B16" s="1352">
        <v>0.1801858194207227</v>
      </c>
      <c r="C16" s="1353">
        <v>0.82284517420006</v>
      </c>
      <c r="D16" s="1348" t="s">
        <v>922</v>
      </c>
      <c r="E16" s="1352">
        <v>0.6581865706660409</v>
      </c>
      <c r="F16" s="1353">
        <v>1.11748155853981</v>
      </c>
      <c r="G16" s="1348" t="s">
        <v>922</v>
      </c>
      <c r="H16" s="1352">
        <v>1.19828551960946</v>
      </c>
      <c r="I16" s="1353">
        <v>0.83768355057675</v>
      </c>
      <c r="J16" s="1348">
        <v>69.9068408044991</v>
      </c>
      <c r="K16" s="1352">
        <v>0</v>
      </c>
      <c r="L16" s="1353">
        <v>0.03008796491998</v>
      </c>
      <c r="M16" s="1348" t="s">
        <v>424</v>
      </c>
      <c r="N16" s="1352">
        <v>0.7861378888648922</v>
      </c>
      <c r="O16" s="1353">
        <v>0.68910271303531</v>
      </c>
      <c r="P16" s="1349">
        <f t="shared" si="0"/>
        <v>87.65672317744514</v>
      </c>
      <c r="Q16" s="1350"/>
    </row>
    <row r="17" spans="1:17" ht="15.75" customHeight="1">
      <c r="A17" s="1351" t="s">
        <v>1110</v>
      </c>
      <c r="B17" s="1352">
        <v>1.3028820788883027</v>
      </c>
      <c r="C17" s="1353">
        <v>4.83087592937424</v>
      </c>
      <c r="D17" s="1348">
        <v>371.78381901578</v>
      </c>
      <c r="E17" s="1352">
        <v>-1.4647091386338973</v>
      </c>
      <c r="F17" s="1353">
        <v>-0.4537072063552</v>
      </c>
      <c r="G17" s="1348" t="s">
        <v>922</v>
      </c>
      <c r="H17" s="1352">
        <v>3.5766075063057454</v>
      </c>
      <c r="I17" s="1353">
        <v>-0.5328761526929</v>
      </c>
      <c r="J17" s="1348">
        <v>-14.898927314596627</v>
      </c>
      <c r="K17" s="1352">
        <v>-0.0002656291193265</v>
      </c>
      <c r="L17" s="1353">
        <v>-0.0154677566138</v>
      </c>
      <c r="M17" s="1348" t="s">
        <v>424</v>
      </c>
      <c r="N17" s="1352">
        <v>1.8546362035552577</v>
      </c>
      <c r="O17" s="1353">
        <v>-0.1428149567658</v>
      </c>
      <c r="P17" s="1349" t="s">
        <v>922</v>
      </c>
      <c r="Q17" s="1350"/>
    </row>
    <row r="18" spans="1:17" ht="15.75" customHeight="1">
      <c r="A18" s="1351" t="s">
        <v>1111</v>
      </c>
      <c r="B18" s="1352">
        <v>2.9484749036475333</v>
      </c>
      <c r="C18" s="1353">
        <v>0.54767292438641</v>
      </c>
      <c r="D18" s="1348">
        <v>18.574786704437894</v>
      </c>
      <c r="E18" s="1352">
        <v>0.4528899170014957</v>
      </c>
      <c r="F18" s="1353">
        <v>0</v>
      </c>
      <c r="G18" s="1348" t="s">
        <v>424</v>
      </c>
      <c r="H18" s="1352">
        <v>0.05796529784986871</v>
      </c>
      <c r="I18" s="1353">
        <v>0</v>
      </c>
      <c r="J18" s="1348" t="s">
        <v>424</v>
      </c>
      <c r="K18" s="1352">
        <v>0</v>
      </c>
      <c r="L18" s="1353">
        <v>0</v>
      </c>
      <c r="M18" s="1348" t="s">
        <v>424</v>
      </c>
      <c r="N18" s="1352">
        <v>0.294706778111241</v>
      </c>
      <c r="O18" s="1353">
        <v>0.02592037727931</v>
      </c>
      <c r="P18" s="1349">
        <f t="shared" si="0"/>
        <v>8.795310866425341</v>
      </c>
      <c r="Q18" s="1350"/>
    </row>
    <row r="19" spans="1:17" ht="15.75" customHeight="1">
      <c r="A19" s="1351" t="s">
        <v>1031</v>
      </c>
      <c r="B19" s="1352">
        <v>1923.6691276413096</v>
      </c>
      <c r="C19" s="1353">
        <v>1695.05437991403</v>
      </c>
      <c r="D19" s="1348">
        <v>88.11569284747041</v>
      </c>
      <c r="E19" s="1352">
        <v>1149.671342053553</v>
      </c>
      <c r="F19" s="1353">
        <v>1098.9014327596</v>
      </c>
      <c r="G19" s="1348">
        <v>95.58396322176151</v>
      </c>
      <c r="H19" s="1352">
        <v>1151.6847218983976</v>
      </c>
      <c r="I19" s="1353">
        <v>1127.3167523119</v>
      </c>
      <c r="J19" s="1348">
        <v>97.88414579761636</v>
      </c>
      <c r="K19" s="1352">
        <v>1465.932500984488</v>
      </c>
      <c r="L19" s="1353">
        <v>1653.98215275151</v>
      </c>
      <c r="M19" s="1348">
        <v>112.82798844017252</v>
      </c>
      <c r="N19" s="1352">
        <v>1269.7724123904434</v>
      </c>
      <c r="O19" s="1353">
        <v>1275.34014944425</v>
      </c>
      <c r="P19" s="1349">
        <f t="shared" si="0"/>
        <v>100.43848306983809</v>
      </c>
      <c r="Q19" s="1350"/>
    </row>
    <row r="20" spans="1:17" ht="15.75" customHeight="1">
      <c r="A20" s="1351" t="s">
        <v>1112</v>
      </c>
      <c r="B20" s="1352">
        <v>0.3129778501104365</v>
      </c>
      <c r="C20" s="1353">
        <v>1.26565877038078</v>
      </c>
      <c r="D20" s="1348" t="s">
        <v>924</v>
      </c>
      <c r="E20" s="1352">
        <v>0.18330058362905827</v>
      </c>
      <c r="F20" s="1353">
        <v>0.11821448836769</v>
      </c>
      <c r="G20" s="1348" t="s">
        <v>924</v>
      </c>
      <c r="H20" s="1352">
        <v>1.4700180474340951</v>
      </c>
      <c r="I20" s="1353">
        <v>0.00081090097608</v>
      </c>
      <c r="J20" s="1348" t="s">
        <v>424</v>
      </c>
      <c r="K20" s="1352">
        <v>0</v>
      </c>
      <c r="L20" s="1353">
        <v>0</v>
      </c>
      <c r="M20" s="1348" t="s">
        <v>424</v>
      </c>
      <c r="N20" s="1352">
        <v>0.87184630982936</v>
      </c>
      <c r="O20" s="1353">
        <v>0.07931635447469</v>
      </c>
      <c r="P20" s="1349">
        <f t="shared" si="0"/>
        <v>9.097515649313696</v>
      </c>
      <c r="Q20" s="1350"/>
    </row>
    <row r="21" spans="1:17" ht="15.75" customHeight="1">
      <c r="A21" s="1351" t="s">
        <v>1049</v>
      </c>
      <c r="B21" s="1352">
        <v>242.70694542560517</v>
      </c>
      <c r="C21" s="1353">
        <v>97.7075212857757</v>
      </c>
      <c r="D21" s="1348">
        <v>40.25740636076075</v>
      </c>
      <c r="E21" s="1352">
        <v>139.15259223685368</v>
      </c>
      <c r="F21" s="1353">
        <v>142.91717892945</v>
      </c>
      <c r="G21" s="1348">
        <v>102.70536583766155</v>
      </c>
      <c r="H21" s="1352">
        <v>189.09457920424825</v>
      </c>
      <c r="I21" s="1353">
        <v>184.602506163704</v>
      </c>
      <c r="J21" s="1348">
        <v>97.62443055774106</v>
      </c>
      <c r="K21" s="1352">
        <v>191.48768244570041</v>
      </c>
      <c r="L21" s="1353">
        <v>284.420976184952</v>
      </c>
      <c r="M21" s="1348">
        <v>148.5322567761529</v>
      </c>
      <c r="N21" s="1352">
        <v>185.2023961326046</v>
      </c>
      <c r="O21" s="1353">
        <v>197.628150882643</v>
      </c>
      <c r="P21" s="1349">
        <f t="shared" si="0"/>
        <v>106.7092840100954</v>
      </c>
      <c r="Q21" s="1350"/>
    </row>
    <row r="22" spans="1:17" ht="15.75" customHeight="1">
      <c r="A22" s="1351" t="s">
        <v>1113</v>
      </c>
      <c r="B22" s="1352">
        <v>134.58539377084657</v>
      </c>
      <c r="C22" s="1353">
        <v>87.1314228008261</v>
      </c>
      <c r="D22" s="1348">
        <v>64.74062330209581</v>
      </c>
      <c r="E22" s="1352">
        <v>72.08419179106666</v>
      </c>
      <c r="F22" s="1353">
        <v>64.8283525628901</v>
      </c>
      <c r="G22" s="1348">
        <v>89.93421574426841</v>
      </c>
      <c r="H22" s="1352">
        <v>113.85499861193466</v>
      </c>
      <c r="I22" s="1353">
        <v>124.101507442072</v>
      </c>
      <c r="J22" s="1348">
        <v>108.99961262575894</v>
      </c>
      <c r="K22" s="1352">
        <v>205.8079806940756</v>
      </c>
      <c r="L22" s="1353">
        <v>214.787175322783</v>
      </c>
      <c r="M22" s="1348">
        <v>104.36289914435075</v>
      </c>
      <c r="N22" s="1352">
        <v>128.63372965582246</v>
      </c>
      <c r="O22" s="1353">
        <v>134.488294768553</v>
      </c>
      <c r="P22" s="1349">
        <f t="shared" si="0"/>
        <v>104.55134522523389</v>
      </c>
      <c r="Q22" s="1350"/>
    </row>
    <row r="23" spans="1:17" ht="15.75" customHeight="1">
      <c r="A23" s="1351" t="s">
        <v>1111</v>
      </c>
      <c r="B23" s="1352">
        <v>0.0101717801285892</v>
      </c>
      <c r="C23" s="1353">
        <v>0.05503444996273</v>
      </c>
      <c r="D23" s="1348" t="s">
        <v>922</v>
      </c>
      <c r="E23" s="1352">
        <v>0.15800510308824822</v>
      </c>
      <c r="F23" s="1353">
        <v>0</v>
      </c>
      <c r="G23" s="1348" t="s">
        <v>424</v>
      </c>
      <c r="H23" s="1352">
        <v>6.089910445230354</v>
      </c>
      <c r="I23" s="1353">
        <v>1.31037029279122</v>
      </c>
      <c r="J23" s="1348">
        <v>21.517069989387252</v>
      </c>
      <c r="K23" s="1352">
        <v>0</v>
      </c>
      <c r="L23" s="1353">
        <v>0</v>
      </c>
      <c r="M23" s="1348" t="s">
        <v>424</v>
      </c>
      <c r="N23" s="1352">
        <v>3.433681861624514</v>
      </c>
      <c r="O23" s="1353">
        <v>0.72794534669485</v>
      </c>
      <c r="P23" s="1349">
        <f t="shared" si="0"/>
        <v>21.200139559535398</v>
      </c>
      <c r="Q23" s="1350"/>
    </row>
    <row r="24" spans="1:17" ht="15.75" customHeight="1" thickBot="1">
      <c r="A24" s="1354" t="s">
        <v>1114</v>
      </c>
      <c r="B24" s="1355">
        <v>377.61548882669075</v>
      </c>
      <c r="C24" s="1356">
        <v>186.159637306945</v>
      </c>
      <c r="D24" s="1348">
        <v>49.2987292140403</v>
      </c>
      <c r="E24" s="1355">
        <v>211.57808971463763</v>
      </c>
      <c r="F24" s="1356">
        <v>207.863745980707</v>
      </c>
      <c r="G24" s="1348">
        <v>98.2444572881151</v>
      </c>
      <c r="H24" s="1355">
        <v>310.5095063088474</v>
      </c>
      <c r="I24" s="1356">
        <v>310.015194799544</v>
      </c>
      <c r="J24" s="1348">
        <v>99.84080632017374</v>
      </c>
      <c r="K24" s="1355">
        <v>397.295663139776</v>
      </c>
      <c r="L24" s="1356">
        <v>499.208151507735</v>
      </c>
      <c r="M24" s="1348">
        <v>125.65154816001711</v>
      </c>
      <c r="N24" s="1355">
        <v>318.14165395988095</v>
      </c>
      <c r="O24" s="1356">
        <v>332.923707352366</v>
      </c>
      <c r="P24" s="1349">
        <f t="shared" si="0"/>
        <v>104.6463747228614</v>
      </c>
      <c r="Q24" s="1350"/>
    </row>
    <row r="25" spans="1:16" ht="15.75" customHeight="1">
      <c r="A25" s="1815" t="s">
        <v>1115</v>
      </c>
      <c r="B25" s="1808"/>
      <c r="C25" s="1808"/>
      <c r="D25" s="1808"/>
      <c r="E25" s="1808"/>
      <c r="F25" s="1808"/>
      <c r="G25" s="1808"/>
      <c r="H25" s="1808"/>
      <c r="I25" s="1816" t="s">
        <v>1116</v>
      </c>
      <c r="J25" s="1810"/>
      <c r="K25" s="1810"/>
      <c r="L25" s="1810"/>
      <c r="M25" s="1810"/>
      <c r="N25" s="1810"/>
      <c r="O25" s="1810"/>
      <c r="P25" s="1810"/>
    </row>
    <row r="26" spans="1:16" ht="15" customHeight="1">
      <c r="A26" s="1817" t="s">
        <v>307</v>
      </c>
      <c r="B26" s="1796"/>
      <c r="C26" s="1796"/>
      <c r="D26" s="1796"/>
      <c r="E26" s="1796"/>
      <c r="F26" s="1796"/>
      <c r="G26" s="1796"/>
      <c r="H26" s="1796"/>
      <c r="I26" s="1798"/>
      <c r="J26" s="1798"/>
      <c r="K26" s="1798"/>
      <c r="L26" s="1798"/>
      <c r="M26" s="1798"/>
      <c r="N26" s="1798"/>
      <c r="O26" s="1798"/>
      <c r="P26" s="1798"/>
    </row>
    <row r="27" spans="1:2" ht="20.25" customHeight="1">
      <c r="A27" s="1357"/>
      <c r="B27" s="1357"/>
    </row>
    <row r="28" spans="1:2" ht="15.75" hidden="1">
      <c r="A28" s="1357"/>
      <c r="B28" s="1359"/>
    </row>
    <row r="29" ht="15.75" hidden="1">
      <c r="A29" s="1360"/>
    </row>
    <row r="30" ht="15.75" hidden="1">
      <c r="A30" s="1357"/>
    </row>
  </sheetData>
  <sheetProtection/>
  <mergeCells count="12">
    <mergeCell ref="E3:G3"/>
    <mergeCell ref="H3:J3"/>
    <mergeCell ref="K3:M3"/>
    <mergeCell ref="N3:P3"/>
    <mergeCell ref="A25:H25"/>
    <mergeCell ref="I25:P26"/>
    <mergeCell ref="A26:H26"/>
    <mergeCell ref="A1:P1"/>
    <mergeCell ref="A2:G2"/>
    <mergeCell ref="H2:P2"/>
    <mergeCell ref="A3:A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2.140625" style="1443" customWidth="1"/>
    <col min="2" max="3" width="12.28125" style="1443" customWidth="1"/>
    <col min="4" max="4" width="16.8515625" style="1443" customWidth="1"/>
    <col min="5" max="16384" width="9.140625" style="1443" customWidth="1"/>
  </cols>
  <sheetData>
    <row r="1" ht="20.25" customHeight="1">
      <c r="A1" s="1442" t="s">
        <v>1176</v>
      </c>
    </row>
    <row r="2" ht="16.5" customHeight="1">
      <c r="A2" s="1444" t="s">
        <v>1177</v>
      </c>
    </row>
    <row r="3" spans="1:4" ht="14.25" customHeight="1" thickBot="1">
      <c r="A3" s="1443" t="s">
        <v>1143</v>
      </c>
      <c r="D3" s="1445" t="s">
        <v>1178</v>
      </c>
    </row>
    <row r="4" spans="1:4" s="1450" customFormat="1" ht="18" customHeight="1" thickBot="1">
      <c r="A4" s="1446" t="s">
        <v>256</v>
      </c>
      <c r="B4" s="1447" t="s">
        <v>1179</v>
      </c>
      <c r="C4" s="1448">
        <v>2011</v>
      </c>
      <c r="D4" s="1449" t="s">
        <v>1145</v>
      </c>
    </row>
    <row r="5" spans="1:4" s="1004" customFormat="1" ht="20.25" customHeight="1" thickTop="1">
      <c r="A5" s="1451" t="s">
        <v>1180</v>
      </c>
      <c r="B5" s="1452">
        <v>3703.07283</v>
      </c>
      <c r="C5" s="1452">
        <v>3936.195946</v>
      </c>
      <c r="D5" s="1453">
        <v>106.29539646402255</v>
      </c>
    </row>
    <row r="6" spans="1:4" s="1004" customFormat="1" ht="20.25" customHeight="1">
      <c r="A6" s="1451" t="s">
        <v>1181</v>
      </c>
      <c r="B6" s="1452">
        <v>2630.368231</v>
      </c>
      <c r="C6" s="1452">
        <v>2860.0352009999997</v>
      </c>
      <c r="D6" s="1453">
        <v>108.73136191706078</v>
      </c>
    </row>
    <row r="7" spans="1:4" s="1004" customFormat="1" ht="20.25" customHeight="1">
      <c r="A7" s="1451" t="s">
        <v>1182</v>
      </c>
      <c r="B7" s="1452">
        <v>3391.768027</v>
      </c>
      <c r="C7" s="1452">
        <v>3652.683834</v>
      </c>
      <c r="D7" s="1453">
        <v>107.6926194516545</v>
      </c>
    </row>
    <row r="8" spans="1:4" s="1004" customFormat="1" ht="20.25" customHeight="1">
      <c r="A8" s="1451" t="s">
        <v>1183</v>
      </c>
      <c r="B8" s="1452">
        <v>816.45865</v>
      </c>
      <c r="C8" s="1452">
        <v>872.27331</v>
      </c>
      <c r="D8" s="1453">
        <v>106.83618943837511</v>
      </c>
    </row>
    <row r="9" spans="1:4" s="1004" customFormat="1" ht="20.25" customHeight="1">
      <c r="A9" s="1451" t="s">
        <v>1184</v>
      </c>
      <c r="B9" s="1452">
        <v>2575.309377</v>
      </c>
      <c r="C9" s="1452">
        <v>2780.410524</v>
      </c>
      <c r="D9" s="1453">
        <v>107.96413622502024</v>
      </c>
    </row>
    <row r="10" spans="1:4" s="1004" customFormat="1" ht="20.25" customHeight="1">
      <c r="A10" s="1451" t="s">
        <v>905</v>
      </c>
      <c r="B10" s="1452">
        <v>3587.451987</v>
      </c>
      <c r="C10" s="1452">
        <v>3820.212076</v>
      </c>
      <c r="D10" s="1453">
        <v>106.48817293843827</v>
      </c>
    </row>
    <row r="11" spans="1:4" s="1004" customFormat="1" ht="20.25" customHeight="1">
      <c r="A11" s="1451" t="s">
        <v>1185</v>
      </c>
      <c r="B11" s="1452">
        <v>2161.173653</v>
      </c>
      <c r="C11" s="1452">
        <v>2385.879593</v>
      </c>
      <c r="D11" s="1453">
        <v>110.39740326688133</v>
      </c>
    </row>
    <row r="12" spans="1:4" s="1004" customFormat="1" ht="20.25" customHeight="1">
      <c r="A12" s="1451" t="s">
        <v>1186</v>
      </c>
      <c r="B12" s="1452">
        <v>1676.939323</v>
      </c>
      <c r="C12" s="1452">
        <v>1905.316224</v>
      </c>
      <c r="D12" s="1453">
        <v>113.6186740848464</v>
      </c>
    </row>
    <row r="13" spans="1:4" s="1004" customFormat="1" ht="20.25" customHeight="1">
      <c r="A13" s="1451" t="s">
        <v>1187</v>
      </c>
      <c r="B13" s="1452">
        <v>452.33199</v>
      </c>
      <c r="C13" s="1452">
        <v>478.970205</v>
      </c>
      <c r="D13" s="1453">
        <v>105.889084917474</v>
      </c>
    </row>
    <row r="14" spans="1:4" s="1004" customFormat="1" ht="20.25" customHeight="1">
      <c r="A14" s="1451" t="s">
        <v>1188</v>
      </c>
      <c r="B14" s="1452">
        <v>633.219929</v>
      </c>
      <c r="C14" s="1452">
        <v>677.430639</v>
      </c>
      <c r="D14" s="1453">
        <v>106.98188859434967</v>
      </c>
    </row>
    <row r="15" spans="1:4" s="1004" customFormat="1" ht="20.25" customHeight="1">
      <c r="A15" s="1451" t="s">
        <v>1189</v>
      </c>
      <c r="B15" s="1452">
        <v>172.950723</v>
      </c>
      <c r="C15" s="1452">
        <v>163.356536</v>
      </c>
      <c r="D15" s="1453">
        <v>94.45264706988245</v>
      </c>
    </row>
    <row r="16" spans="1:4" s="1457" customFormat="1" ht="20.25" customHeight="1">
      <c r="A16" s="1454" t="s">
        <v>916</v>
      </c>
      <c r="B16" s="1455">
        <v>115.620843</v>
      </c>
      <c r="C16" s="1455">
        <v>115.98387</v>
      </c>
      <c r="D16" s="1456">
        <v>100.3139805856631</v>
      </c>
    </row>
    <row r="17" spans="1:4" s="1004" customFormat="1" ht="20.25" customHeight="1">
      <c r="A17" s="1451" t="s">
        <v>896</v>
      </c>
      <c r="B17" s="1452">
        <v>645.011609</v>
      </c>
      <c r="C17" s="1452">
        <v>663.126629</v>
      </c>
      <c r="D17" s="1453">
        <v>102.80847968427804</v>
      </c>
    </row>
    <row r="18" spans="1:4" s="1004" customFormat="1" ht="20.25" customHeight="1">
      <c r="A18" s="1451" t="s">
        <v>1190</v>
      </c>
      <c r="B18" s="1452">
        <v>2673.340677</v>
      </c>
      <c r="C18" s="1452">
        <v>2712.619771</v>
      </c>
      <c r="D18" s="1453">
        <v>101.46928875687024</v>
      </c>
    </row>
    <row r="19" spans="1:4" s="1004" customFormat="1" ht="20.25" customHeight="1">
      <c r="A19" s="1451" t="s">
        <v>1191</v>
      </c>
      <c r="B19" s="1452">
        <v>336.775028</v>
      </c>
      <c r="C19" s="1452">
        <v>365.051476</v>
      </c>
      <c r="D19" s="1453">
        <v>108.39624249099609</v>
      </c>
    </row>
    <row r="20" spans="1:4" s="1004" customFormat="1" ht="20.25" customHeight="1">
      <c r="A20" s="1451" t="s">
        <v>1192</v>
      </c>
      <c r="B20" s="1452">
        <v>141.617796</v>
      </c>
      <c r="C20" s="1452">
        <v>161.293048</v>
      </c>
      <c r="D20" s="1453">
        <v>113.89320590754004</v>
      </c>
    </row>
    <row r="21" spans="1:4" s="1004" customFormat="1" ht="20.25" customHeight="1">
      <c r="A21" s="1451" t="s">
        <v>1193</v>
      </c>
      <c r="B21" s="1452">
        <v>56.967864</v>
      </c>
      <c r="C21" s="1452">
        <v>61.317061</v>
      </c>
      <c r="D21" s="1453">
        <v>107.63447441174905</v>
      </c>
    </row>
    <row r="22" spans="1:4" s="1004" customFormat="1" ht="20.25" customHeight="1">
      <c r="A22" s="1451" t="s">
        <v>1194</v>
      </c>
      <c r="B22" s="1452">
        <v>90.953837</v>
      </c>
      <c r="C22" s="1452">
        <v>99.576282</v>
      </c>
      <c r="D22" s="1453">
        <v>109.48002336613905</v>
      </c>
    </row>
    <row r="23" spans="1:4" s="1004" customFormat="1" ht="20.25" customHeight="1">
      <c r="A23" s="1451" t="s">
        <v>1195</v>
      </c>
      <c r="B23" s="1452">
        <v>47.235531</v>
      </c>
      <c r="C23" s="1452">
        <v>42.865085</v>
      </c>
      <c r="D23" s="1453">
        <v>90.74754552880965</v>
      </c>
    </row>
    <row r="24" spans="1:4" s="1004" customFormat="1" ht="20.25" customHeight="1">
      <c r="A24" s="1451" t="s">
        <v>1196</v>
      </c>
      <c r="B24" s="1452">
        <v>181.165345</v>
      </c>
      <c r="C24" s="1452">
        <v>152.808728</v>
      </c>
      <c r="D24" s="1453">
        <v>84.34765931641066</v>
      </c>
    </row>
    <row r="25" spans="1:4" s="1004" customFormat="1" ht="20.25" customHeight="1">
      <c r="A25" s="1451" t="s">
        <v>1197</v>
      </c>
      <c r="B25" s="1452">
        <v>6.707266</v>
      </c>
      <c r="C25" s="1452">
        <v>6.742239</v>
      </c>
      <c r="D25" s="1453">
        <v>100.52141960673693</v>
      </c>
    </row>
    <row r="26" spans="1:4" s="1004" customFormat="1" ht="20.25" customHeight="1">
      <c r="A26" s="1451" t="s">
        <v>1198</v>
      </c>
      <c r="B26" s="1452">
        <v>169.694899</v>
      </c>
      <c r="C26" s="1452">
        <v>143.079526</v>
      </c>
      <c r="D26" s="1453">
        <v>84.31574952644864</v>
      </c>
    </row>
    <row r="27" spans="1:4" s="1004" customFormat="1" ht="20.25" customHeight="1">
      <c r="A27" s="1451" t="s">
        <v>1105</v>
      </c>
      <c r="B27" s="1452">
        <v>669.409371</v>
      </c>
      <c r="C27" s="1452">
        <v>713.122851</v>
      </c>
      <c r="D27" s="1453">
        <v>106.53015656692982</v>
      </c>
    </row>
    <row r="28" spans="1:4" s="1004" customFormat="1" ht="20.25" customHeight="1" thickBot="1">
      <c r="A28" s="1458" t="s">
        <v>1049</v>
      </c>
      <c r="B28" s="1459">
        <v>712.751618</v>
      </c>
      <c r="C28" s="1459">
        <v>821.116277</v>
      </c>
      <c r="D28" s="1460">
        <v>115.20370578800987</v>
      </c>
    </row>
    <row r="29" spans="1:10" s="1432" customFormat="1" ht="12.75">
      <c r="A29" s="1461" t="s">
        <v>1201</v>
      </c>
      <c r="B29" s="1461"/>
      <c r="C29" s="1461"/>
      <c r="D29" s="1461"/>
      <c r="E29" s="1462"/>
      <c r="F29" s="1461"/>
      <c r="G29" s="1461"/>
      <c r="H29" s="1461"/>
      <c r="I29" s="1461"/>
      <c r="J29" s="1461"/>
    </row>
    <row r="30" spans="1:10" s="1432" customFormat="1" ht="72" customHeight="1">
      <c r="A30" s="1824" t="s">
        <v>1199</v>
      </c>
      <c r="B30" s="1824"/>
      <c r="C30" s="1824"/>
      <c r="D30" s="1824"/>
      <c r="E30" s="1434"/>
      <c r="F30" s="1434"/>
      <c r="G30" s="1434"/>
      <c r="H30" s="1434"/>
      <c r="I30" s="1434"/>
      <c r="J30" s="1434"/>
    </row>
    <row r="31" spans="1:10" s="1432" customFormat="1" ht="12.75">
      <c r="A31" s="1461" t="s">
        <v>1200</v>
      </c>
      <c r="B31" s="1461"/>
      <c r="C31" s="1461"/>
      <c r="D31" s="1461"/>
      <c r="E31" s="1462"/>
      <c r="F31" s="1461"/>
      <c r="G31" s="1461"/>
      <c r="H31" s="1461"/>
      <c r="I31" s="1461"/>
      <c r="J31" s="1461"/>
    </row>
    <row r="32" spans="1:10" s="1432" customFormat="1" ht="12.75">
      <c r="A32" s="1463" t="s">
        <v>307</v>
      </c>
      <c r="B32" s="1461"/>
      <c r="C32" s="1461"/>
      <c r="D32" s="1461"/>
      <c r="E32" s="1462"/>
      <c r="F32" s="1461"/>
      <c r="G32" s="1461"/>
      <c r="H32" s="1461"/>
      <c r="I32" s="1461"/>
      <c r="J32" s="1461"/>
    </row>
  </sheetData>
  <sheetProtection/>
  <mergeCells count="1">
    <mergeCell ref="A30:D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="82" zoomScaleNormal="82" zoomScalePageLayoutView="0" workbookViewId="0" topLeftCell="A1">
      <selection activeCell="F27" sqref="F27"/>
    </sheetView>
  </sheetViews>
  <sheetFormatPr defaultColWidth="11.421875" defaultRowHeight="15"/>
  <cols>
    <col min="1" max="1" width="66.28125" style="1490" customWidth="1"/>
    <col min="2" max="3" width="7.421875" style="1490" customWidth="1"/>
    <col min="4" max="4" width="9.28125" style="1465" customWidth="1"/>
    <col min="5" max="6" width="8.00390625" style="1465" customWidth="1"/>
    <col min="7" max="7" width="9.421875" style="1489" customWidth="1"/>
    <col min="8" max="9" width="10.00390625" style="1465" customWidth="1"/>
    <col min="10" max="10" width="8.421875" style="1465" customWidth="1"/>
    <col min="11" max="11" width="10.421875" style="1490" customWidth="1"/>
    <col min="12" max="12" width="9.7109375" style="1490" customWidth="1"/>
    <col min="13" max="13" width="9.57421875" style="1490" customWidth="1"/>
    <col min="14" max="14" width="7.28125" style="1490" customWidth="1"/>
    <col min="15" max="16384" width="11.421875" style="1466" customWidth="1"/>
  </cols>
  <sheetData>
    <row r="1" ht="15.75">
      <c r="A1" s="1442" t="s">
        <v>1213</v>
      </c>
    </row>
    <row r="2" ht="15.75">
      <c r="A2" s="1442" t="s">
        <v>1203</v>
      </c>
    </row>
    <row r="3" ht="15.75">
      <c r="A3" s="1442"/>
    </row>
    <row r="4" spans="1:14" ht="16.5" thickBot="1">
      <c r="A4" s="1465" t="s">
        <v>1143</v>
      </c>
      <c r="N4" s="1445" t="s">
        <v>1214</v>
      </c>
    </row>
    <row r="5" spans="1:14" s="1469" customFormat="1" ht="29.25" customHeight="1">
      <c r="A5" s="1827" t="s">
        <v>1208</v>
      </c>
      <c r="B5" s="1829" t="s">
        <v>1215</v>
      </c>
      <c r="C5" s="1830"/>
      <c r="D5" s="1831"/>
      <c r="E5" s="1829" t="s">
        <v>1216</v>
      </c>
      <c r="F5" s="1830"/>
      <c r="G5" s="1831"/>
      <c r="H5" s="1829" t="s">
        <v>1217</v>
      </c>
      <c r="I5" s="1830"/>
      <c r="J5" s="1831"/>
      <c r="K5" s="1825" t="s">
        <v>1218</v>
      </c>
      <c r="L5" s="1826"/>
      <c r="M5" s="1825" t="s">
        <v>1219</v>
      </c>
      <c r="N5" s="1826"/>
    </row>
    <row r="6" spans="1:14" s="1475" customFormat="1" ht="51.75" customHeight="1" thickBot="1">
      <c r="A6" s="1828"/>
      <c r="B6" s="1492">
        <v>2010</v>
      </c>
      <c r="C6" s="1492">
        <v>2011</v>
      </c>
      <c r="D6" s="1471" t="s">
        <v>1209</v>
      </c>
      <c r="E6" s="1471">
        <v>2010</v>
      </c>
      <c r="F6" s="1471">
        <v>2011</v>
      </c>
      <c r="G6" s="1471" t="s">
        <v>1145</v>
      </c>
      <c r="H6" s="1471">
        <v>2010</v>
      </c>
      <c r="I6" s="1471">
        <v>2011</v>
      </c>
      <c r="J6" s="1471" t="s">
        <v>1145</v>
      </c>
      <c r="K6" s="1492">
        <v>2010</v>
      </c>
      <c r="L6" s="1492">
        <v>2011</v>
      </c>
      <c r="M6" s="1492">
        <v>2010</v>
      </c>
      <c r="N6" s="1493">
        <v>2011</v>
      </c>
    </row>
    <row r="7" spans="1:14" s="1500" customFormat="1" ht="16.5" thickTop="1">
      <c r="A7" s="1476" t="s">
        <v>1146</v>
      </c>
      <c r="B7" s="1494">
        <v>4.5132330000000005</v>
      </c>
      <c r="C7" s="1494">
        <v>1.237017</v>
      </c>
      <c r="D7" s="1495">
        <f>C7-B7</f>
        <v>-3.2762160000000007</v>
      </c>
      <c r="E7" s="1220">
        <v>617.823422</v>
      </c>
      <c r="F7" s="1220">
        <v>676.927897</v>
      </c>
      <c r="G7" s="1495">
        <f>F7/E7*100</f>
        <v>109.5665643119629</v>
      </c>
      <c r="H7" s="1496">
        <v>613.310189</v>
      </c>
      <c r="I7" s="1496">
        <v>675.69088</v>
      </c>
      <c r="J7" s="1497">
        <f>I7/H7*100</f>
        <v>110.17114864856745</v>
      </c>
      <c r="K7" s="1498">
        <f>H7/E7*100</f>
        <v>99.26949467448321</v>
      </c>
      <c r="L7" s="1498">
        <f>I7/F7*100</f>
        <v>99.81726015348426</v>
      </c>
      <c r="M7" s="1498">
        <f>B7/E7*100</f>
        <v>0.7305053255167785</v>
      </c>
      <c r="N7" s="1499">
        <f>C7/F7*100</f>
        <v>0.18273984651573608</v>
      </c>
    </row>
    <row r="8" spans="1:14" s="1500" customFormat="1" ht="15.75">
      <c r="A8" s="1476" t="s">
        <v>1150</v>
      </c>
      <c r="B8" s="1494">
        <v>0.306687</v>
      </c>
      <c r="C8" s="1494">
        <v>-0.954193</v>
      </c>
      <c r="D8" s="1495">
        <f aca="true" t="shared" si="0" ref="D8:D19">C8-B8</f>
        <v>-1.26088</v>
      </c>
      <c r="E8" s="1220">
        <v>71.499345</v>
      </c>
      <c r="F8" s="1220">
        <v>70.109182</v>
      </c>
      <c r="G8" s="1495">
        <f aca="true" t="shared" si="1" ref="G8:G19">F8/E8*100</f>
        <v>98.05569827248067</v>
      </c>
      <c r="H8" s="1496">
        <v>71.192658</v>
      </c>
      <c r="I8" s="1496">
        <v>71.063375</v>
      </c>
      <c r="J8" s="1497">
        <f aca="true" t="shared" si="2" ref="J8:J19">I8/H8*100</f>
        <v>99.81840402699953</v>
      </c>
      <c r="K8" s="1498">
        <f aca="true" t="shared" si="3" ref="K8:L19">H8/E8*100</f>
        <v>99.57106320344612</v>
      </c>
      <c r="L8" s="1498">
        <f t="shared" si="3"/>
        <v>101.36101003146776</v>
      </c>
      <c r="M8" s="1498">
        <f aca="true" t="shared" si="4" ref="M8:N19">B8/E8*100</f>
        <v>0.4289367965538705</v>
      </c>
      <c r="N8" s="1499">
        <f t="shared" si="4"/>
        <v>-1.3610100314677753</v>
      </c>
    </row>
    <row r="9" spans="1:14" s="1500" customFormat="1" ht="15.75">
      <c r="A9" s="1476" t="s">
        <v>1151</v>
      </c>
      <c r="B9" s="1494">
        <v>1.048752</v>
      </c>
      <c r="C9" s="1494">
        <v>1.414183</v>
      </c>
      <c r="D9" s="1495">
        <f t="shared" si="0"/>
        <v>0.36543100000000006</v>
      </c>
      <c r="E9" s="1220">
        <v>108.574366</v>
      </c>
      <c r="F9" s="1220">
        <v>123.771503</v>
      </c>
      <c r="G9" s="1495">
        <f t="shared" si="1"/>
        <v>113.99698433422121</v>
      </c>
      <c r="H9" s="1496">
        <v>107.525614</v>
      </c>
      <c r="I9" s="1496">
        <v>122.35732</v>
      </c>
      <c r="J9" s="1497">
        <f t="shared" si="2"/>
        <v>113.7936492043654</v>
      </c>
      <c r="K9" s="1498">
        <f t="shared" si="3"/>
        <v>99.03407034400735</v>
      </c>
      <c r="L9" s="1498">
        <f t="shared" si="3"/>
        <v>98.85742439436969</v>
      </c>
      <c r="M9" s="1498">
        <f t="shared" si="4"/>
        <v>0.9659296559926491</v>
      </c>
      <c r="N9" s="1499">
        <f t="shared" si="4"/>
        <v>1.1425756056303202</v>
      </c>
    </row>
    <row r="10" spans="1:14" s="1501" customFormat="1" ht="15.75">
      <c r="A10" s="1476" t="s">
        <v>1152</v>
      </c>
      <c r="B10" s="1494">
        <v>-1.361671</v>
      </c>
      <c r="C10" s="1494">
        <v>-9.506214</v>
      </c>
      <c r="D10" s="1495">
        <f t="shared" si="0"/>
        <v>-8.144543</v>
      </c>
      <c r="E10" s="1220">
        <v>546.9032410000001</v>
      </c>
      <c r="F10" s="1220">
        <v>576.186774</v>
      </c>
      <c r="G10" s="1495">
        <f t="shared" si="1"/>
        <v>105.35442667087796</v>
      </c>
      <c r="H10" s="1496">
        <v>548.264912</v>
      </c>
      <c r="I10" s="1496">
        <v>585.692988</v>
      </c>
      <c r="J10" s="1497">
        <f t="shared" si="2"/>
        <v>106.82664076814021</v>
      </c>
      <c r="K10" s="1498">
        <f t="shared" si="3"/>
        <v>100.24897841115552</v>
      </c>
      <c r="L10" s="1498">
        <f t="shared" si="3"/>
        <v>101.649849394148</v>
      </c>
      <c r="M10" s="1498">
        <f t="shared" si="4"/>
        <v>-0.24897841115554842</v>
      </c>
      <c r="N10" s="1499">
        <f t="shared" si="4"/>
        <v>-1.6498493941480163</v>
      </c>
    </row>
    <row r="11" spans="1:14" ht="15.75">
      <c r="A11" s="1476" t="s">
        <v>1210</v>
      </c>
      <c r="B11" s="1494">
        <v>6.523776</v>
      </c>
      <c r="C11" s="1494">
        <v>20.523006000000002</v>
      </c>
      <c r="D11" s="1495">
        <f t="shared" si="0"/>
        <v>13.999230000000003</v>
      </c>
      <c r="E11" s="1220">
        <v>240.332871</v>
      </c>
      <c r="F11" s="1220">
        <v>308.79435600000005</v>
      </c>
      <c r="G11" s="1495">
        <f t="shared" si="1"/>
        <v>128.48610958423578</v>
      </c>
      <c r="H11" s="1496">
        <v>233.809095</v>
      </c>
      <c r="I11" s="1496">
        <v>288.27135</v>
      </c>
      <c r="J11" s="1497">
        <f t="shared" si="2"/>
        <v>123.2934715392487</v>
      </c>
      <c r="K11" s="1498">
        <f t="shared" si="3"/>
        <v>97.28552487520528</v>
      </c>
      <c r="L11" s="1498">
        <f t="shared" si="3"/>
        <v>93.35382736075654</v>
      </c>
      <c r="M11" s="1498">
        <f t="shared" si="4"/>
        <v>2.7144751247947263</v>
      </c>
      <c r="N11" s="1499">
        <f t="shared" si="4"/>
        <v>6.646172639243445</v>
      </c>
    </row>
    <row r="12" spans="1:14" s="1500" customFormat="1" ht="15.75">
      <c r="A12" s="1476" t="s">
        <v>1154</v>
      </c>
      <c r="B12" s="1494">
        <v>16.091501</v>
      </c>
      <c r="C12" s="1494">
        <v>2.957733</v>
      </c>
      <c r="D12" s="1495">
        <f t="shared" si="0"/>
        <v>-13.133768</v>
      </c>
      <c r="E12" s="1220">
        <v>371.021997</v>
      </c>
      <c r="F12" s="1220">
        <v>397.05978899999997</v>
      </c>
      <c r="G12" s="1495">
        <f t="shared" si="1"/>
        <v>107.0178566798022</v>
      </c>
      <c r="H12" s="1496">
        <v>354.930496</v>
      </c>
      <c r="I12" s="1496">
        <v>394.102056</v>
      </c>
      <c r="J12" s="1497">
        <f t="shared" si="2"/>
        <v>111.03640302579127</v>
      </c>
      <c r="K12" s="1498">
        <f t="shared" si="3"/>
        <v>95.66292534401943</v>
      </c>
      <c r="L12" s="1498">
        <f t="shared" si="3"/>
        <v>99.25509127795362</v>
      </c>
      <c r="M12" s="1498">
        <f t="shared" si="4"/>
        <v>4.337074655980572</v>
      </c>
      <c r="N12" s="1499">
        <f t="shared" si="4"/>
        <v>0.744908722046392</v>
      </c>
    </row>
    <row r="13" spans="1:14" s="1500" customFormat="1" ht="15.75">
      <c r="A13" s="1476" t="s">
        <v>1220</v>
      </c>
      <c r="B13" s="1494">
        <v>17.304661</v>
      </c>
      <c r="C13" s="1494">
        <v>24.381233</v>
      </c>
      <c r="D13" s="1495">
        <f t="shared" si="0"/>
        <v>7.076572000000002</v>
      </c>
      <c r="E13" s="1220">
        <v>331.40734399999997</v>
      </c>
      <c r="F13" s="1220">
        <v>330.381729</v>
      </c>
      <c r="G13" s="1495">
        <f t="shared" si="1"/>
        <v>99.69052737708795</v>
      </c>
      <c r="H13" s="1496">
        <v>314.102683</v>
      </c>
      <c r="I13" s="1496">
        <v>306.000496</v>
      </c>
      <c r="J13" s="1497">
        <f t="shared" si="2"/>
        <v>97.42052919681682</v>
      </c>
      <c r="K13" s="1498">
        <f t="shared" si="3"/>
        <v>94.7784316451358</v>
      </c>
      <c r="L13" s="1498">
        <f t="shared" si="3"/>
        <v>92.62028409567407</v>
      </c>
      <c r="M13" s="1498">
        <f t="shared" si="4"/>
        <v>5.221568354864218</v>
      </c>
      <c r="N13" s="1499">
        <f t="shared" si="4"/>
        <v>7.379715904325932</v>
      </c>
    </row>
    <row r="14" spans="1:14" ht="15.75">
      <c r="A14" s="1476" t="s">
        <v>1156</v>
      </c>
      <c r="B14" s="1494">
        <v>-0.88662</v>
      </c>
      <c r="C14" s="1494">
        <v>3.446304</v>
      </c>
      <c r="D14" s="1495">
        <f t="shared" si="0"/>
        <v>4.332924</v>
      </c>
      <c r="E14" s="1220">
        <v>108.978758</v>
      </c>
      <c r="F14" s="1220">
        <v>91.19503399999999</v>
      </c>
      <c r="G14" s="1495">
        <f t="shared" si="1"/>
        <v>83.68147671493925</v>
      </c>
      <c r="H14" s="1496">
        <v>109.86537799999999</v>
      </c>
      <c r="I14" s="1496">
        <v>87.74873</v>
      </c>
      <c r="J14" s="1497">
        <f t="shared" si="2"/>
        <v>79.86931970506669</v>
      </c>
      <c r="K14" s="1498">
        <f t="shared" si="3"/>
        <v>100.81357139342695</v>
      </c>
      <c r="L14" s="1498">
        <f t="shared" si="3"/>
        <v>96.22095211894981</v>
      </c>
      <c r="M14" s="1498">
        <f t="shared" si="4"/>
        <v>-0.8135713934269648</v>
      </c>
      <c r="N14" s="1499">
        <f t="shared" si="4"/>
        <v>3.7790478810501895</v>
      </c>
    </row>
    <row r="15" spans="1:14" s="1500" customFormat="1" ht="15.75">
      <c r="A15" s="1476" t="s">
        <v>1157</v>
      </c>
      <c r="B15" s="1494">
        <v>6.781127000000001</v>
      </c>
      <c r="C15" s="1494">
        <v>11.110693999999999</v>
      </c>
      <c r="D15" s="1495">
        <f t="shared" si="0"/>
        <v>4.329566999999998</v>
      </c>
      <c r="E15" s="1220">
        <v>81.05327700000001</v>
      </c>
      <c r="F15" s="1220">
        <v>77.64425299999999</v>
      </c>
      <c r="G15" s="1495">
        <f t="shared" si="1"/>
        <v>95.79409479026985</v>
      </c>
      <c r="H15" s="1496">
        <v>74.27215</v>
      </c>
      <c r="I15" s="1496">
        <v>66.533559</v>
      </c>
      <c r="J15" s="1497">
        <f t="shared" si="2"/>
        <v>89.58076344901824</v>
      </c>
      <c r="K15" s="1498">
        <f t="shared" si="3"/>
        <v>91.63374110093044</v>
      </c>
      <c r="L15" s="1498">
        <f t="shared" si="3"/>
        <v>85.69025578750819</v>
      </c>
      <c r="M15" s="1498">
        <f t="shared" si="4"/>
        <v>8.366258899069559</v>
      </c>
      <c r="N15" s="1499">
        <f t="shared" si="4"/>
        <v>14.309744212491813</v>
      </c>
    </row>
    <row r="16" spans="1:14" s="1500" customFormat="1" ht="15.75">
      <c r="A16" s="1491" t="s">
        <v>1158</v>
      </c>
      <c r="B16" s="1494">
        <v>6.126995</v>
      </c>
      <c r="C16" s="1494">
        <v>6.549047</v>
      </c>
      <c r="D16" s="1495">
        <f t="shared" si="0"/>
        <v>0.42205199999999987</v>
      </c>
      <c r="E16" s="1220">
        <v>72.520111</v>
      </c>
      <c r="F16" s="1220">
        <v>81.911883</v>
      </c>
      <c r="G16" s="1495">
        <f t="shared" si="1"/>
        <v>112.95057587542854</v>
      </c>
      <c r="H16" s="1496">
        <v>66.39311599999999</v>
      </c>
      <c r="I16" s="1496">
        <v>75.362836</v>
      </c>
      <c r="J16" s="1497">
        <f t="shared" si="2"/>
        <v>113.51001510457803</v>
      </c>
      <c r="K16" s="1498">
        <f t="shared" si="3"/>
        <v>91.55131602046222</v>
      </c>
      <c r="L16" s="1498">
        <f t="shared" si="3"/>
        <v>92.00476565774956</v>
      </c>
      <c r="M16" s="1498">
        <f t="shared" si="4"/>
        <v>8.448683979537758</v>
      </c>
      <c r="N16" s="1499">
        <f t="shared" si="4"/>
        <v>7.99523434225044</v>
      </c>
    </row>
    <row r="17" spans="1:14" ht="15.75">
      <c r="A17" s="1476" t="s">
        <v>1159</v>
      </c>
      <c r="B17" s="1494">
        <v>14.933682000000001</v>
      </c>
      <c r="C17" s="1494">
        <v>15.658282</v>
      </c>
      <c r="D17" s="1495">
        <f t="shared" si="0"/>
        <v>0.7245999999999988</v>
      </c>
      <c r="E17" s="1220">
        <v>354.609485</v>
      </c>
      <c r="F17" s="1220">
        <v>308.894579</v>
      </c>
      <c r="G17" s="1495">
        <f t="shared" si="1"/>
        <v>87.10838036382474</v>
      </c>
      <c r="H17" s="1496">
        <v>339.67580300000003</v>
      </c>
      <c r="I17" s="1496">
        <v>293.23629700000004</v>
      </c>
      <c r="J17" s="1497">
        <f t="shared" si="2"/>
        <v>86.32828550345695</v>
      </c>
      <c r="K17" s="1498">
        <f t="shared" si="3"/>
        <v>95.78869640218451</v>
      </c>
      <c r="L17" s="1498">
        <f t="shared" si="3"/>
        <v>94.93086539404759</v>
      </c>
      <c r="M17" s="1498">
        <f t="shared" si="4"/>
        <v>4.211303597815496</v>
      </c>
      <c r="N17" s="1499">
        <f t="shared" si="4"/>
        <v>5.069134605952408</v>
      </c>
    </row>
    <row r="18" spans="1:14" ht="15.75">
      <c r="A18" s="1476" t="s">
        <v>1211</v>
      </c>
      <c r="B18" s="1494">
        <v>3.580203</v>
      </c>
      <c r="C18" s="1494">
        <v>6.874448</v>
      </c>
      <c r="D18" s="1495">
        <f t="shared" si="0"/>
        <v>3.294245</v>
      </c>
      <c r="E18" s="1220">
        <v>251.967202</v>
      </c>
      <c r="F18" s="1220">
        <v>273.061338</v>
      </c>
      <c r="G18" s="1495">
        <f t="shared" si="1"/>
        <v>108.37177848250266</v>
      </c>
      <c r="H18" s="1496">
        <v>248.386999</v>
      </c>
      <c r="I18" s="1496">
        <v>266.18689</v>
      </c>
      <c r="J18" s="1497">
        <f t="shared" si="2"/>
        <v>107.16619270399093</v>
      </c>
      <c r="K18" s="1498">
        <f t="shared" si="3"/>
        <v>98.57909959249379</v>
      </c>
      <c r="L18" s="1498">
        <f t="shared" si="3"/>
        <v>97.48245282530624</v>
      </c>
      <c r="M18" s="1498">
        <f t="shared" si="4"/>
        <v>1.420900407506212</v>
      </c>
      <c r="N18" s="1499">
        <f t="shared" si="4"/>
        <v>2.517547174693768</v>
      </c>
    </row>
    <row r="19" spans="1:14" ht="16.5" thickBot="1">
      <c r="A19" s="1483" t="s">
        <v>1161</v>
      </c>
      <c r="B19" s="1502">
        <v>115.620843</v>
      </c>
      <c r="C19" s="1502">
        <v>115.98387</v>
      </c>
      <c r="D19" s="1503">
        <f t="shared" si="0"/>
        <v>0.36302700000000243</v>
      </c>
      <c r="E19" s="1504">
        <v>3703.07283</v>
      </c>
      <c r="F19" s="1504">
        <v>3936.195946</v>
      </c>
      <c r="G19" s="1503">
        <f t="shared" si="1"/>
        <v>106.29539646402255</v>
      </c>
      <c r="H19" s="1504">
        <v>3587.4519870000004</v>
      </c>
      <c r="I19" s="1504">
        <v>3820.212076</v>
      </c>
      <c r="J19" s="1505">
        <f t="shared" si="2"/>
        <v>106.48817293843827</v>
      </c>
      <c r="K19" s="1506">
        <f t="shared" si="3"/>
        <v>96.87770540013928</v>
      </c>
      <c r="L19" s="1506">
        <f t="shared" si="3"/>
        <v>97.05340202593663</v>
      </c>
      <c r="M19" s="1506">
        <f t="shared" si="4"/>
        <v>3.122294599860732</v>
      </c>
      <c r="N19" s="1507">
        <f t="shared" si="4"/>
        <v>2.946597974063357</v>
      </c>
    </row>
    <row r="20" ht="15.75">
      <c r="A20" s="1461" t="s">
        <v>1201</v>
      </c>
    </row>
    <row r="21" spans="1:14" ht="26.25" customHeight="1">
      <c r="A21" s="1824" t="s">
        <v>1162</v>
      </c>
      <c r="B21" s="1824"/>
      <c r="C21" s="1824"/>
      <c r="D21" s="1824"/>
      <c r="E21" s="1824"/>
      <c r="F21" s="1824"/>
      <c r="G21" s="1824"/>
      <c r="H21" s="1824"/>
      <c r="I21" s="1824"/>
      <c r="J21" s="1824"/>
      <c r="K21" s="1824"/>
      <c r="L21" s="1824"/>
      <c r="M21" s="1824"/>
      <c r="N21" s="1824"/>
    </row>
    <row r="22" ht="15.75">
      <c r="A22" s="1434" t="s">
        <v>1212</v>
      </c>
    </row>
    <row r="23" ht="15.75">
      <c r="A23" s="1434" t="s">
        <v>1221</v>
      </c>
    </row>
    <row r="24" ht="15.75">
      <c r="A24" s="1434" t="s">
        <v>307</v>
      </c>
    </row>
    <row r="25" ht="15.75">
      <c r="A25" s="1466"/>
    </row>
  </sheetData>
  <sheetProtection/>
  <mergeCells count="7">
    <mergeCell ref="A21:N21"/>
    <mergeCell ref="M5:N5"/>
    <mergeCell ref="A5:A6"/>
    <mergeCell ref="B5:D5"/>
    <mergeCell ref="E5:G5"/>
    <mergeCell ref="H5:J5"/>
    <mergeCell ref="K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="82" zoomScaleNormal="82" zoomScalePageLayoutView="0" workbookViewId="0" topLeftCell="A1">
      <selection activeCell="A25" sqref="A25"/>
    </sheetView>
  </sheetViews>
  <sheetFormatPr defaultColWidth="11.421875" defaultRowHeight="15"/>
  <cols>
    <col min="1" max="1" width="65.00390625" style="1490" customWidth="1"/>
    <col min="2" max="3" width="7.7109375" style="1465" customWidth="1"/>
    <col min="4" max="4" width="10.00390625" style="1465" customWidth="1"/>
    <col min="5" max="6" width="9.28125" style="1465" customWidth="1"/>
    <col min="7" max="7" width="11.140625" style="1465" customWidth="1"/>
    <col min="8" max="9" width="9.00390625" style="1465" customWidth="1"/>
    <col min="10" max="10" width="8.7109375" style="1465" customWidth="1"/>
    <col min="11" max="12" width="7.00390625" style="1465" customWidth="1"/>
    <col min="13" max="13" width="9.140625" style="1465" customWidth="1"/>
    <col min="14" max="16384" width="11.421875" style="1466" customWidth="1"/>
  </cols>
  <sheetData>
    <row r="1" ht="15.75">
      <c r="A1" s="1464" t="s">
        <v>1202</v>
      </c>
    </row>
    <row r="2" ht="15.75">
      <c r="A2" s="1442" t="s">
        <v>1203</v>
      </c>
    </row>
    <row r="3" spans="1:13" ht="16.5" thickBot="1">
      <c r="A3" s="1465" t="s">
        <v>1143</v>
      </c>
      <c r="M3" s="1467" t="s">
        <v>1204</v>
      </c>
    </row>
    <row r="4" spans="1:13" s="1469" customFormat="1" ht="15.75">
      <c r="A4" s="1468"/>
      <c r="B4" s="1832" t="s">
        <v>1205</v>
      </c>
      <c r="C4" s="1832"/>
      <c r="D4" s="1832"/>
      <c r="E4" s="1833" t="s">
        <v>1206</v>
      </c>
      <c r="F4" s="1833"/>
      <c r="G4" s="1833"/>
      <c r="H4" s="1833" t="s">
        <v>1207</v>
      </c>
      <c r="I4" s="1833"/>
      <c r="J4" s="1833"/>
      <c r="K4" s="1832" t="s">
        <v>896</v>
      </c>
      <c r="L4" s="1832"/>
      <c r="M4" s="1834"/>
    </row>
    <row r="5" spans="1:13" s="1475" customFormat="1" ht="32.25" thickBot="1">
      <c r="A5" s="1470" t="s">
        <v>1208</v>
      </c>
      <c r="B5" s="1471">
        <v>2010</v>
      </c>
      <c r="C5" s="1472">
        <v>2011</v>
      </c>
      <c r="D5" s="1472" t="s">
        <v>1209</v>
      </c>
      <c r="E5" s="1471">
        <v>2010</v>
      </c>
      <c r="F5" s="1473">
        <v>2011</v>
      </c>
      <c r="G5" s="1473" t="s">
        <v>1145</v>
      </c>
      <c r="H5" s="1471">
        <v>2010</v>
      </c>
      <c r="I5" s="1473">
        <v>2011</v>
      </c>
      <c r="J5" s="1473" t="s">
        <v>1145</v>
      </c>
      <c r="K5" s="1471">
        <v>2010</v>
      </c>
      <c r="L5" s="1471">
        <v>2011</v>
      </c>
      <c r="M5" s="1474" t="s">
        <v>1145</v>
      </c>
    </row>
    <row r="6" spans="1:13" ht="16.5" thickTop="1">
      <c r="A6" s="1476" t="s">
        <v>1146</v>
      </c>
      <c r="B6" s="1477">
        <v>37</v>
      </c>
      <c r="C6" s="1478">
        <v>37</v>
      </c>
      <c r="D6" s="1478">
        <v>0</v>
      </c>
      <c r="E6" s="1479">
        <v>576.177958</v>
      </c>
      <c r="F6" s="1479">
        <v>632.845906</v>
      </c>
      <c r="G6" s="1480">
        <v>109.83514680025299</v>
      </c>
      <c r="H6" s="1479">
        <v>510.975327</v>
      </c>
      <c r="I6" s="1479">
        <v>511.746031</v>
      </c>
      <c r="J6" s="1480">
        <v>100.15082998322539</v>
      </c>
      <c r="K6" s="1479">
        <v>93.399063</v>
      </c>
      <c r="L6" s="1479">
        <v>93.974918</v>
      </c>
      <c r="M6" s="1481">
        <v>100.6165532945443</v>
      </c>
    </row>
    <row r="7" spans="1:13" ht="15.75">
      <c r="A7" s="1476" t="s">
        <v>1150</v>
      </c>
      <c r="B7" s="1477">
        <v>5</v>
      </c>
      <c r="C7" s="1478">
        <v>5</v>
      </c>
      <c r="D7" s="1478">
        <v>0</v>
      </c>
      <c r="E7" s="1479">
        <v>62.746907</v>
      </c>
      <c r="F7" s="1479">
        <v>61.02615</v>
      </c>
      <c r="G7" s="1480">
        <v>97.25762259484758</v>
      </c>
      <c r="H7" s="1479">
        <v>32.563894</v>
      </c>
      <c r="I7" s="1479">
        <v>28.733611</v>
      </c>
      <c r="J7" s="1480">
        <v>88.23763828736207</v>
      </c>
      <c r="K7" s="1479">
        <v>10.056408</v>
      </c>
      <c r="L7" s="1479">
        <v>7.350741</v>
      </c>
      <c r="M7" s="1481">
        <v>73.0950951870688</v>
      </c>
    </row>
    <row r="8" spans="1:13" ht="15.75">
      <c r="A8" s="1476" t="s">
        <v>1151</v>
      </c>
      <c r="B8" s="1477">
        <v>11</v>
      </c>
      <c r="C8" s="1478">
        <v>12</v>
      </c>
      <c r="D8" s="1478">
        <v>1</v>
      </c>
      <c r="E8" s="1479">
        <v>98.158273</v>
      </c>
      <c r="F8" s="1479">
        <v>111.17231600000001</v>
      </c>
      <c r="G8" s="1480">
        <v>113.25822327782807</v>
      </c>
      <c r="H8" s="1479">
        <v>73.712548</v>
      </c>
      <c r="I8" s="1479">
        <v>78.56069000000001</v>
      </c>
      <c r="J8" s="1480">
        <v>106.57709186772382</v>
      </c>
      <c r="K8" s="1479">
        <v>15.035577</v>
      </c>
      <c r="L8" s="1479">
        <v>14.621267</v>
      </c>
      <c r="M8" s="1481">
        <v>97.24446890199158</v>
      </c>
    </row>
    <row r="9" spans="1:13" ht="15.75">
      <c r="A9" s="1476" t="s">
        <v>1152</v>
      </c>
      <c r="B9" s="1477">
        <v>23</v>
      </c>
      <c r="C9" s="1478">
        <v>22</v>
      </c>
      <c r="D9" s="1478">
        <v>-1</v>
      </c>
      <c r="E9" s="1479">
        <v>522.714557</v>
      </c>
      <c r="F9" s="1479">
        <v>553.1342340000001</v>
      </c>
      <c r="G9" s="1480">
        <v>105.81955803461585</v>
      </c>
      <c r="H9" s="1479">
        <v>461.210612</v>
      </c>
      <c r="I9" s="1479">
        <v>490.394037</v>
      </c>
      <c r="J9" s="1480">
        <v>106.32757014706331</v>
      </c>
      <c r="K9" s="1479">
        <v>60.934176</v>
      </c>
      <c r="L9" s="1479">
        <v>59.122078</v>
      </c>
      <c r="M9" s="1481">
        <v>97.02613850066669</v>
      </c>
    </row>
    <row r="10" spans="1:13" ht="15.75">
      <c r="A10" s="1476" t="s">
        <v>1210</v>
      </c>
      <c r="B10" s="1477">
        <v>11</v>
      </c>
      <c r="C10" s="1478">
        <v>11</v>
      </c>
      <c r="D10" s="1478">
        <v>0</v>
      </c>
      <c r="E10" s="1479">
        <v>220.796604</v>
      </c>
      <c r="F10" s="1479">
        <v>297.878452</v>
      </c>
      <c r="G10" s="1480">
        <v>134.91079418957003</v>
      </c>
      <c r="H10" s="1479">
        <v>157.674494</v>
      </c>
      <c r="I10" s="1479">
        <v>215.822541</v>
      </c>
      <c r="J10" s="1480">
        <v>136.8785372477555</v>
      </c>
      <c r="K10" s="1479">
        <v>32.849385999999996</v>
      </c>
      <c r="L10" s="1479">
        <v>50.911828</v>
      </c>
      <c r="M10" s="1482">
        <v>154.9856304772333</v>
      </c>
    </row>
    <row r="11" spans="1:13" ht="15.75">
      <c r="A11" s="1476" t="s">
        <v>1154</v>
      </c>
      <c r="B11" s="1477">
        <v>50</v>
      </c>
      <c r="C11" s="1478">
        <v>47</v>
      </c>
      <c r="D11" s="1478">
        <v>-3</v>
      </c>
      <c r="E11" s="1479">
        <v>344.033204</v>
      </c>
      <c r="F11" s="1479">
        <v>372.336845</v>
      </c>
      <c r="G11" s="1480">
        <v>108.22700851863122</v>
      </c>
      <c r="H11" s="1479">
        <v>300.39706800000005</v>
      </c>
      <c r="I11" s="1479">
        <v>339.184307</v>
      </c>
      <c r="J11" s="1480">
        <v>112.91198987334987</v>
      </c>
      <c r="K11" s="1479">
        <v>121.77331600000001</v>
      </c>
      <c r="L11" s="1479">
        <v>110.57461199999999</v>
      </c>
      <c r="M11" s="1481">
        <v>90.80364699931468</v>
      </c>
    </row>
    <row r="12" spans="1:13" ht="15.75">
      <c r="A12" s="1476" t="s">
        <v>1220</v>
      </c>
      <c r="B12" s="1477">
        <v>13</v>
      </c>
      <c r="C12" s="1478">
        <v>12</v>
      </c>
      <c r="D12" s="1478">
        <v>-1</v>
      </c>
      <c r="E12" s="1479">
        <v>323.301346</v>
      </c>
      <c r="F12" s="1479">
        <v>317.183636</v>
      </c>
      <c r="G12" s="1480">
        <v>98.10773754093803</v>
      </c>
      <c r="H12" s="1479">
        <v>200.521241</v>
      </c>
      <c r="I12" s="1479">
        <v>216.741714</v>
      </c>
      <c r="J12" s="1480">
        <v>108.08915450508307</v>
      </c>
      <c r="K12" s="1479">
        <v>50.242999000000005</v>
      </c>
      <c r="L12" s="1479">
        <v>60.598171</v>
      </c>
      <c r="M12" s="1481">
        <v>120.6101789425428</v>
      </c>
    </row>
    <row r="13" spans="1:13" ht="15.75">
      <c r="A13" s="1476" t="s">
        <v>1156</v>
      </c>
      <c r="B13" s="1477">
        <v>12</v>
      </c>
      <c r="C13" s="1478">
        <v>12</v>
      </c>
      <c r="D13" s="1478">
        <v>0</v>
      </c>
      <c r="E13" s="1479">
        <v>97.819954</v>
      </c>
      <c r="F13" s="1479">
        <v>81.81391400000001</v>
      </c>
      <c r="G13" s="1480">
        <v>83.63724440107589</v>
      </c>
      <c r="H13" s="1479">
        <v>49.674635</v>
      </c>
      <c r="I13" s="1479">
        <v>48.316720000000004</v>
      </c>
      <c r="J13" s="1480">
        <v>97.26638152449435</v>
      </c>
      <c r="K13" s="1479">
        <v>11.319848</v>
      </c>
      <c r="L13" s="1479">
        <v>11.038513</v>
      </c>
      <c r="M13" s="1481">
        <v>97.5146751087117</v>
      </c>
    </row>
    <row r="14" spans="1:13" ht="15.75">
      <c r="A14" s="1476" t="s">
        <v>1157</v>
      </c>
      <c r="B14" s="1477">
        <v>5</v>
      </c>
      <c r="C14" s="1478">
        <v>5</v>
      </c>
      <c r="D14" s="1478">
        <v>0</v>
      </c>
      <c r="E14" s="1479">
        <v>59.251163</v>
      </c>
      <c r="F14" s="1479">
        <v>67.306471</v>
      </c>
      <c r="G14" s="1480">
        <v>113.59518968429363</v>
      </c>
      <c r="H14" s="1479">
        <v>54.178134</v>
      </c>
      <c r="I14" s="1479">
        <v>56.68053</v>
      </c>
      <c r="J14" s="1480">
        <v>104.61883017233484</v>
      </c>
      <c r="K14" s="1479">
        <v>13.338111000000001</v>
      </c>
      <c r="L14" s="1479">
        <v>11.514168</v>
      </c>
      <c r="M14" s="1481">
        <v>86.32532747703178</v>
      </c>
    </row>
    <row r="15" spans="1:13" ht="15.75">
      <c r="A15" s="1491" t="s">
        <v>1158</v>
      </c>
      <c r="B15" s="1477">
        <v>10</v>
      </c>
      <c r="C15" s="1478">
        <v>12</v>
      </c>
      <c r="D15" s="1478">
        <v>2</v>
      </c>
      <c r="E15" s="1479">
        <v>65.044823</v>
      </c>
      <c r="F15" s="1479">
        <v>75.419865</v>
      </c>
      <c r="G15" s="1480">
        <v>115.95060378594621</v>
      </c>
      <c r="H15" s="1479">
        <v>57.894386</v>
      </c>
      <c r="I15" s="1479">
        <v>66.82971400000001</v>
      </c>
      <c r="J15" s="1480">
        <v>115.43384189271826</v>
      </c>
      <c r="K15" s="1479">
        <v>19.794536</v>
      </c>
      <c r="L15" s="1479">
        <v>20.641954000000002</v>
      </c>
      <c r="M15" s="1481">
        <v>104.28107029131677</v>
      </c>
    </row>
    <row r="16" spans="1:13" ht="15.75">
      <c r="A16" s="1476" t="s">
        <v>1159</v>
      </c>
      <c r="B16" s="1477">
        <v>10</v>
      </c>
      <c r="C16" s="1478">
        <v>9</v>
      </c>
      <c r="D16" s="1478">
        <v>-1</v>
      </c>
      <c r="E16" s="1479">
        <v>267.62205800000004</v>
      </c>
      <c r="F16" s="1479">
        <v>287.93035499999996</v>
      </c>
      <c r="G16" s="1480">
        <v>107.58842419483969</v>
      </c>
      <c r="H16" s="1479">
        <v>228.046943</v>
      </c>
      <c r="I16" s="1479">
        <v>241.828283</v>
      </c>
      <c r="J16" s="1480">
        <v>106.04320313120795</v>
      </c>
      <c r="K16" s="1479">
        <v>78.03262600000001</v>
      </c>
      <c r="L16" s="1479">
        <v>80.257211</v>
      </c>
      <c r="M16" s="1481">
        <v>102.85083959624784</v>
      </c>
    </row>
    <row r="17" spans="1:13" ht="15.75">
      <c r="A17" s="1476" t="s">
        <v>1211</v>
      </c>
      <c r="B17" s="1477">
        <v>17</v>
      </c>
      <c r="C17" s="1478">
        <v>14</v>
      </c>
      <c r="D17" s="1478">
        <v>-3</v>
      </c>
      <c r="E17" s="1479">
        <v>235.53022</v>
      </c>
      <c r="F17" s="1479">
        <v>249.911086</v>
      </c>
      <c r="G17" s="1480">
        <v>106.10574133544306</v>
      </c>
      <c r="H17" s="1479">
        <v>194.540427</v>
      </c>
      <c r="I17" s="1479">
        <v>211.36151500000003</v>
      </c>
      <c r="J17" s="1480">
        <v>108.6465770942304</v>
      </c>
      <c r="K17" s="1479">
        <v>51.276366</v>
      </c>
      <c r="L17" s="1479">
        <v>49.895832999999996</v>
      </c>
      <c r="M17" s="1481">
        <v>97.30766216935108</v>
      </c>
    </row>
    <row r="18" spans="1:13" ht="16.5" thickBot="1">
      <c r="A18" s="1483" t="s">
        <v>1161</v>
      </c>
      <c r="B18" s="1484">
        <v>224</v>
      </c>
      <c r="C18" s="1485">
        <v>218</v>
      </c>
      <c r="D18" s="1485">
        <v>-6</v>
      </c>
      <c r="E18" s="1486">
        <v>3391.7680269999996</v>
      </c>
      <c r="F18" s="1486">
        <v>3652.683834</v>
      </c>
      <c r="G18" s="1487">
        <v>107.69261945165451</v>
      </c>
      <c r="H18" s="1486">
        <v>2630.368231</v>
      </c>
      <c r="I18" s="1486">
        <v>2860.0352009999997</v>
      </c>
      <c r="J18" s="1487">
        <v>108.73136191706078</v>
      </c>
      <c r="K18" s="1486">
        <v>645.011609</v>
      </c>
      <c r="L18" s="1486">
        <v>663.126629</v>
      </c>
      <c r="M18" s="1488">
        <v>102.80847968427804</v>
      </c>
    </row>
    <row r="19" spans="1:14" ht="15.75">
      <c r="A19" s="1461" t="s">
        <v>1201</v>
      </c>
      <c r="G19" s="1489"/>
      <c r="N19" s="1490"/>
    </row>
    <row r="20" spans="1:14" s="1469" customFormat="1" ht="44.25" customHeight="1">
      <c r="A20" s="1824" t="s">
        <v>1162</v>
      </c>
      <c r="B20" s="1824"/>
      <c r="C20" s="1824"/>
      <c r="D20" s="1824"/>
      <c r="E20" s="1824"/>
      <c r="F20" s="1824"/>
      <c r="G20" s="1824"/>
      <c r="H20" s="1824"/>
      <c r="I20" s="1824"/>
      <c r="J20" s="1824"/>
      <c r="K20" s="1824"/>
      <c r="L20" s="1824"/>
      <c r="M20" s="1824"/>
      <c r="N20" s="1824"/>
    </row>
    <row r="21" spans="1:14" ht="15.75">
      <c r="A21" s="1434" t="s">
        <v>1212</v>
      </c>
      <c r="G21" s="1489"/>
      <c r="N21" s="1490"/>
    </row>
    <row r="22" spans="1:14" ht="15.75">
      <c r="A22" s="1434" t="s">
        <v>1221</v>
      </c>
      <c r="G22" s="1489"/>
      <c r="N22" s="1490"/>
    </row>
    <row r="23" spans="1:14" ht="15.75">
      <c r="A23" s="1434" t="s">
        <v>307</v>
      </c>
      <c r="G23" s="1489"/>
      <c r="N23" s="1490"/>
    </row>
  </sheetData>
  <sheetProtection/>
  <mergeCells count="5">
    <mergeCell ref="B4:D4"/>
    <mergeCell ref="E4:G4"/>
    <mergeCell ref="H4:J4"/>
    <mergeCell ref="K4:M4"/>
    <mergeCell ref="A20:N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5.00390625" style="240" customWidth="1"/>
    <col min="2" max="2" width="16.00390625" style="240" customWidth="1"/>
    <col min="3" max="3" width="16.28125" style="240" customWidth="1"/>
    <col min="4" max="4" width="16.8515625" style="240" customWidth="1"/>
    <col min="5" max="5" width="9.140625" style="240" customWidth="1"/>
    <col min="6" max="6" width="17.00390625" style="240" customWidth="1"/>
    <col min="7" max="16384" width="9.140625" style="240" customWidth="1"/>
  </cols>
  <sheetData>
    <row r="1" ht="15.75">
      <c r="A1" s="239" t="s">
        <v>187</v>
      </c>
    </row>
    <row r="2" spans="1:4" ht="15.75">
      <c r="A2" s="251" t="s">
        <v>186</v>
      </c>
      <c r="B2" s="241"/>
      <c r="C2" s="241"/>
      <c r="D2" s="252" t="s">
        <v>188</v>
      </c>
    </row>
    <row r="3" spans="1:4" ht="15.75">
      <c r="A3" s="258"/>
      <c r="B3" s="259">
        <v>2010</v>
      </c>
      <c r="C3" s="259" t="s">
        <v>164</v>
      </c>
      <c r="D3" s="259" t="s">
        <v>165</v>
      </c>
    </row>
    <row r="4" spans="1:8" ht="15">
      <c r="A4" s="257" t="s">
        <v>166</v>
      </c>
      <c r="B4" s="242">
        <v>892.3455889666575</v>
      </c>
      <c r="C4" s="242">
        <v>1292.1745229999997</v>
      </c>
      <c r="D4" s="254">
        <f>C4/B4*100</f>
        <v>144.80651207077148</v>
      </c>
      <c r="H4" s="243"/>
    </row>
    <row r="5" spans="1:4" ht="15">
      <c r="A5" s="255" t="s">
        <v>167</v>
      </c>
      <c r="B5" s="244">
        <v>391.35538799999995</v>
      </c>
      <c r="C5" s="244">
        <v>726.134901</v>
      </c>
      <c r="D5" s="256">
        <f aca="true" t="shared" si="0" ref="D5:D21">C5/B5*100</f>
        <v>185.54360646748017</v>
      </c>
    </row>
    <row r="6" spans="1:4" ht="15">
      <c r="A6" s="255" t="s">
        <v>168</v>
      </c>
      <c r="B6" s="244">
        <v>207.65737400000003</v>
      </c>
      <c r="C6" s="244">
        <v>276.624909</v>
      </c>
      <c r="D6" s="256">
        <f t="shared" si="0"/>
        <v>133.21217718952758</v>
      </c>
    </row>
    <row r="7" spans="1:4" ht="15">
      <c r="A7" s="255" t="s">
        <v>169</v>
      </c>
      <c r="B7" s="244">
        <v>67.614704341377</v>
      </c>
      <c r="C7" s="244">
        <v>89.24058</v>
      </c>
      <c r="D7" s="256">
        <f t="shared" si="0"/>
        <v>131.98398317241325</v>
      </c>
    </row>
    <row r="8" spans="1:4" ht="15">
      <c r="A8" s="255" t="s">
        <v>170</v>
      </c>
      <c r="B8" s="244">
        <v>133.613095</v>
      </c>
      <c r="C8" s="244">
        <v>104.94591999999999</v>
      </c>
      <c r="D8" s="256">
        <f t="shared" si="0"/>
        <v>78.54463666154878</v>
      </c>
    </row>
    <row r="9" spans="1:4" ht="15">
      <c r="A9" s="255" t="s">
        <v>171</v>
      </c>
      <c r="B9" s="244">
        <v>23.765902999999998</v>
      </c>
      <c r="C9" s="244">
        <v>27.853270999999992</v>
      </c>
      <c r="D9" s="256">
        <f t="shared" si="0"/>
        <v>117.19845444122193</v>
      </c>
    </row>
    <row r="10" spans="1:4" ht="15">
      <c r="A10" s="255" t="s">
        <v>172</v>
      </c>
      <c r="B10" s="244">
        <v>29.503373000000003</v>
      </c>
      <c r="C10" s="244">
        <v>22.896915999999997</v>
      </c>
      <c r="D10" s="256">
        <f t="shared" si="0"/>
        <v>77.6077908109015</v>
      </c>
    </row>
    <row r="11" spans="1:4" ht="15">
      <c r="A11" s="255" t="s">
        <v>173</v>
      </c>
      <c r="B11" s="244">
        <v>8.023696999999999</v>
      </c>
      <c r="C11" s="244">
        <v>19.923105</v>
      </c>
      <c r="D11" s="256">
        <f t="shared" si="0"/>
        <v>248.3033070665555</v>
      </c>
    </row>
    <row r="12" spans="1:6" ht="15">
      <c r="A12" s="255" t="s">
        <v>174</v>
      </c>
      <c r="B12" s="244">
        <f>B4-B5-B6-B7-B8-B9-B10-B11</f>
        <v>30.812054625280545</v>
      </c>
      <c r="C12" s="244">
        <f>C4-C5-C6-C7-C8-C9-C10-C11</f>
        <v>24.554920999999695</v>
      </c>
      <c r="D12" s="256">
        <f t="shared" si="0"/>
        <v>79.69257908511229</v>
      </c>
      <c r="E12" s="245"/>
      <c r="F12" s="245"/>
    </row>
    <row r="13" spans="1:4" ht="15">
      <c r="A13" s="253" t="s">
        <v>175</v>
      </c>
      <c r="B13" s="246">
        <v>763.4977749999999</v>
      </c>
      <c r="C13" s="246">
        <v>765.5737105174933</v>
      </c>
      <c r="D13" s="254">
        <f t="shared" si="0"/>
        <v>100.27189804416827</v>
      </c>
    </row>
    <row r="14" spans="1:4" ht="15">
      <c r="A14" s="255" t="s">
        <v>176</v>
      </c>
      <c r="B14" s="244">
        <v>135.28131</v>
      </c>
      <c r="C14" s="244">
        <v>106.035432</v>
      </c>
      <c r="D14" s="256">
        <f t="shared" si="0"/>
        <v>78.38143495210093</v>
      </c>
    </row>
    <row r="15" spans="1:4" ht="15">
      <c r="A15" s="255" t="s">
        <v>177</v>
      </c>
      <c r="B15" s="244">
        <v>130.033686</v>
      </c>
      <c r="C15" s="244">
        <v>106.987346</v>
      </c>
      <c r="D15" s="256">
        <f t="shared" si="0"/>
        <v>82.27663868576333</v>
      </c>
    </row>
    <row r="16" spans="1:4" ht="15">
      <c r="A16" s="255" t="s">
        <v>178</v>
      </c>
      <c r="B16" s="244">
        <v>7.772197</v>
      </c>
      <c r="C16" s="244">
        <v>7.898343000000002</v>
      </c>
      <c r="D16" s="256">
        <f t="shared" si="0"/>
        <v>101.62304172166507</v>
      </c>
    </row>
    <row r="17" spans="1:8" ht="15">
      <c r="A17" s="255" t="s">
        <v>179</v>
      </c>
      <c r="B17" s="244">
        <v>102.062903</v>
      </c>
      <c r="C17" s="244">
        <v>96.77223300000001</v>
      </c>
      <c r="D17" s="256">
        <f t="shared" si="0"/>
        <v>94.81626541624041</v>
      </c>
      <c r="H17" s="243"/>
    </row>
    <row r="18" spans="1:4" ht="15">
      <c r="A18" s="255" t="s">
        <v>180</v>
      </c>
      <c r="B18" s="244">
        <v>258.789069</v>
      </c>
      <c r="C18" s="244">
        <v>309.802013</v>
      </c>
      <c r="D18" s="256">
        <f t="shared" si="0"/>
        <v>119.71217107319166</v>
      </c>
    </row>
    <row r="19" spans="1:4" ht="15">
      <c r="A19" s="255" t="s">
        <v>181</v>
      </c>
      <c r="B19" s="244">
        <v>81.54779199999999</v>
      </c>
      <c r="C19" s="244">
        <v>88.971144</v>
      </c>
      <c r="D19" s="256">
        <f t="shared" si="0"/>
        <v>109.10306927746124</v>
      </c>
    </row>
    <row r="20" spans="1:5" ht="15">
      <c r="A20" s="255" t="s">
        <v>182</v>
      </c>
      <c r="B20" s="247">
        <f>B13-B14-B15-B16-B17-B18-B19</f>
        <v>48.010818</v>
      </c>
      <c r="C20" s="247">
        <f>C13-C14-C15-C16-C17-C18-C19</f>
        <v>49.1071995174933</v>
      </c>
      <c r="D20" s="256">
        <f t="shared" si="0"/>
        <v>102.28361349205359</v>
      </c>
      <c r="E20" s="245"/>
    </row>
    <row r="21" spans="1:4" ht="15">
      <c r="A21" s="253" t="s">
        <v>183</v>
      </c>
      <c r="B21" s="246">
        <v>1655.8433639666573</v>
      </c>
      <c r="C21" s="246">
        <v>2057.7482335174927</v>
      </c>
      <c r="D21" s="246">
        <f t="shared" si="0"/>
        <v>124.27191353341851</v>
      </c>
    </row>
    <row r="22" spans="1:4" ht="15">
      <c r="A22" s="241" t="s">
        <v>185</v>
      </c>
      <c r="B22" s="241"/>
      <c r="C22" s="241"/>
      <c r="D22" s="241"/>
    </row>
    <row r="23" spans="1:4" ht="15">
      <c r="A23" s="248" t="s">
        <v>184</v>
      </c>
      <c r="B23" s="241"/>
      <c r="C23" s="241"/>
      <c r="D23" s="241"/>
    </row>
    <row r="24" spans="1:4" ht="15">
      <c r="A24" s="241"/>
      <c r="B24" s="249"/>
      <c r="C24" s="249"/>
      <c r="D24" s="241"/>
    </row>
    <row r="25" spans="1:4" ht="15">
      <c r="A25" s="241"/>
      <c r="B25" s="249"/>
      <c r="C25" s="249"/>
      <c r="D25" s="241"/>
    </row>
    <row r="26" spans="1:4" ht="15">
      <c r="A26" s="241"/>
      <c r="B26" s="249"/>
      <c r="C26" s="249"/>
      <c r="D26" s="241"/>
    </row>
    <row r="27" spans="2:3" ht="15">
      <c r="B27" s="250"/>
      <c r="C27" s="250"/>
    </row>
    <row r="28" spans="2:3" ht="15">
      <c r="B28" s="250"/>
      <c r="C28" s="250"/>
    </row>
    <row r="29" spans="2:3" ht="15">
      <c r="B29" s="250"/>
      <c r="C29" s="250"/>
    </row>
    <row r="30" spans="2:3" ht="15">
      <c r="B30" s="250"/>
      <c r="C30" s="2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N27" sqref="N27"/>
    </sheetView>
  </sheetViews>
  <sheetFormatPr defaultColWidth="9.140625" defaultRowHeight="15"/>
  <cols>
    <col min="1" max="1" width="24.421875" style="659" customWidth="1"/>
    <col min="2" max="2" width="6.57421875" style="659" bestFit="1" customWidth="1"/>
    <col min="3" max="6" width="8.140625" style="659" bestFit="1" customWidth="1"/>
    <col min="7" max="7" width="9.00390625" style="659" bestFit="1" customWidth="1"/>
    <col min="8" max="8" width="10.00390625" style="659" customWidth="1"/>
    <col min="9" max="9" width="16.57421875" style="659" customWidth="1"/>
    <col min="10" max="10" width="17.28125" style="659" customWidth="1"/>
    <col min="11" max="16384" width="9.140625" style="659" customWidth="1"/>
  </cols>
  <sheetData>
    <row r="1" spans="1:8" ht="14.25">
      <c r="A1" s="635" t="s">
        <v>1329</v>
      </c>
      <c r="B1" s="635"/>
      <c r="C1" s="635"/>
      <c r="D1" s="635"/>
      <c r="E1" s="635"/>
      <c r="F1" s="1584"/>
      <c r="G1" s="1584"/>
      <c r="H1" s="635"/>
    </row>
    <row r="2" spans="1:8" ht="16.5" thickBot="1">
      <c r="A2" s="635" t="s">
        <v>1330</v>
      </c>
      <c r="B2" s="635"/>
      <c r="C2" s="635"/>
      <c r="D2" s="635"/>
      <c r="E2" s="635"/>
      <c r="F2" s="635"/>
      <c r="G2" s="1835" t="s">
        <v>1351</v>
      </c>
      <c r="H2" s="1835"/>
    </row>
    <row r="3" spans="1:8" ht="15">
      <c r="A3" s="1836" t="s">
        <v>256</v>
      </c>
      <c r="B3" s="1585" t="s">
        <v>213</v>
      </c>
      <c r="C3" s="1838" t="s">
        <v>1119</v>
      </c>
      <c r="D3" s="1839"/>
      <c r="E3" s="1839"/>
      <c r="F3" s="1839"/>
      <c r="G3" s="1586"/>
      <c r="H3" s="1587" t="s">
        <v>216</v>
      </c>
    </row>
    <row r="4" spans="1:8" ht="15.75" thickBot="1">
      <c r="A4" s="1837"/>
      <c r="B4" s="1541" t="s">
        <v>1331</v>
      </c>
      <c r="C4" s="1543">
        <v>2007</v>
      </c>
      <c r="D4" s="1541">
        <v>2008</v>
      </c>
      <c r="E4" s="1541">
        <v>2009</v>
      </c>
      <c r="F4" s="1588">
        <v>2010</v>
      </c>
      <c r="G4" s="1588">
        <v>2011</v>
      </c>
      <c r="H4" s="1589" t="s">
        <v>636</v>
      </c>
    </row>
    <row r="5" spans="1:8" ht="15.75" thickTop="1">
      <c r="A5" s="1590" t="s">
        <v>1332</v>
      </c>
      <c r="B5" s="1591"/>
      <c r="C5" s="1591"/>
      <c r="D5" s="1591"/>
      <c r="E5" s="1591"/>
      <c r="F5" s="1840"/>
      <c r="G5" s="1840"/>
      <c r="H5" s="1841"/>
    </row>
    <row r="6" spans="1:8" ht="15">
      <c r="A6" s="1558" t="s">
        <v>1333</v>
      </c>
      <c r="B6" s="1538" t="s">
        <v>1334</v>
      </c>
      <c r="C6" s="1592">
        <v>784.43253</v>
      </c>
      <c r="D6" s="1592">
        <v>799.37412</v>
      </c>
      <c r="E6" s="1592">
        <v>768.73982</v>
      </c>
      <c r="F6" s="1592">
        <v>683.3236</v>
      </c>
      <c r="G6" s="1592">
        <v>741.53897</v>
      </c>
      <c r="H6" s="1593">
        <f>G6/F6*100</f>
        <v>108.51944378915054</v>
      </c>
    </row>
    <row r="7" spans="1:8" ht="15">
      <c r="A7" s="1537" t="s">
        <v>1335</v>
      </c>
      <c r="B7" s="1594" t="s">
        <v>1334</v>
      </c>
      <c r="C7" s="1592">
        <v>360.69766</v>
      </c>
      <c r="D7" s="1592">
        <v>373.66209</v>
      </c>
      <c r="E7" s="1592">
        <v>379.19512</v>
      </c>
      <c r="F7" s="1592">
        <v>342.11501</v>
      </c>
      <c r="G7" s="1592">
        <v>362.84545</v>
      </c>
      <c r="H7" s="1593">
        <f aca="true" t="shared" si="0" ref="H7:H15">G7/F7*100</f>
        <v>106.05949443726543</v>
      </c>
    </row>
    <row r="8" spans="1:8" ht="15">
      <c r="A8" s="1537" t="s">
        <v>1336</v>
      </c>
      <c r="B8" s="1594" t="s">
        <v>1334</v>
      </c>
      <c r="C8" s="1592">
        <v>209.92798</v>
      </c>
      <c r="D8" s="1592">
        <v>213.04995</v>
      </c>
      <c r="E8" s="1592">
        <v>195.82626</v>
      </c>
      <c r="F8" s="1592">
        <v>133.00842</v>
      </c>
      <c r="G8" s="1592">
        <v>135.7</v>
      </c>
      <c r="H8" s="1593">
        <f t="shared" si="0"/>
        <v>102.023616249257</v>
      </c>
    </row>
    <row r="9" spans="1:8" ht="15">
      <c r="A9" s="1537" t="s">
        <v>1337</v>
      </c>
      <c r="B9" s="1594" t="s">
        <v>1334</v>
      </c>
      <c r="C9" s="1592">
        <v>20.68085</v>
      </c>
      <c r="D9" s="1592">
        <v>25.94067</v>
      </c>
      <c r="E9" s="1592">
        <v>19.86297</v>
      </c>
      <c r="F9" s="1592">
        <v>15.89921</v>
      </c>
      <c r="G9" s="1592">
        <v>12.98059</v>
      </c>
      <c r="H9" s="1593">
        <f t="shared" si="0"/>
        <v>81.64298729307934</v>
      </c>
    </row>
    <row r="10" spans="1:8" ht="15">
      <c r="A10" s="1537" t="s">
        <v>1338</v>
      </c>
      <c r="B10" s="1594" t="s">
        <v>1334</v>
      </c>
      <c r="C10" s="1592">
        <v>20.83025</v>
      </c>
      <c r="D10" s="1592">
        <v>17.03657</v>
      </c>
      <c r="E10" s="1592">
        <v>15.92903</v>
      </c>
      <c r="F10" s="1592">
        <v>14.77594</v>
      </c>
      <c r="G10" s="1592">
        <v>15.18652</v>
      </c>
      <c r="H10" s="1593">
        <f t="shared" si="0"/>
        <v>102.77870646469869</v>
      </c>
    </row>
    <row r="11" spans="1:8" ht="15">
      <c r="A11" s="1537" t="s">
        <v>1339</v>
      </c>
      <c r="B11" s="1594" t="s">
        <v>1334</v>
      </c>
      <c r="C11" s="1592">
        <v>157.25559</v>
      </c>
      <c r="D11" s="1592">
        <v>154.23756</v>
      </c>
      <c r="E11" s="1592">
        <v>144.23485</v>
      </c>
      <c r="F11" s="1592">
        <v>166.58506</v>
      </c>
      <c r="G11" s="1592">
        <v>202.03827</v>
      </c>
      <c r="H11" s="1593">
        <f t="shared" si="0"/>
        <v>121.28234668823244</v>
      </c>
    </row>
    <row r="12" spans="1:8" ht="15">
      <c r="A12" s="1595" t="s">
        <v>1340</v>
      </c>
      <c r="B12" s="1596" t="s">
        <v>1334</v>
      </c>
      <c r="C12" s="1597">
        <v>18.85683</v>
      </c>
      <c r="D12" s="1597">
        <v>11.11778</v>
      </c>
      <c r="E12" s="1597">
        <v>15.95231</v>
      </c>
      <c r="F12" s="1597">
        <v>17.9323</v>
      </c>
      <c r="G12" s="1597">
        <v>18.1</v>
      </c>
      <c r="H12" s="1598">
        <f t="shared" si="0"/>
        <v>100.93518399759094</v>
      </c>
    </row>
    <row r="13" spans="1:8" ht="15">
      <c r="A13" s="1595" t="s">
        <v>22</v>
      </c>
      <c r="B13" s="1596" t="s">
        <v>1334</v>
      </c>
      <c r="C13" s="1597">
        <v>17.7694</v>
      </c>
      <c r="D13" s="1597">
        <v>14.27032</v>
      </c>
      <c r="E13" s="1597">
        <v>11.62012</v>
      </c>
      <c r="F13" s="1597">
        <v>10.99329</v>
      </c>
      <c r="G13" s="1597">
        <v>10.374</v>
      </c>
      <c r="H13" s="1598">
        <f t="shared" si="0"/>
        <v>94.36665456837763</v>
      </c>
    </row>
    <row r="14" spans="1:8" ht="15">
      <c r="A14" s="1595" t="s">
        <v>1341</v>
      </c>
      <c r="B14" s="1596" t="s">
        <v>1334</v>
      </c>
      <c r="C14" s="1599">
        <v>231.35121</v>
      </c>
      <c r="D14" s="1599">
        <v>249.32702</v>
      </c>
      <c r="E14" s="1599">
        <v>267.71281</v>
      </c>
      <c r="F14" s="1599">
        <v>267.03</v>
      </c>
      <c r="G14" s="1599">
        <v>257.4</v>
      </c>
      <c r="H14" s="1598">
        <f t="shared" si="0"/>
        <v>96.39366363329962</v>
      </c>
    </row>
    <row r="15" spans="1:8" ht="15">
      <c r="A15" s="1600" t="s">
        <v>1393</v>
      </c>
      <c r="B15" s="1596" t="s">
        <v>1334</v>
      </c>
      <c r="C15" s="1597">
        <v>11.50657</v>
      </c>
      <c r="D15" s="1597">
        <v>9.65013</v>
      </c>
      <c r="E15" s="1597">
        <v>9.34039</v>
      </c>
      <c r="F15" s="1597">
        <v>8.15235</v>
      </c>
      <c r="G15" s="1597">
        <v>9.9</v>
      </c>
      <c r="H15" s="1598">
        <f t="shared" si="0"/>
        <v>121.43737695265781</v>
      </c>
    </row>
    <row r="16" spans="1:8" ht="15">
      <c r="A16" s="1601" t="s">
        <v>1342</v>
      </c>
      <c r="B16" s="1602"/>
      <c r="C16" s="1603"/>
      <c r="D16" s="1604"/>
      <c r="E16" s="1604"/>
      <c r="F16" s="1605"/>
      <c r="G16" s="1605"/>
      <c r="H16" s="1606"/>
    </row>
    <row r="17" spans="1:8" ht="15">
      <c r="A17" s="1558" t="s">
        <v>1333</v>
      </c>
      <c r="B17" s="1594" t="s">
        <v>1343</v>
      </c>
      <c r="C17" s="1607">
        <v>3.56</v>
      </c>
      <c r="D17" s="1607">
        <v>5.18</v>
      </c>
      <c r="E17" s="1607">
        <v>4.33</v>
      </c>
      <c r="F17" s="1607">
        <v>3.74</v>
      </c>
      <c r="G17" s="1607">
        <v>5.01</v>
      </c>
      <c r="H17" s="1593">
        <f>G17/F17*100</f>
        <v>133.95721925133688</v>
      </c>
    </row>
    <row r="18" spans="1:8" ht="15">
      <c r="A18" s="1537" t="s">
        <v>1335</v>
      </c>
      <c r="B18" s="1594" t="s">
        <v>1343</v>
      </c>
      <c r="C18" s="1607">
        <v>3.82</v>
      </c>
      <c r="D18" s="1607">
        <v>4.87</v>
      </c>
      <c r="E18" s="1607">
        <v>4.06</v>
      </c>
      <c r="F18" s="1607">
        <v>3.46</v>
      </c>
      <c r="G18" s="1607">
        <v>4.5</v>
      </c>
      <c r="H18" s="1593">
        <f aca="true" t="shared" si="1" ref="H18:H26">G18/F18*100</f>
        <v>130.0578034682081</v>
      </c>
    </row>
    <row r="19" spans="1:8" ht="15">
      <c r="A19" s="1537" t="s">
        <v>1336</v>
      </c>
      <c r="B19" s="1594" t="s">
        <v>1343</v>
      </c>
      <c r="C19" s="1607">
        <v>3.14</v>
      </c>
      <c r="D19" s="1607">
        <v>4.18</v>
      </c>
      <c r="E19" s="1607">
        <v>3.45</v>
      </c>
      <c r="F19" s="1607">
        <v>2.72</v>
      </c>
      <c r="G19" s="1607">
        <v>3.87</v>
      </c>
      <c r="H19" s="1593">
        <f t="shared" si="1"/>
        <v>142.27941176470586</v>
      </c>
    </row>
    <row r="20" spans="1:8" ht="15">
      <c r="A20" s="1537" t="s">
        <v>1337</v>
      </c>
      <c r="B20" s="1594" t="s">
        <v>1343</v>
      </c>
      <c r="C20" s="1607">
        <v>2.63</v>
      </c>
      <c r="D20" s="1607">
        <v>3.1</v>
      </c>
      <c r="E20" s="1607">
        <v>2.87</v>
      </c>
      <c r="F20" s="1607">
        <v>2.23</v>
      </c>
      <c r="G20" s="1607">
        <v>3.18</v>
      </c>
      <c r="H20" s="1593">
        <f t="shared" si="1"/>
        <v>142.60089686098655</v>
      </c>
    </row>
    <row r="21" spans="1:8" ht="15">
      <c r="A21" s="1537" t="s">
        <v>1338</v>
      </c>
      <c r="B21" s="1594" t="s">
        <v>1343</v>
      </c>
      <c r="C21" s="1607">
        <v>1.79</v>
      </c>
      <c r="D21" s="1607">
        <v>2.06</v>
      </c>
      <c r="E21" s="1607">
        <v>2.17</v>
      </c>
      <c r="F21" s="1607">
        <v>1.67</v>
      </c>
      <c r="G21" s="1607">
        <v>2.37</v>
      </c>
      <c r="H21" s="1593">
        <f t="shared" si="1"/>
        <v>141.91616766467067</v>
      </c>
    </row>
    <row r="22" spans="1:10" ht="15">
      <c r="A22" s="1537" t="s">
        <v>1339</v>
      </c>
      <c r="B22" s="1594" t="s">
        <v>1343</v>
      </c>
      <c r="C22" s="1607">
        <v>3.97</v>
      </c>
      <c r="D22" s="1607">
        <v>8.17</v>
      </c>
      <c r="E22" s="1607">
        <v>6.85</v>
      </c>
      <c r="F22" s="1607">
        <v>5.53</v>
      </c>
      <c r="G22" s="1607">
        <v>7.15</v>
      </c>
      <c r="H22" s="1593">
        <f t="shared" si="1"/>
        <v>129.29475587703436</v>
      </c>
      <c r="J22" s="1608"/>
    </row>
    <row r="23" spans="1:8" ht="15">
      <c r="A23" s="1595" t="s">
        <v>1340</v>
      </c>
      <c r="B23" s="1596" t="s">
        <v>1343</v>
      </c>
      <c r="C23" s="1609">
        <v>44.89</v>
      </c>
      <c r="D23" s="1609">
        <v>61.07</v>
      </c>
      <c r="E23" s="1609">
        <v>56.34</v>
      </c>
      <c r="F23" s="1609">
        <v>54.52</v>
      </c>
      <c r="G23" s="1609">
        <v>64.14</v>
      </c>
      <c r="H23" s="1598">
        <f t="shared" si="1"/>
        <v>117.64490095377842</v>
      </c>
    </row>
    <row r="24" spans="1:8" ht="15">
      <c r="A24" s="1595" t="s">
        <v>22</v>
      </c>
      <c r="B24" s="1596" t="s">
        <v>1343</v>
      </c>
      <c r="C24" s="1609">
        <v>16.19</v>
      </c>
      <c r="D24" s="1609">
        <v>17.19</v>
      </c>
      <c r="E24" s="1609">
        <v>18.6</v>
      </c>
      <c r="F24" s="1609">
        <v>11.45</v>
      </c>
      <c r="G24" s="1609">
        <v>20.94</v>
      </c>
      <c r="H24" s="1598">
        <f t="shared" si="1"/>
        <v>182.88209606986902</v>
      </c>
    </row>
    <row r="25" spans="1:8" ht="15">
      <c r="A25" s="1595" t="s">
        <v>1341</v>
      </c>
      <c r="B25" s="1596" t="s">
        <v>1343</v>
      </c>
      <c r="C25" s="1610">
        <v>2.02</v>
      </c>
      <c r="D25" s="1610">
        <v>2.54</v>
      </c>
      <c r="E25" s="1610">
        <v>2.23</v>
      </c>
      <c r="F25" s="1610">
        <v>1.88</v>
      </c>
      <c r="G25" s="1610">
        <v>2.23</v>
      </c>
      <c r="H25" s="1598">
        <f t="shared" si="1"/>
        <v>118.61702127659575</v>
      </c>
    </row>
    <row r="26" spans="1:8" ht="15">
      <c r="A26" s="1600" t="s">
        <v>1393</v>
      </c>
      <c r="B26" s="1596" t="s">
        <v>1343</v>
      </c>
      <c r="C26" s="1609">
        <v>4.3</v>
      </c>
      <c r="D26" s="1609">
        <v>5.36</v>
      </c>
      <c r="E26" s="1609">
        <v>4.53</v>
      </c>
      <c r="F26" s="1609">
        <v>2.61</v>
      </c>
      <c r="G26" s="1609">
        <v>4.96</v>
      </c>
      <c r="H26" s="1598">
        <f t="shared" si="1"/>
        <v>190.03831417624522</v>
      </c>
    </row>
    <row r="27" spans="1:8" ht="19.5" customHeight="1">
      <c r="A27" s="1611" t="s">
        <v>1344</v>
      </c>
      <c r="B27" s="1612"/>
      <c r="C27" s="1613"/>
      <c r="D27" s="1604"/>
      <c r="E27" s="1604"/>
      <c r="F27" s="1605"/>
      <c r="G27" s="1605"/>
      <c r="H27" s="1614"/>
    </row>
    <row r="28" spans="1:8" ht="15">
      <c r="A28" s="1558" t="s">
        <v>1333</v>
      </c>
      <c r="B28" s="1594" t="s">
        <v>1121</v>
      </c>
      <c r="C28" s="1592">
        <v>2793.1847</v>
      </c>
      <c r="D28" s="1592">
        <v>4137.0191</v>
      </c>
      <c r="E28" s="1592">
        <v>3330.011</v>
      </c>
      <c r="F28" s="1592">
        <v>2554.2392</v>
      </c>
      <c r="G28" s="1592">
        <v>3714.121</v>
      </c>
      <c r="H28" s="1593">
        <f>G28/F28*100</f>
        <v>145.41006965988151</v>
      </c>
    </row>
    <row r="29" spans="1:8" ht="15">
      <c r="A29" s="1537" t="s">
        <v>1335</v>
      </c>
      <c r="B29" s="1594" t="s">
        <v>1121</v>
      </c>
      <c r="C29" s="1592">
        <v>1379.6431</v>
      </c>
      <c r="D29" s="1592">
        <v>1819.4786</v>
      </c>
      <c r="E29" s="1592">
        <v>1537.9045</v>
      </c>
      <c r="F29" s="1592">
        <v>1185.2861</v>
      </c>
      <c r="G29" s="1592">
        <v>1631.112</v>
      </c>
      <c r="H29" s="1593">
        <f aca="true" t="shared" si="2" ref="H29:H40">G29/F29*100</f>
        <v>137.61335765263763</v>
      </c>
    </row>
    <row r="30" spans="1:8" ht="15">
      <c r="A30" s="1537" t="s">
        <v>1336</v>
      </c>
      <c r="B30" s="1594" t="s">
        <v>1121</v>
      </c>
      <c r="C30" s="1592">
        <v>659.6215</v>
      </c>
      <c r="D30" s="1592">
        <v>891.3168</v>
      </c>
      <c r="E30" s="1592">
        <v>675.4751</v>
      </c>
      <c r="F30" s="1592">
        <v>361.3904</v>
      </c>
      <c r="G30" s="1592">
        <v>525.0011</v>
      </c>
      <c r="H30" s="1593">
        <f t="shared" si="2"/>
        <v>145.27256396406764</v>
      </c>
    </row>
    <row r="31" spans="1:8" ht="15">
      <c r="A31" s="1537" t="s">
        <v>1337</v>
      </c>
      <c r="B31" s="1594" t="s">
        <v>1121</v>
      </c>
      <c r="C31" s="1592">
        <v>54.3678</v>
      </c>
      <c r="D31" s="1592">
        <v>80.3493</v>
      </c>
      <c r="E31" s="1592">
        <v>56.9316</v>
      </c>
      <c r="F31" s="1592">
        <v>35.4696</v>
      </c>
      <c r="G31" s="1592">
        <v>41.239</v>
      </c>
      <c r="H31" s="1593">
        <f t="shared" si="2"/>
        <v>116.26575997473891</v>
      </c>
    </row>
    <row r="32" spans="1:8" ht="15">
      <c r="A32" s="1537" t="s">
        <v>1338</v>
      </c>
      <c r="B32" s="1594" t="s">
        <v>1121</v>
      </c>
      <c r="C32" s="1592">
        <v>37.352</v>
      </c>
      <c r="D32" s="1592">
        <v>35.0348</v>
      </c>
      <c r="E32" s="1592">
        <v>34.621</v>
      </c>
      <c r="F32" s="1592">
        <v>24.6341</v>
      </c>
      <c r="G32" s="1592">
        <v>35.954</v>
      </c>
      <c r="H32" s="1593">
        <f t="shared" si="2"/>
        <v>145.95215575158014</v>
      </c>
    </row>
    <row r="33" spans="1:8" ht="15">
      <c r="A33" s="1537" t="s">
        <v>1339</v>
      </c>
      <c r="B33" s="1594" t="s">
        <v>1121</v>
      </c>
      <c r="C33" s="1592">
        <v>623.9066</v>
      </c>
      <c r="D33" s="1592">
        <v>1260.6164</v>
      </c>
      <c r="E33" s="1592">
        <v>988.0534</v>
      </c>
      <c r="F33" s="1592">
        <v>921.3133</v>
      </c>
      <c r="G33" s="1592">
        <v>1444.3582</v>
      </c>
      <c r="H33" s="1593">
        <f t="shared" si="2"/>
        <v>156.77166496999445</v>
      </c>
    </row>
    <row r="34" spans="1:8" ht="15">
      <c r="A34" s="1595" t="s">
        <v>1340</v>
      </c>
      <c r="B34" s="1596" t="s">
        <v>1121</v>
      </c>
      <c r="C34" s="1597">
        <v>846.4996</v>
      </c>
      <c r="D34" s="1597">
        <v>678.9152</v>
      </c>
      <c r="E34" s="1597">
        <v>898.8073</v>
      </c>
      <c r="F34" s="1597">
        <v>977.6939</v>
      </c>
      <c r="G34" s="1597">
        <v>1160.7</v>
      </c>
      <c r="H34" s="1598">
        <f t="shared" si="2"/>
        <v>118.71813867305502</v>
      </c>
    </row>
    <row r="35" spans="1:8" ht="15">
      <c r="A35" s="1595" t="s">
        <v>22</v>
      </c>
      <c r="B35" s="1596" t="s">
        <v>1121</v>
      </c>
      <c r="C35" s="1597">
        <v>287.6672</v>
      </c>
      <c r="D35" s="1597">
        <v>245.277</v>
      </c>
      <c r="E35" s="1597">
        <v>216.1227</v>
      </c>
      <c r="F35" s="1597">
        <v>125.9208</v>
      </c>
      <c r="G35" s="1597">
        <v>217.252</v>
      </c>
      <c r="H35" s="1598">
        <f t="shared" si="2"/>
        <v>172.53067007198175</v>
      </c>
    </row>
    <row r="36" spans="1:8" ht="15">
      <c r="A36" s="1595" t="s">
        <v>1341</v>
      </c>
      <c r="B36" s="1596" t="s">
        <v>1121</v>
      </c>
      <c r="C36" s="1599">
        <v>467.5123</v>
      </c>
      <c r="D36" s="1599">
        <v>633.1411</v>
      </c>
      <c r="E36" s="1599">
        <v>595.8326</v>
      </c>
      <c r="F36" s="1599">
        <v>500.6884</v>
      </c>
      <c r="G36" s="1599">
        <v>574.6</v>
      </c>
      <c r="H36" s="1598">
        <f t="shared" si="2"/>
        <v>114.7619956843418</v>
      </c>
    </row>
    <row r="37" spans="1:8" ht="15">
      <c r="A37" s="1600" t="s">
        <v>1393</v>
      </c>
      <c r="B37" s="1596" t="s">
        <v>1121</v>
      </c>
      <c r="C37" s="1597">
        <v>48.7755</v>
      </c>
      <c r="D37" s="1597">
        <v>51.2</v>
      </c>
      <c r="E37" s="1597">
        <v>41.8065</v>
      </c>
      <c r="F37" s="1597">
        <v>20.974</v>
      </c>
      <c r="G37" s="1597">
        <v>48.6</v>
      </c>
      <c r="H37" s="1598">
        <f t="shared" si="2"/>
        <v>231.71545723276438</v>
      </c>
    </row>
    <row r="38" spans="1:8" ht="15">
      <c r="A38" s="1595" t="s">
        <v>1345</v>
      </c>
      <c r="B38" s="1596" t="s">
        <v>1121</v>
      </c>
      <c r="C38" s="1597">
        <v>22.3</v>
      </c>
      <c r="D38" s="1597">
        <v>48.8</v>
      </c>
      <c r="E38" s="1615">
        <v>46.3</v>
      </c>
      <c r="F38" s="1615">
        <v>40.5</v>
      </c>
      <c r="G38" s="1616">
        <v>40.1</v>
      </c>
      <c r="H38" s="1598">
        <f t="shared" si="2"/>
        <v>99.01234567901234</v>
      </c>
    </row>
    <row r="39" spans="1:8" ht="15">
      <c r="A39" s="1595" t="s">
        <v>1346</v>
      </c>
      <c r="B39" s="1596" t="s">
        <v>1347</v>
      </c>
      <c r="C39" s="1597">
        <v>44.9</v>
      </c>
      <c r="D39" s="1597">
        <v>74.6</v>
      </c>
      <c r="E39" s="1615">
        <v>69.1</v>
      </c>
      <c r="F39" s="1615">
        <v>58.7</v>
      </c>
      <c r="G39" s="1616">
        <v>59.8</v>
      </c>
      <c r="H39" s="1598">
        <v>87.5</v>
      </c>
    </row>
    <row r="40" spans="1:8" ht="15.75" thickBot="1">
      <c r="A40" s="1617" t="s">
        <v>1348</v>
      </c>
      <c r="B40" s="1618" t="s">
        <v>1121</v>
      </c>
      <c r="C40" s="1619">
        <v>307.756</v>
      </c>
      <c r="D40" s="1619">
        <v>333</v>
      </c>
      <c r="E40" s="1619">
        <v>312.084</v>
      </c>
      <c r="F40" s="1619">
        <v>284.4</v>
      </c>
      <c r="G40" s="1619">
        <v>314.9</v>
      </c>
      <c r="H40" s="1620">
        <f t="shared" si="2"/>
        <v>110.72433192686357</v>
      </c>
    </row>
    <row r="41" ht="12.75">
      <c r="A41" s="659" t="s">
        <v>1349</v>
      </c>
    </row>
    <row r="42" ht="12.75">
      <c r="A42" s="659" t="s">
        <v>254</v>
      </c>
    </row>
    <row r="43" ht="12.75">
      <c r="A43" s="659" t="s">
        <v>1350</v>
      </c>
    </row>
    <row r="44" ht="12.75">
      <c r="A44" s="659" t="s">
        <v>1394</v>
      </c>
    </row>
  </sheetData>
  <sheetProtection/>
  <mergeCells count="4">
    <mergeCell ref="G2:H2"/>
    <mergeCell ref="A3:A4"/>
    <mergeCell ref="C3:F3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5.140625" style="659" customWidth="1"/>
    <col min="2" max="2" width="11.57421875" style="659" bestFit="1" customWidth="1"/>
    <col min="3" max="3" width="11.28125" style="659" bestFit="1" customWidth="1"/>
    <col min="4" max="4" width="7.28125" style="659" bestFit="1" customWidth="1"/>
    <col min="5" max="5" width="11.57421875" style="659" bestFit="1" customWidth="1"/>
    <col min="6" max="6" width="11.28125" style="659" bestFit="1" customWidth="1"/>
    <col min="7" max="7" width="7.28125" style="659" bestFit="1" customWidth="1"/>
    <col min="8" max="8" width="11.57421875" style="659" bestFit="1" customWidth="1"/>
    <col min="9" max="9" width="7.28125" style="659" bestFit="1" customWidth="1"/>
    <col min="10" max="10" width="12.8515625" style="659" bestFit="1" customWidth="1"/>
    <col min="11" max="16384" width="9.140625" style="659" customWidth="1"/>
  </cols>
  <sheetData>
    <row r="1" spans="1:10" ht="16.5" thickBot="1">
      <c r="A1" s="635" t="s">
        <v>1304</v>
      </c>
      <c r="B1" s="637"/>
      <c r="C1" s="637"/>
      <c r="D1" s="637"/>
      <c r="E1" s="637"/>
      <c r="F1" s="487"/>
      <c r="G1" s="487"/>
      <c r="H1" s="637"/>
      <c r="I1" s="637"/>
      <c r="J1" s="662" t="s">
        <v>1352</v>
      </c>
    </row>
    <row r="2" spans="1:10" ht="13.5" customHeight="1">
      <c r="A2" s="1536" t="s">
        <v>1305</v>
      </c>
      <c r="B2" s="1842">
        <v>2010</v>
      </c>
      <c r="C2" s="1842"/>
      <c r="D2" s="1842"/>
      <c r="E2" s="1842">
        <v>2011</v>
      </c>
      <c r="F2" s="1842"/>
      <c r="G2" s="1842"/>
      <c r="H2" s="1843" t="s">
        <v>165</v>
      </c>
      <c r="I2" s="1842"/>
      <c r="J2" s="1844"/>
    </row>
    <row r="3" spans="1:10" ht="13.5" customHeight="1">
      <c r="A3" s="1537"/>
      <c r="B3" s="1538" t="s">
        <v>1306</v>
      </c>
      <c r="C3" s="1845" t="s">
        <v>1307</v>
      </c>
      <c r="D3" s="1846"/>
      <c r="E3" s="1539" t="s">
        <v>1306</v>
      </c>
      <c r="F3" s="1845" t="s">
        <v>1307</v>
      </c>
      <c r="G3" s="1846"/>
      <c r="H3" s="1538" t="s">
        <v>1306</v>
      </c>
      <c r="I3" s="1845" t="s">
        <v>1307</v>
      </c>
      <c r="J3" s="1847"/>
    </row>
    <row r="4" spans="1:10" ht="13.5" customHeight="1" thickBot="1">
      <c r="A4" s="1540"/>
      <c r="B4" s="1541" t="s">
        <v>1308</v>
      </c>
      <c r="C4" s="641" t="s">
        <v>1309</v>
      </c>
      <c r="D4" s="1542" t="s">
        <v>1310</v>
      </c>
      <c r="E4" s="1543" t="s">
        <v>1308</v>
      </c>
      <c r="F4" s="641" t="s">
        <v>1309</v>
      </c>
      <c r="G4" s="641" t="s">
        <v>1310</v>
      </c>
      <c r="H4" s="1541" t="s">
        <v>1308</v>
      </c>
      <c r="I4" s="641" t="s">
        <v>1309</v>
      </c>
      <c r="J4" s="643" t="s">
        <v>1310</v>
      </c>
    </row>
    <row r="5" spans="1:10" s="664" customFormat="1" ht="13.5" customHeight="1" thickTop="1">
      <c r="A5" s="1537" t="s">
        <v>1311</v>
      </c>
      <c r="B5" s="1544">
        <v>924.55</v>
      </c>
      <c r="C5" s="1545">
        <v>21835.9</v>
      </c>
      <c r="D5" s="1546">
        <v>23.62</v>
      </c>
      <c r="E5" s="1544">
        <v>380.45</v>
      </c>
      <c r="F5" s="1545">
        <v>11081</v>
      </c>
      <c r="G5" s="1546">
        <v>29.13</v>
      </c>
      <c r="H5" s="1547">
        <f>E5/B5*100</f>
        <v>41.1497485263101</v>
      </c>
      <c r="I5" s="1548">
        <f>F5/C5*100</f>
        <v>50.74670611241121</v>
      </c>
      <c r="J5" s="1549">
        <f>G5/D5*100</f>
        <v>123.32768839966128</v>
      </c>
    </row>
    <row r="6" spans="1:10" ht="13.5" customHeight="1">
      <c r="A6" s="1550" t="s">
        <v>1312</v>
      </c>
      <c r="B6" s="1551"/>
      <c r="C6" s="1552"/>
      <c r="D6" s="1553"/>
      <c r="E6" s="1551"/>
      <c r="F6" s="1552"/>
      <c r="G6" s="1553"/>
      <c r="H6" s="1554"/>
      <c r="I6" s="1555"/>
      <c r="J6" s="1556"/>
    </row>
    <row r="7" spans="1:10" s="664" customFormat="1" ht="13.5" customHeight="1">
      <c r="A7" s="1537" t="s">
        <v>1313</v>
      </c>
      <c r="B7" s="1544">
        <v>757.86</v>
      </c>
      <c r="C7" s="1557">
        <v>19492.3</v>
      </c>
      <c r="D7" s="1546">
        <v>25.72</v>
      </c>
      <c r="E7" s="1544">
        <v>291.14</v>
      </c>
      <c r="F7" s="1557">
        <v>8547.7</v>
      </c>
      <c r="G7" s="1546">
        <v>29.36</v>
      </c>
      <c r="H7" s="1547">
        <f aca="true" t="shared" si="0" ref="H7:J8">E7/B7*100</f>
        <v>38.416066291927265</v>
      </c>
      <c r="I7" s="1548">
        <f t="shared" si="0"/>
        <v>43.85167476388113</v>
      </c>
      <c r="J7" s="1549">
        <f t="shared" si="0"/>
        <v>114.1524105754277</v>
      </c>
    </row>
    <row r="8" spans="1:10" s="664" customFormat="1" ht="13.5" customHeight="1">
      <c r="A8" s="1558" t="s">
        <v>1314</v>
      </c>
      <c r="B8" s="1559">
        <v>92371</v>
      </c>
      <c r="C8" s="1560">
        <v>1924282.7</v>
      </c>
      <c r="D8" s="1561">
        <v>20.83</v>
      </c>
      <c r="E8" s="1559">
        <v>95280.38</v>
      </c>
      <c r="F8" s="1560">
        <v>2516619.6</v>
      </c>
      <c r="G8" s="1561">
        <v>26.41</v>
      </c>
      <c r="H8" s="1562">
        <f t="shared" si="0"/>
        <v>103.1496681859025</v>
      </c>
      <c r="I8" s="1563">
        <f t="shared" si="0"/>
        <v>130.78221822604343</v>
      </c>
      <c r="J8" s="1564">
        <f t="shared" si="0"/>
        <v>126.78828612578013</v>
      </c>
    </row>
    <row r="9" spans="1:10" ht="13.5" customHeight="1">
      <c r="A9" s="1550" t="s">
        <v>1312</v>
      </c>
      <c r="B9" s="1551"/>
      <c r="C9" s="1552"/>
      <c r="D9" s="1553"/>
      <c r="E9" s="1551"/>
      <c r="F9" s="1552"/>
      <c r="G9" s="1553"/>
      <c r="H9" s="1554"/>
      <c r="I9" s="1555"/>
      <c r="J9" s="1556"/>
    </row>
    <row r="10" spans="1:10" s="664" customFormat="1" ht="13.5" customHeight="1">
      <c r="A10" s="1565" t="s">
        <v>1315</v>
      </c>
      <c r="B10" s="1544">
        <v>76467.99</v>
      </c>
      <c r="C10" s="1566">
        <v>1714450.9</v>
      </c>
      <c r="D10" s="1546">
        <v>22.42</v>
      </c>
      <c r="E10" s="1544">
        <v>77268.58</v>
      </c>
      <c r="F10" s="1566">
        <v>2219064.7</v>
      </c>
      <c r="G10" s="1546">
        <v>28.72</v>
      </c>
      <c r="H10" s="1547">
        <f aca="true" t="shared" si="1" ref="H10:J13">E10/B10*100</f>
        <v>101.04696095712728</v>
      </c>
      <c r="I10" s="1548">
        <f t="shared" si="1"/>
        <v>129.4329688881729</v>
      </c>
      <c r="J10" s="1549">
        <f t="shared" si="1"/>
        <v>128.09991079393396</v>
      </c>
    </row>
    <row r="11" spans="1:10" s="664" customFormat="1" ht="13.5" customHeight="1">
      <c r="A11" s="1537" t="s">
        <v>1316</v>
      </c>
      <c r="B11" s="1544">
        <v>10560.47</v>
      </c>
      <c r="C11" s="1557">
        <v>140354.2</v>
      </c>
      <c r="D11" s="1546">
        <v>13.29</v>
      </c>
      <c r="E11" s="1567" t="s">
        <v>1317</v>
      </c>
      <c r="F11" s="1568" t="s">
        <v>1317</v>
      </c>
      <c r="G11" s="1546" t="s">
        <v>1317</v>
      </c>
      <c r="H11" s="1547" t="s">
        <v>1318</v>
      </c>
      <c r="I11" s="1548" t="s">
        <v>1318</v>
      </c>
      <c r="J11" s="1549" t="s">
        <v>1318</v>
      </c>
    </row>
    <row r="12" spans="1:10" ht="13.5" customHeight="1">
      <c r="A12" s="1537" t="s">
        <v>1319</v>
      </c>
      <c r="B12" s="1569" t="s">
        <v>1317</v>
      </c>
      <c r="C12" s="1570" t="s">
        <v>1317</v>
      </c>
      <c r="D12" s="1571" t="s">
        <v>1317</v>
      </c>
      <c r="E12" s="1569">
        <v>7422.98</v>
      </c>
      <c r="F12" s="1570">
        <v>121608.6</v>
      </c>
      <c r="G12" s="1571">
        <v>16.38</v>
      </c>
      <c r="H12" s="1572" t="s">
        <v>1318</v>
      </c>
      <c r="I12" s="1573" t="s">
        <v>1318</v>
      </c>
      <c r="J12" s="1574" t="s">
        <v>1318</v>
      </c>
    </row>
    <row r="13" spans="1:10" s="664" customFormat="1" ht="13.5" customHeight="1">
      <c r="A13" s="1558" t="s">
        <v>1320</v>
      </c>
      <c r="B13" s="1559">
        <v>160545.55</v>
      </c>
      <c r="C13" s="1560">
        <v>688488.3</v>
      </c>
      <c r="D13" s="1561">
        <v>4.29</v>
      </c>
      <c r="E13" s="1559">
        <v>173583.66</v>
      </c>
      <c r="F13" s="1560">
        <v>673348.7</v>
      </c>
      <c r="G13" s="1561">
        <v>3.88</v>
      </c>
      <c r="H13" s="1547">
        <f t="shared" si="1"/>
        <v>108.12112824055231</v>
      </c>
      <c r="I13" s="1548">
        <f t="shared" si="1"/>
        <v>97.80103743229913</v>
      </c>
      <c r="J13" s="1549">
        <f t="shared" si="1"/>
        <v>90.44289044289044</v>
      </c>
    </row>
    <row r="14" spans="1:10" ht="12" customHeight="1">
      <c r="A14" s="1550" t="s">
        <v>1312</v>
      </c>
      <c r="B14" s="1551"/>
      <c r="C14" s="1552"/>
      <c r="D14" s="1553"/>
      <c r="E14" s="1551"/>
      <c r="F14" s="1552"/>
      <c r="G14" s="1553"/>
      <c r="H14" s="1575"/>
      <c r="I14" s="1576"/>
      <c r="J14" s="1577"/>
    </row>
    <row r="15" spans="1:10" s="664" customFormat="1" ht="13.5" customHeight="1">
      <c r="A15" s="1537" t="s">
        <v>1321</v>
      </c>
      <c r="B15" s="1544">
        <v>4592.62</v>
      </c>
      <c r="C15" s="1557">
        <v>17933.1</v>
      </c>
      <c r="D15" s="1546">
        <v>3.9</v>
      </c>
      <c r="E15" s="1544">
        <v>4351.07</v>
      </c>
      <c r="F15" s="1557">
        <v>20600.8</v>
      </c>
      <c r="G15" s="1546">
        <v>4.73</v>
      </c>
      <c r="H15" s="1547">
        <f aca="true" t="shared" si="2" ref="H15:J20">E15/B15*100</f>
        <v>94.74047493587537</v>
      </c>
      <c r="I15" s="1548">
        <f t="shared" si="2"/>
        <v>114.87584410949584</v>
      </c>
      <c r="J15" s="1549">
        <f t="shared" si="2"/>
        <v>121.2820512820513</v>
      </c>
    </row>
    <row r="16" spans="1:10" s="664" customFormat="1" ht="13.5" customHeight="1">
      <c r="A16" s="1537" t="s">
        <v>1322</v>
      </c>
      <c r="B16" s="1544">
        <v>53452.8</v>
      </c>
      <c r="C16" s="1557">
        <v>348151.2</v>
      </c>
      <c r="D16" s="1546">
        <v>6.51</v>
      </c>
      <c r="E16" s="1544">
        <v>48648.03</v>
      </c>
      <c r="F16" s="1557">
        <v>314072.7</v>
      </c>
      <c r="G16" s="1546">
        <v>6.46</v>
      </c>
      <c r="H16" s="1547">
        <f t="shared" si="2"/>
        <v>91.01119118175288</v>
      </c>
      <c r="I16" s="1548">
        <f t="shared" si="2"/>
        <v>90.21158048572</v>
      </c>
      <c r="J16" s="1549">
        <f t="shared" si="2"/>
        <v>99.23195084485408</v>
      </c>
    </row>
    <row r="17" spans="1:10" s="664" customFormat="1" ht="13.5" customHeight="1">
      <c r="A17" s="1537" t="s">
        <v>1323</v>
      </c>
      <c r="B17" s="1544">
        <v>505.12</v>
      </c>
      <c r="C17" s="1557">
        <v>1820.4</v>
      </c>
      <c r="D17" s="1546">
        <v>3.6</v>
      </c>
      <c r="E17" s="1544">
        <v>724.42</v>
      </c>
      <c r="F17" s="1557">
        <v>2609.4</v>
      </c>
      <c r="G17" s="1546">
        <v>3.6</v>
      </c>
      <c r="H17" s="1547">
        <f t="shared" si="2"/>
        <v>143.41542603737724</v>
      </c>
      <c r="I17" s="1548">
        <f t="shared" si="2"/>
        <v>143.3421226104153</v>
      </c>
      <c r="J17" s="1549">
        <f t="shared" si="2"/>
        <v>100</v>
      </c>
    </row>
    <row r="18" spans="1:10" s="664" customFormat="1" ht="13.5" customHeight="1">
      <c r="A18" s="1537" t="s">
        <v>1324</v>
      </c>
      <c r="B18" s="1544">
        <v>36845.28</v>
      </c>
      <c r="C18" s="1557">
        <v>153690.6</v>
      </c>
      <c r="D18" s="1546">
        <v>4.17</v>
      </c>
      <c r="E18" s="1544">
        <v>39374.92</v>
      </c>
      <c r="F18" s="1557">
        <v>145803.6</v>
      </c>
      <c r="G18" s="1546">
        <v>3.7</v>
      </c>
      <c r="H18" s="1547">
        <f t="shared" si="2"/>
        <v>106.86557409795773</v>
      </c>
      <c r="I18" s="1548">
        <f t="shared" si="2"/>
        <v>94.86826129899943</v>
      </c>
      <c r="J18" s="1549">
        <f t="shared" si="2"/>
        <v>88.72901678657075</v>
      </c>
    </row>
    <row r="19" spans="1:10" s="664" customFormat="1" ht="13.5" customHeight="1">
      <c r="A19" s="1537" t="s">
        <v>1325</v>
      </c>
      <c r="B19" s="1544">
        <v>1467.75</v>
      </c>
      <c r="C19" s="1557">
        <v>6252.9</v>
      </c>
      <c r="D19" s="1546">
        <v>4.26</v>
      </c>
      <c r="E19" s="1544">
        <v>2527.71</v>
      </c>
      <c r="F19" s="1557">
        <v>9038.4</v>
      </c>
      <c r="G19" s="1546">
        <v>3.58</v>
      </c>
      <c r="H19" s="1547">
        <f t="shared" si="2"/>
        <v>172.21665815022996</v>
      </c>
      <c r="I19" s="1548">
        <f t="shared" si="2"/>
        <v>144.547330038862</v>
      </c>
      <c r="J19" s="1549">
        <f t="shared" si="2"/>
        <v>84.03755868544602</v>
      </c>
    </row>
    <row r="20" spans="1:10" s="664" customFormat="1" ht="12" customHeight="1">
      <c r="A20" s="1537" t="s">
        <v>1326</v>
      </c>
      <c r="B20" s="1544">
        <v>59960.36</v>
      </c>
      <c r="C20" s="1557">
        <v>146860.4</v>
      </c>
      <c r="D20" s="1546">
        <v>2.45</v>
      </c>
      <c r="E20" s="1544">
        <v>75481.14</v>
      </c>
      <c r="F20" s="1557">
        <v>172817.3</v>
      </c>
      <c r="G20" s="1546">
        <v>2.29</v>
      </c>
      <c r="H20" s="1547">
        <f t="shared" si="2"/>
        <v>125.8850680683038</v>
      </c>
      <c r="I20" s="1548">
        <f t="shared" si="2"/>
        <v>117.67453990320058</v>
      </c>
      <c r="J20" s="1549">
        <f t="shared" si="2"/>
        <v>93.46938775510203</v>
      </c>
    </row>
    <row r="21" spans="1:10" ht="13.5" customHeight="1" thickBot="1">
      <c r="A21" s="1578" t="s">
        <v>1327</v>
      </c>
      <c r="B21" s="1579" t="s">
        <v>1317</v>
      </c>
      <c r="C21" s="1580" t="s">
        <v>1317</v>
      </c>
      <c r="D21" s="1581" t="s">
        <v>1317</v>
      </c>
      <c r="E21" s="1579">
        <v>2467.81</v>
      </c>
      <c r="F21" s="1580">
        <v>8397.7</v>
      </c>
      <c r="G21" s="1581">
        <v>3.4</v>
      </c>
      <c r="H21" s="1582" t="s">
        <v>1318</v>
      </c>
      <c r="I21" s="1582" t="s">
        <v>1318</v>
      </c>
      <c r="J21" s="1583" t="s">
        <v>1318</v>
      </c>
    </row>
    <row r="22" ht="14.25" customHeight="1">
      <c r="A22" s="659" t="s">
        <v>1328</v>
      </c>
    </row>
    <row r="23" ht="12" customHeight="1">
      <c r="A23" s="659" t="s">
        <v>254</v>
      </c>
    </row>
  </sheetData>
  <sheetProtection/>
  <mergeCells count="6">
    <mergeCell ref="B2:D2"/>
    <mergeCell ref="E2:G2"/>
    <mergeCell ref="H2:J2"/>
    <mergeCell ref="C3:D3"/>
    <mergeCell ref="F3:G3"/>
    <mergeCell ref="I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8" zoomScaleNormal="98" zoomScalePageLayoutView="0" workbookViewId="0" topLeftCell="A1">
      <selection activeCell="A43" sqref="A43"/>
    </sheetView>
  </sheetViews>
  <sheetFormatPr defaultColWidth="20.57421875" defaultRowHeight="15"/>
  <cols>
    <col min="1" max="1" width="11.28125" style="125" customWidth="1"/>
    <col min="2" max="3" width="6.8515625" style="125" bestFit="1" customWidth="1"/>
    <col min="4" max="4" width="10.57421875" style="125" bestFit="1" customWidth="1"/>
    <col min="5" max="6" width="7.8515625" style="125" bestFit="1" customWidth="1"/>
    <col min="7" max="7" width="10.57421875" style="125" bestFit="1" customWidth="1"/>
    <col min="8" max="9" width="8.8515625" style="125" bestFit="1" customWidth="1"/>
    <col min="10" max="10" width="10.57421875" style="125" customWidth="1"/>
    <col min="11" max="11" width="8.8515625" style="125" bestFit="1" customWidth="1"/>
    <col min="12" max="12" width="10.28125" style="125" bestFit="1" customWidth="1"/>
    <col min="13" max="13" width="10.57421875" style="125" bestFit="1" customWidth="1"/>
    <col min="14" max="15" width="8.8515625" style="125" bestFit="1" customWidth="1"/>
    <col min="16" max="16" width="10.57421875" style="125" bestFit="1" customWidth="1"/>
    <col min="17" max="16384" width="20.57421875" style="125" customWidth="1"/>
  </cols>
  <sheetData>
    <row r="1" spans="1:16" s="124" customFormat="1" ht="15">
      <c r="A1" s="123" t="s">
        <v>87</v>
      </c>
      <c r="P1" s="123"/>
    </row>
    <row r="2" spans="1:16" s="124" customFormat="1" ht="15">
      <c r="A2" s="123"/>
      <c r="O2" s="1725" t="s">
        <v>88</v>
      </c>
      <c r="P2" s="1726"/>
    </row>
    <row r="3" spans="1:16" ht="12.75" customHeight="1">
      <c r="A3" s="1727" t="s">
        <v>59</v>
      </c>
      <c r="B3" s="1729" t="s">
        <v>60</v>
      </c>
      <c r="C3" s="1729"/>
      <c r="D3" s="1730"/>
      <c r="E3" s="1729" t="s">
        <v>61</v>
      </c>
      <c r="F3" s="1729"/>
      <c r="G3" s="1730"/>
      <c r="H3" s="1729" t="s">
        <v>62</v>
      </c>
      <c r="I3" s="1729"/>
      <c r="J3" s="1730"/>
      <c r="K3" s="1731" t="s">
        <v>63</v>
      </c>
      <c r="L3" s="1729"/>
      <c r="M3" s="1730"/>
      <c r="N3" s="1729" t="s">
        <v>64</v>
      </c>
      <c r="O3" s="1729"/>
      <c r="P3" s="1730"/>
    </row>
    <row r="4" spans="1:16" ht="12.75">
      <c r="A4" s="1728"/>
      <c r="B4" s="126">
        <v>2009</v>
      </c>
      <c r="C4" s="126">
        <v>2010</v>
      </c>
      <c r="D4" s="126" t="s">
        <v>65</v>
      </c>
      <c r="E4" s="126">
        <v>2009</v>
      </c>
      <c r="F4" s="126">
        <v>2010</v>
      </c>
      <c r="G4" s="126" t="s">
        <v>65</v>
      </c>
      <c r="H4" s="126">
        <v>2009</v>
      </c>
      <c r="I4" s="126">
        <v>2010</v>
      </c>
      <c r="J4" s="126" t="s">
        <v>65</v>
      </c>
      <c r="K4" s="126">
        <v>2009</v>
      </c>
      <c r="L4" s="126">
        <v>2010</v>
      </c>
      <c r="M4" s="126" t="s">
        <v>65</v>
      </c>
      <c r="N4" s="126">
        <v>2009</v>
      </c>
      <c r="O4" s="126">
        <v>2010</v>
      </c>
      <c r="P4" s="126" t="s">
        <v>65</v>
      </c>
    </row>
    <row r="5" spans="1:16" ht="12.75">
      <c r="A5" s="127" t="s">
        <v>66</v>
      </c>
      <c r="B5" s="128">
        <v>2495.4</v>
      </c>
      <c r="C5" s="128">
        <v>2432.2</v>
      </c>
      <c r="D5" s="128">
        <f>C5*100/B5</f>
        <v>97.46733990542597</v>
      </c>
      <c r="E5" s="128">
        <v>61683.8</v>
      </c>
      <c r="F5" s="129">
        <v>62149.7</v>
      </c>
      <c r="G5" s="128">
        <f>F5*100/E5</f>
        <v>100.75530366157726</v>
      </c>
      <c r="H5" s="128">
        <v>106084.3</v>
      </c>
      <c r="I5" s="128">
        <v>109112</v>
      </c>
      <c r="J5" s="128">
        <f>I5*100/H5</f>
        <v>102.85405097644043</v>
      </c>
      <c r="K5" s="128">
        <v>586471.2</v>
      </c>
      <c r="L5" s="128">
        <v>599438</v>
      </c>
      <c r="M5" s="128">
        <f>L5*100/K5</f>
        <v>102.21098666055555</v>
      </c>
      <c r="N5" s="130">
        <v>163036.6</v>
      </c>
      <c r="O5" s="130">
        <v>168444.8</v>
      </c>
      <c r="P5" s="128">
        <f>O5*100/N5</f>
        <v>103.31716927364775</v>
      </c>
    </row>
    <row r="6" spans="1:16" ht="12.75">
      <c r="A6" s="131" t="s">
        <v>67</v>
      </c>
      <c r="B6" s="132">
        <v>297.5</v>
      </c>
      <c r="C6" s="132">
        <v>281.6</v>
      </c>
      <c r="D6" s="133">
        <f aca="true" t="shared" si="0" ref="D6:D21">C6*100/B6</f>
        <v>94.65546218487397</v>
      </c>
      <c r="E6" s="132">
        <v>8077</v>
      </c>
      <c r="F6" s="133">
        <v>8198.2</v>
      </c>
      <c r="G6" s="133">
        <f aca="true" t="shared" si="1" ref="G6:G21">F6*100/E6</f>
        <v>101.50055713755108</v>
      </c>
      <c r="H6" s="133">
        <v>21887.7</v>
      </c>
      <c r="I6" s="133">
        <v>22532.6</v>
      </c>
      <c r="J6" s="133">
        <f aca="true" t="shared" si="2" ref="J6:J21">I6*100/H6</f>
        <v>102.94640368791605</v>
      </c>
      <c r="K6" s="133">
        <v>146189.8</v>
      </c>
      <c r="L6" s="133">
        <v>147299.7</v>
      </c>
      <c r="M6" s="133">
        <f aca="true" t="shared" si="3" ref="M6:M21">L6*100/K6</f>
        <v>100.75921849540805</v>
      </c>
      <c r="N6" s="130">
        <v>14431.1</v>
      </c>
      <c r="O6" s="130">
        <v>13903.1</v>
      </c>
      <c r="P6" s="133">
        <f aca="true" t="shared" si="4" ref="P6:P21">O6*100/N6</f>
        <v>96.34123524887222</v>
      </c>
    </row>
    <row r="7" spans="1:16" ht="12.75">
      <c r="A7" s="98" t="s">
        <v>68</v>
      </c>
      <c r="B7" s="134">
        <v>26.4</v>
      </c>
      <c r="C7" s="134">
        <v>46.2</v>
      </c>
      <c r="D7" s="135">
        <f t="shared" si="0"/>
        <v>175</v>
      </c>
      <c r="E7" s="134">
        <v>3376.5</v>
      </c>
      <c r="F7" s="134">
        <v>2626.4</v>
      </c>
      <c r="G7" s="135">
        <f t="shared" si="1"/>
        <v>77.7846882866874</v>
      </c>
      <c r="H7" s="135">
        <v>289</v>
      </c>
      <c r="I7" s="135">
        <v>281</v>
      </c>
      <c r="J7" s="135">
        <f t="shared" si="2"/>
        <v>97.2318339100346</v>
      </c>
      <c r="K7" s="135">
        <v>10366.3</v>
      </c>
      <c r="L7" s="135">
        <v>10501.9</v>
      </c>
      <c r="M7" s="135">
        <f t="shared" si="3"/>
        <v>101.30808485187579</v>
      </c>
      <c r="N7" s="136">
        <v>6892.9</v>
      </c>
      <c r="O7" s="136">
        <v>10721.9</v>
      </c>
      <c r="P7" s="135">
        <f t="shared" si="4"/>
        <v>155.54991367929318</v>
      </c>
    </row>
    <row r="8" spans="1:16" ht="12.75">
      <c r="A8" s="98" t="s">
        <v>69</v>
      </c>
      <c r="B8" s="134">
        <v>34.5</v>
      </c>
      <c r="C8" s="134">
        <v>33.5</v>
      </c>
      <c r="D8" s="136">
        <f t="shared" si="0"/>
        <v>97.10144927536231</v>
      </c>
      <c r="E8" s="134">
        <v>2361.6</v>
      </c>
      <c r="F8" s="134">
        <v>2330.3</v>
      </c>
      <c r="G8" s="136">
        <f t="shared" si="1"/>
        <v>98.67462737127373</v>
      </c>
      <c r="H8" s="136">
        <v>321</v>
      </c>
      <c r="I8" s="136">
        <v>336</v>
      </c>
      <c r="J8" s="136">
        <f t="shared" si="2"/>
        <v>104.67289719626169</v>
      </c>
      <c r="K8" s="136">
        <v>9388</v>
      </c>
      <c r="L8" s="136">
        <v>9023</v>
      </c>
      <c r="M8" s="136">
        <f t="shared" si="3"/>
        <v>96.11205794631445</v>
      </c>
      <c r="N8" s="136">
        <v>865.7</v>
      </c>
      <c r="O8" s="136">
        <v>970.6</v>
      </c>
      <c r="P8" s="136">
        <f t="shared" si="4"/>
        <v>112.11736167263486</v>
      </c>
    </row>
    <row r="9" spans="1:16" ht="12.75">
      <c r="A9" s="98" t="s">
        <v>70</v>
      </c>
      <c r="B9" s="134">
        <v>70.9</v>
      </c>
      <c r="C9" s="134">
        <v>75.7</v>
      </c>
      <c r="D9" s="136">
        <f t="shared" si="0"/>
        <v>106.77009873060648</v>
      </c>
      <c r="E9" s="134">
        <v>6775</v>
      </c>
      <c r="F9" s="134">
        <v>7196.1</v>
      </c>
      <c r="G9" s="136">
        <f t="shared" si="1"/>
        <v>106.21549815498155</v>
      </c>
      <c r="H9" s="136">
        <v>2929.5</v>
      </c>
      <c r="I9" s="136">
        <v>3078.8</v>
      </c>
      <c r="J9" s="136">
        <f t="shared" si="2"/>
        <v>105.09643283836832</v>
      </c>
      <c r="K9" s="136">
        <v>30007.8</v>
      </c>
      <c r="L9" s="136">
        <v>31667.6</v>
      </c>
      <c r="M9" s="136">
        <f t="shared" si="3"/>
        <v>105.53122854724438</v>
      </c>
      <c r="N9" s="136">
        <v>11512.2</v>
      </c>
      <c r="O9" s="136">
        <v>13436.8</v>
      </c>
      <c r="P9" s="136">
        <f t="shared" si="4"/>
        <v>116.71791664495056</v>
      </c>
    </row>
    <row r="10" spans="1:16" ht="12.75">
      <c r="A10" s="98" t="s">
        <v>71</v>
      </c>
      <c r="B10" s="134">
        <v>49.4</v>
      </c>
      <c r="C10" s="134">
        <v>45.4</v>
      </c>
      <c r="D10" s="135">
        <f t="shared" si="0"/>
        <v>91.90283400809717</v>
      </c>
      <c r="E10" s="134">
        <v>1590</v>
      </c>
      <c r="F10" s="134">
        <v>1600</v>
      </c>
      <c r="G10" s="135">
        <f t="shared" si="1"/>
        <v>100.62893081761007</v>
      </c>
      <c r="H10" s="135">
        <v>2510.7</v>
      </c>
      <c r="I10" s="135">
        <v>2447.4</v>
      </c>
      <c r="J10" s="135">
        <f t="shared" si="2"/>
        <v>97.47879077548095</v>
      </c>
      <c r="K10" s="135">
        <v>8213.3</v>
      </c>
      <c r="L10" s="135">
        <v>8243</v>
      </c>
      <c r="M10" s="135">
        <f t="shared" si="3"/>
        <v>100.36160861042457</v>
      </c>
      <c r="N10" s="136">
        <v>5793.7</v>
      </c>
      <c r="O10" s="136">
        <v>5535.7</v>
      </c>
      <c r="P10" s="135">
        <f t="shared" si="4"/>
        <v>95.54688713602707</v>
      </c>
    </row>
    <row r="11" spans="1:16" ht="12.75">
      <c r="A11" s="98" t="s">
        <v>72</v>
      </c>
      <c r="B11" s="134">
        <v>483.3</v>
      </c>
      <c r="C11" s="134">
        <v>497.6</v>
      </c>
      <c r="D11" s="135">
        <f t="shared" si="0"/>
        <v>102.95882474653425</v>
      </c>
      <c r="E11" s="134">
        <v>6049.3</v>
      </c>
      <c r="F11" s="134">
        <v>6217.8</v>
      </c>
      <c r="G11" s="135">
        <f t="shared" si="1"/>
        <v>102.78544624997933</v>
      </c>
      <c r="H11" s="135">
        <v>49885.5</v>
      </c>
      <c r="I11" s="135">
        <v>51668.8</v>
      </c>
      <c r="J11" s="135">
        <f t="shared" si="2"/>
        <v>103.57478626053663</v>
      </c>
      <c r="K11" s="135">
        <v>35509.8</v>
      </c>
      <c r="L11" s="135">
        <v>36036</v>
      </c>
      <c r="M11" s="135">
        <f t="shared" si="3"/>
        <v>101.48184444857475</v>
      </c>
      <c r="N11" s="136">
        <v>16648.6</v>
      </c>
      <c r="O11" s="136">
        <v>16483.7</v>
      </c>
      <c r="P11" s="135">
        <f t="shared" si="4"/>
        <v>99.00952632653798</v>
      </c>
    </row>
    <row r="12" spans="1:16" ht="12.75">
      <c r="A12" s="98" t="s">
        <v>73</v>
      </c>
      <c r="B12" s="134">
        <v>248.8</v>
      </c>
      <c r="C12" s="134">
        <v>234.9</v>
      </c>
      <c r="D12" s="135">
        <f t="shared" si="0"/>
        <v>94.41318327974277</v>
      </c>
      <c r="E12" s="134">
        <v>1055.8</v>
      </c>
      <c r="F12" s="134">
        <v>1086.5</v>
      </c>
      <c r="G12" s="135">
        <f t="shared" si="1"/>
        <v>102.90774767948476</v>
      </c>
      <c r="H12" s="135">
        <v>350</v>
      </c>
      <c r="I12" s="135">
        <v>332.5</v>
      </c>
      <c r="J12" s="135">
        <f t="shared" si="2"/>
        <v>95</v>
      </c>
      <c r="K12" s="135">
        <v>47825</v>
      </c>
      <c r="L12" s="135">
        <v>50300</v>
      </c>
      <c r="M12" s="135">
        <f t="shared" si="3"/>
        <v>105.17511761630946</v>
      </c>
      <c r="N12" s="136">
        <v>10086.3</v>
      </c>
      <c r="O12" s="136">
        <v>10288.8</v>
      </c>
      <c r="P12" s="135">
        <f t="shared" si="4"/>
        <v>102.00767377531899</v>
      </c>
    </row>
    <row r="13" spans="1:16" ht="12.75">
      <c r="A13" s="98" t="s">
        <v>74</v>
      </c>
      <c r="B13" s="134">
        <v>11.5</v>
      </c>
      <c r="C13" s="134">
        <v>11.4</v>
      </c>
      <c r="D13" s="135">
        <f t="shared" si="0"/>
        <v>99.1304347826087</v>
      </c>
      <c r="E13" s="134">
        <v>510.4</v>
      </c>
      <c r="F13" s="134">
        <v>506.5</v>
      </c>
      <c r="G13" s="135">
        <f t="shared" si="1"/>
        <v>99.23589341692791</v>
      </c>
      <c r="H13" s="135">
        <v>1309.6</v>
      </c>
      <c r="I13" s="135">
        <v>1290.9</v>
      </c>
      <c r="J13" s="135">
        <f t="shared" si="2"/>
        <v>98.5720830788027</v>
      </c>
      <c r="K13" s="135">
        <v>7909.488</v>
      </c>
      <c r="L13" s="135">
        <v>7720.5</v>
      </c>
      <c r="M13" s="135">
        <f t="shared" si="3"/>
        <v>97.61061651525358</v>
      </c>
      <c r="N13" s="136">
        <v>47.9</v>
      </c>
      <c r="O13" s="136">
        <v>45.3</v>
      </c>
      <c r="P13" s="135">
        <f t="shared" si="4"/>
        <v>94.57202505219207</v>
      </c>
    </row>
    <row r="14" spans="1:16" ht="12.75">
      <c r="A14" s="98" t="s">
        <v>75</v>
      </c>
      <c r="B14" s="134">
        <v>31.3</v>
      </c>
      <c r="C14" s="134">
        <v>34.9</v>
      </c>
      <c r="D14" s="135">
        <f t="shared" si="0"/>
        <v>111.50159744408946</v>
      </c>
      <c r="E14" s="134">
        <v>1902.8</v>
      </c>
      <c r="F14" s="134">
        <v>1954</v>
      </c>
      <c r="G14" s="135">
        <f t="shared" si="1"/>
        <v>102.69077149463948</v>
      </c>
      <c r="H14" s="135">
        <v>1162.3</v>
      </c>
      <c r="I14" s="135">
        <v>1173.6</v>
      </c>
      <c r="J14" s="135">
        <f t="shared" si="2"/>
        <v>100.97221027273508</v>
      </c>
      <c r="K14" s="135">
        <v>10549</v>
      </c>
      <c r="L14" s="135">
        <v>10676.7</v>
      </c>
      <c r="M14" s="135">
        <f t="shared" si="3"/>
        <v>101.21054128353398</v>
      </c>
      <c r="N14" s="136">
        <v>320.2</v>
      </c>
      <c r="O14" s="136">
        <v>354.6</v>
      </c>
      <c r="P14" s="135">
        <f t="shared" si="4"/>
        <v>110.74328544659588</v>
      </c>
    </row>
    <row r="15" spans="1:16" ht="12.75">
      <c r="A15" s="98" t="s">
        <v>76</v>
      </c>
      <c r="B15" s="134">
        <v>1.1</v>
      </c>
      <c r="C15" s="134">
        <v>1</v>
      </c>
      <c r="D15" s="135">
        <f t="shared" si="0"/>
        <v>90.9090909090909</v>
      </c>
      <c r="E15" s="134">
        <v>639.2</v>
      </c>
      <c r="F15" s="134">
        <v>638.8</v>
      </c>
      <c r="G15" s="135">
        <f t="shared" si="1"/>
        <v>99.9374217772215</v>
      </c>
      <c r="H15" s="135">
        <v>46.703</v>
      </c>
      <c r="I15" s="135">
        <v>47</v>
      </c>
      <c r="J15" s="135">
        <f t="shared" si="2"/>
        <v>100.6359334518125</v>
      </c>
      <c r="K15" s="135">
        <v>15216.84</v>
      </c>
      <c r="L15" s="135">
        <v>15216.84</v>
      </c>
      <c r="M15" s="135">
        <f t="shared" si="3"/>
        <v>100</v>
      </c>
      <c r="N15" s="136">
        <v>1.8</v>
      </c>
      <c r="O15" s="136">
        <v>2</v>
      </c>
      <c r="P15" s="135">
        <f t="shared" si="4"/>
        <v>111.11111111111111</v>
      </c>
    </row>
    <row r="16" spans="1:16" ht="12.75">
      <c r="A16" s="98" t="s">
        <v>77</v>
      </c>
      <c r="B16" s="134">
        <v>1</v>
      </c>
      <c r="C16" s="134">
        <v>1.1</v>
      </c>
      <c r="D16" s="135">
        <f t="shared" si="0"/>
        <v>110.00000000000001</v>
      </c>
      <c r="E16" s="134">
        <v>84.8</v>
      </c>
      <c r="F16" s="134">
        <v>83.5</v>
      </c>
      <c r="G16" s="135">
        <f t="shared" si="1"/>
        <v>98.46698113207547</v>
      </c>
      <c r="H16" s="135">
        <v>123.6</v>
      </c>
      <c r="I16" s="135">
        <v>128.8</v>
      </c>
      <c r="J16" s="135">
        <f t="shared" si="2"/>
        <v>104.20711974110034</v>
      </c>
      <c r="K16" s="135">
        <v>1558</v>
      </c>
      <c r="L16" s="135">
        <v>1562.4</v>
      </c>
      <c r="M16" s="135">
        <f t="shared" si="3"/>
        <v>100.28241335044929</v>
      </c>
      <c r="N16" s="136">
        <v>2.6</v>
      </c>
      <c r="O16" s="136">
        <v>4.1</v>
      </c>
      <c r="P16" s="135">
        <f t="shared" si="4"/>
        <v>157.69230769230768</v>
      </c>
    </row>
    <row r="17" spans="1:16" ht="12.75">
      <c r="A17" s="125" t="s">
        <v>78</v>
      </c>
      <c r="B17" s="134">
        <v>95.6</v>
      </c>
      <c r="C17" s="134">
        <v>59.6</v>
      </c>
      <c r="D17" s="135">
        <f t="shared" si="0"/>
        <v>62.34309623430963</v>
      </c>
      <c r="E17" s="134">
        <v>1731.5</v>
      </c>
      <c r="F17" s="134">
        <v>1703.9</v>
      </c>
      <c r="G17" s="135">
        <f t="shared" si="1"/>
        <v>98.40600635287323</v>
      </c>
      <c r="H17" s="135">
        <v>2068</v>
      </c>
      <c r="I17" s="135">
        <v>2247.5</v>
      </c>
      <c r="J17" s="135">
        <f t="shared" si="2"/>
        <v>108.6798839458414</v>
      </c>
      <c r="K17" s="135">
        <v>32325.8</v>
      </c>
      <c r="L17" s="135">
        <v>31895.1</v>
      </c>
      <c r="M17" s="135">
        <f t="shared" si="3"/>
        <v>98.66762771532336</v>
      </c>
      <c r="N17" s="136">
        <v>3115.1</v>
      </c>
      <c r="O17" s="136">
        <v>2744.6</v>
      </c>
      <c r="P17" s="135">
        <f t="shared" si="4"/>
        <v>88.10632082437161</v>
      </c>
    </row>
    <row r="18" spans="1:16" ht="12.75">
      <c r="A18" s="98" t="s">
        <v>79</v>
      </c>
      <c r="B18" s="134">
        <v>14.6</v>
      </c>
      <c r="C18" s="134">
        <v>14.7</v>
      </c>
      <c r="D18" s="135">
        <f t="shared" si="0"/>
        <v>100.68493150684932</v>
      </c>
      <c r="E18" s="134">
        <v>764.1</v>
      </c>
      <c r="F18" s="134">
        <v>885.7</v>
      </c>
      <c r="G18" s="135">
        <f t="shared" si="1"/>
        <v>115.91414736291061</v>
      </c>
      <c r="H18" s="135">
        <v>313</v>
      </c>
      <c r="I18" s="135">
        <v>338</v>
      </c>
      <c r="J18" s="135">
        <f t="shared" si="2"/>
        <v>107.98722044728434</v>
      </c>
      <c r="K18" s="135">
        <v>3104</v>
      </c>
      <c r="L18" s="135">
        <v>3233</v>
      </c>
      <c r="M18" s="135">
        <f t="shared" si="3"/>
        <v>104.15592783505154</v>
      </c>
      <c r="N18" s="136">
        <v>474.7</v>
      </c>
      <c r="O18" s="136">
        <v>349.6</v>
      </c>
      <c r="P18" s="135">
        <f t="shared" si="4"/>
        <v>73.64651358752897</v>
      </c>
    </row>
    <row r="19" spans="1:16" ht="12.75">
      <c r="A19" s="98" t="s">
        <v>80</v>
      </c>
      <c r="B19" s="134">
        <v>1.001644</v>
      </c>
      <c r="C19" s="134">
        <v>0.9</v>
      </c>
      <c r="D19" s="135">
        <f t="shared" si="0"/>
        <v>89.85228284699953</v>
      </c>
      <c r="E19" s="134">
        <v>141.9</v>
      </c>
      <c r="F19" s="134">
        <v>142</v>
      </c>
      <c r="G19" s="135">
        <f t="shared" si="1"/>
        <v>100.07047216349541</v>
      </c>
      <c r="H19" s="135">
        <v>237.6</v>
      </c>
      <c r="I19" s="135">
        <v>249.5</v>
      </c>
      <c r="J19" s="135">
        <f t="shared" si="2"/>
        <v>105.00841750841751</v>
      </c>
      <c r="K19" s="135">
        <v>4068.5</v>
      </c>
      <c r="L19" s="135">
        <v>4079.4</v>
      </c>
      <c r="M19" s="135">
        <f t="shared" si="3"/>
        <v>100.26791200688214</v>
      </c>
      <c r="N19" s="136">
        <v>30.8</v>
      </c>
      <c r="O19" s="136">
        <v>30.7</v>
      </c>
      <c r="P19" s="135">
        <f t="shared" si="4"/>
        <v>99.67532467532467</v>
      </c>
    </row>
    <row r="20" spans="1:16" ht="12.75">
      <c r="A20" s="98" t="s">
        <v>81</v>
      </c>
      <c r="B20" s="134">
        <v>33.6</v>
      </c>
      <c r="C20" s="134">
        <v>32.7</v>
      </c>
      <c r="D20" s="135">
        <f t="shared" si="0"/>
        <v>97.32142857142858</v>
      </c>
      <c r="E20" s="134">
        <v>324.5</v>
      </c>
      <c r="F20" s="134">
        <v>320.8</v>
      </c>
      <c r="G20" s="135">
        <f t="shared" si="1"/>
        <v>98.8597842835131</v>
      </c>
      <c r="H20" s="135"/>
      <c r="I20" s="135"/>
      <c r="J20" s="135"/>
      <c r="K20" s="135">
        <v>11583.3</v>
      </c>
      <c r="L20" s="135">
        <v>12480.1</v>
      </c>
      <c r="M20" s="135">
        <f t="shared" si="3"/>
        <v>107.74218055303757</v>
      </c>
      <c r="N20" s="136">
        <v>989.4</v>
      </c>
      <c r="O20" s="136">
        <v>1093.5</v>
      </c>
      <c r="P20" s="135">
        <f t="shared" si="4"/>
        <v>110.52152819890843</v>
      </c>
    </row>
    <row r="21" spans="1:16" ht="12.75">
      <c r="A21" s="137" t="s">
        <v>82</v>
      </c>
      <c r="B21" s="138">
        <v>419.4</v>
      </c>
      <c r="C21" s="138">
        <v>401.7</v>
      </c>
      <c r="D21" s="139">
        <f t="shared" si="0"/>
        <v>95.77968526466381</v>
      </c>
      <c r="E21" s="134">
        <v>11219</v>
      </c>
      <c r="F21" s="134">
        <v>11219</v>
      </c>
      <c r="G21" s="139">
        <f t="shared" si="1"/>
        <v>100</v>
      </c>
      <c r="H21" s="139">
        <v>9933</v>
      </c>
      <c r="I21" s="139">
        <v>9933</v>
      </c>
      <c r="J21" s="139">
        <f t="shared" si="2"/>
        <v>100</v>
      </c>
      <c r="K21" s="139">
        <v>85880.5</v>
      </c>
      <c r="L21" s="139">
        <v>87461.3</v>
      </c>
      <c r="M21" s="139">
        <f t="shared" si="3"/>
        <v>101.84069724792008</v>
      </c>
      <c r="N21" s="136">
        <v>18500.4</v>
      </c>
      <c r="O21" s="136">
        <v>18852.7</v>
      </c>
      <c r="P21" s="139">
        <f t="shared" si="4"/>
        <v>101.90428315063457</v>
      </c>
    </row>
    <row r="22" spans="1:16" ht="12.75">
      <c r="A22" s="1722" t="s">
        <v>83</v>
      </c>
      <c r="B22" s="1723"/>
      <c r="C22" s="1723"/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4"/>
    </row>
    <row r="23" spans="1:16" ht="12.75">
      <c r="A23" s="140" t="s">
        <v>67</v>
      </c>
      <c r="B23" s="141">
        <f>B6*100/2495.4</f>
        <v>11.92193636290775</v>
      </c>
      <c r="C23" s="141">
        <f aca="true" t="shared" si="5" ref="C23:C38">C6*100/2432.2</f>
        <v>11.577995230655375</v>
      </c>
      <c r="D23" s="141">
        <f>C23-B23</f>
        <v>-0.3439411322523753</v>
      </c>
      <c r="E23" s="141">
        <f>E6*100/61683.8</f>
        <v>13.0941997736845</v>
      </c>
      <c r="F23" s="141">
        <f>F6*100/62149.7</f>
        <v>13.19105321505977</v>
      </c>
      <c r="G23" s="141">
        <f>F23-E23</f>
        <v>0.09685344137526997</v>
      </c>
      <c r="H23" s="141">
        <f>H6*100/106084.3</f>
        <v>20.632365015369853</v>
      </c>
      <c r="I23" s="141">
        <f>I6*100/109112</f>
        <v>20.650890827773296</v>
      </c>
      <c r="J23" s="141">
        <f>I23-H23</f>
        <v>0.018525812403442643</v>
      </c>
      <c r="K23" s="141">
        <f>K6*100/586471.2</f>
        <v>24.92702113931596</v>
      </c>
      <c r="L23" s="141">
        <f>L6*100/599438</f>
        <v>24.572966678789136</v>
      </c>
      <c r="M23" s="141">
        <f>L23-K23</f>
        <v>-0.3540544605268252</v>
      </c>
      <c r="N23" s="141">
        <f>N6*100/163036.6</f>
        <v>8.851448079756324</v>
      </c>
      <c r="O23" s="141">
        <f>O6*100/168444.8</f>
        <v>8.25380183894071</v>
      </c>
      <c r="P23" s="141">
        <f>O23-N23</f>
        <v>-0.5976462408156138</v>
      </c>
    </row>
    <row r="24" spans="1:16" ht="12.75">
      <c r="A24" s="98" t="s">
        <v>68</v>
      </c>
      <c r="B24" s="97">
        <f aca="true" t="shared" si="6" ref="B24:B38">B7*100/2495.4</f>
        <v>1.0579466217840827</v>
      </c>
      <c r="C24" s="97">
        <f t="shared" si="5"/>
        <v>1.8995148425293973</v>
      </c>
      <c r="D24" s="97">
        <f aca="true" t="shared" si="7" ref="D24:D38">C24-B24</f>
        <v>0.8415682207453146</v>
      </c>
      <c r="E24" s="97">
        <f aca="true" t="shared" si="8" ref="E24:E38">E7*100/61683.8</f>
        <v>5.473884553156582</v>
      </c>
      <c r="F24" s="97">
        <f aca="true" t="shared" si="9" ref="F24:F38">F7*100/62149.7</f>
        <v>4.225925467057766</v>
      </c>
      <c r="G24" s="97">
        <f aca="true" t="shared" si="10" ref="G24:G38">F24-E24</f>
        <v>-1.247959086098816</v>
      </c>
      <c r="H24" s="97">
        <f aca="true" t="shared" si="11" ref="H24:H38">H7*100/106084.3</f>
        <v>0.27242485457320265</v>
      </c>
      <c r="I24" s="97">
        <f aca="true" t="shared" si="12" ref="I24:I38">I7*100/109112</f>
        <v>0.25753354351492047</v>
      </c>
      <c r="J24" s="97">
        <f aca="true" t="shared" si="13" ref="J24:J38">I24-H24</f>
        <v>-0.014891311058282175</v>
      </c>
      <c r="K24" s="97">
        <f aca="true" t="shared" si="14" ref="K24:K38">K7*100/586471.2</f>
        <v>1.7675718773573195</v>
      </c>
      <c r="L24" s="97">
        <f aca="true" t="shared" si="15" ref="L24:L38">L7*100/599438</f>
        <v>1.7519576670147705</v>
      </c>
      <c r="M24" s="97">
        <f aca="true" t="shared" si="16" ref="M24:M38">L24-K24</f>
        <v>-0.015614210342548951</v>
      </c>
      <c r="N24" s="97">
        <f aca="true" t="shared" si="17" ref="N24:N38">N7*100/163036.6</f>
        <v>4.227823691122116</v>
      </c>
      <c r="O24" s="97">
        <f aca="true" t="shared" si="18" ref="O24:O38">O7*100/168444.8</f>
        <v>6.365230627481526</v>
      </c>
      <c r="P24" s="97">
        <f aca="true" t="shared" si="19" ref="P24:P38">O24-N24</f>
        <v>2.13740693635941</v>
      </c>
    </row>
    <row r="25" spans="1:16" ht="12.75">
      <c r="A25" s="98" t="s">
        <v>69</v>
      </c>
      <c r="B25" s="97">
        <f t="shared" si="6"/>
        <v>1.3825438807405626</v>
      </c>
      <c r="C25" s="97">
        <f t="shared" si="5"/>
        <v>1.3773538360332211</v>
      </c>
      <c r="D25" s="97">
        <f t="shared" si="7"/>
        <v>-0.005190044707341412</v>
      </c>
      <c r="E25" s="97">
        <f t="shared" si="8"/>
        <v>3.8285579033717116</v>
      </c>
      <c r="F25" s="97">
        <f t="shared" si="9"/>
        <v>3.749495170531797</v>
      </c>
      <c r="G25" s="97">
        <f t="shared" si="10"/>
        <v>-0.0790627328399145</v>
      </c>
      <c r="H25" s="97">
        <f t="shared" si="11"/>
        <v>0.3025895443529344</v>
      </c>
      <c r="I25" s="97">
        <f t="shared" si="12"/>
        <v>0.3079404648434636</v>
      </c>
      <c r="J25" s="97">
        <f t="shared" si="13"/>
        <v>0.00535092049052921</v>
      </c>
      <c r="K25" s="97">
        <f t="shared" si="14"/>
        <v>1.6007606170601387</v>
      </c>
      <c r="L25" s="97">
        <f t="shared" si="15"/>
        <v>1.505243244505687</v>
      </c>
      <c r="M25" s="97">
        <f t="shared" si="16"/>
        <v>-0.09551737255445181</v>
      </c>
      <c r="N25" s="97">
        <f t="shared" si="17"/>
        <v>0.5309850671566998</v>
      </c>
      <c r="O25" s="97">
        <f t="shared" si="18"/>
        <v>0.5762125040369308</v>
      </c>
      <c r="P25" s="97">
        <f t="shared" si="19"/>
        <v>0.04522743688023101</v>
      </c>
    </row>
    <row r="26" spans="1:16" ht="12.75">
      <c r="A26" s="98" t="s">
        <v>70</v>
      </c>
      <c r="B26" s="97">
        <f t="shared" si="6"/>
        <v>2.8412278592610405</v>
      </c>
      <c r="C26" s="97">
        <f t="shared" si="5"/>
        <v>3.1124085190362636</v>
      </c>
      <c r="D26" s="97">
        <f t="shared" si="7"/>
        <v>0.2711806597752231</v>
      </c>
      <c r="E26" s="97">
        <f t="shared" si="8"/>
        <v>10.983434872689426</v>
      </c>
      <c r="F26" s="97">
        <f t="shared" si="9"/>
        <v>11.578656051437095</v>
      </c>
      <c r="G26" s="97">
        <f t="shared" si="10"/>
        <v>0.5952211787476696</v>
      </c>
      <c r="H26" s="97">
        <f t="shared" si="11"/>
        <v>2.7614830846788827</v>
      </c>
      <c r="I26" s="97">
        <f t="shared" si="12"/>
        <v>2.8216878070239755</v>
      </c>
      <c r="J26" s="97">
        <f t="shared" si="13"/>
        <v>0.060204722345092776</v>
      </c>
      <c r="K26" s="97">
        <f t="shared" si="14"/>
        <v>5.116670690734686</v>
      </c>
      <c r="L26" s="97">
        <f t="shared" si="15"/>
        <v>5.282881632462407</v>
      </c>
      <c r="M26" s="97">
        <f t="shared" si="16"/>
        <v>0.16621094172772022</v>
      </c>
      <c r="N26" s="97">
        <f t="shared" si="17"/>
        <v>7.061113884857756</v>
      </c>
      <c r="O26" s="97">
        <f t="shared" si="18"/>
        <v>7.9769752464902455</v>
      </c>
      <c r="P26" s="97">
        <f t="shared" si="19"/>
        <v>0.9158613616324898</v>
      </c>
    </row>
    <row r="27" spans="1:16" ht="12.75">
      <c r="A27" s="98" t="s">
        <v>71</v>
      </c>
      <c r="B27" s="97">
        <f t="shared" si="6"/>
        <v>1.979642542277791</v>
      </c>
      <c r="C27" s="97">
        <f t="shared" si="5"/>
        <v>1.8666228106241265</v>
      </c>
      <c r="D27" s="97">
        <f t="shared" si="7"/>
        <v>-0.11301973165366452</v>
      </c>
      <c r="E27" s="97">
        <f t="shared" si="8"/>
        <v>2.577662206284308</v>
      </c>
      <c r="F27" s="97">
        <f t="shared" si="9"/>
        <v>2.574429160559102</v>
      </c>
      <c r="G27" s="97">
        <f t="shared" si="10"/>
        <v>-0.0032330457252061073</v>
      </c>
      <c r="H27" s="97">
        <f t="shared" si="11"/>
        <v>2.3667027071866427</v>
      </c>
      <c r="I27" s="97">
        <f t="shared" si="12"/>
        <v>2.2430163501723</v>
      </c>
      <c r="J27" s="97">
        <f t="shared" si="13"/>
        <v>-0.12368635701434272</v>
      </c>
      <c r="K27" s="97">
        <f t="shared" si="14"/>
        <v>1.4004609262995351</v>
      </c>
      <c r="L27" s="97">
        <f t="shared" si="15"/>
        <v>1.375121363677311</v>
      </c>
      <c r="M27" s="97">
        <f t="shared" si="16"/>
        <v>-0.025339562622224143</v>
      </c>
      <c r="N27" s="97">
        <f t="shared" si="17"/>
        <v>3.5536192486840377</v>
      </c>
      <c r="O27" s="97">
        <f t="shared" si="18"/>
        <v>3.2863584984517185</v>
      </c>
      <c r="P27" s="97">
        <f t="shared" si="19"/>
        <v>-0.2672607502323192</v>
      </c>
    </row>
    <row r="28" spans="1:16" ht="12.75">
      <c r="A28" s="98" t="s">
        <v>72</v>
      </c>
      <c r="B28" s="97">
        <f t="shared" si="6"/>
        <v>19.367636451069966</v>
      </c>
      <c r="C28" s="97">
        <f t="shared" si="5"/>
        <v>20.45884384507853</v>
      </c>
      <c r="D28" s="97">
        <f t="shared" si="7"/>
        <v>1.0912073940085634</v>
      </c>
      <c r="E28" s="97">
        <f t="shared" si="8"/>
        <v>9.806950933632493</v>
      </c>
      <c r="F28" s="97">
        <f t="shared" si="9"/>
        <v>10.004553521577739</v>
      </c>
      <c r="G28" s="97">
        <f t="shared" si="10"/>
        <v>0.1976025879452461</v>
      </c>
      <c r="H28" s="97">
        <f t="shared" si="11"/>
        <v>47.0243947502128</v>
      </c>
      <c r="I28" s="97">
        <f t="shared" si="12"/>
        <v>47.3539115770951</v>
      </c>
      <c r="J28" s="97">
        <f t="shared" si="13"/>
        <v>0.32951682688229766</v>
      </c>
      <c r="K28" s="97">
        <f t="shared" si="14"/>
        <v>6.054824175509387</v>
      </c>
      <c r="L28" s="97">
        <f t="shared" si="15"/>
        <v>6.011630894270967</v>
      </c>
      <c r="M28" s="97">
        <f t="shared" si="16"/>
        <v>-0.0431932812384197</v>
      </c>
      <c r="N28" s="97">
        <f t="shared" si="17"/>
        <v>10.211572125522734</v>
      </c>
      <c r="O28" s="97">
        <f t="shared" si="18"/>
        <v>9.785817074792455</v>
      </c>
      <c r="P28" s="97">
        <f t="shared" si="19"/>
        <v>-0.4257550507302792</v>
      </c>
    </row>
    <row r="29" spans="1:16" ht="12.75">
      <c r="A29" s="98" t="s">
        <v>73</v>
      </c>
      <c r="B29" s="97">
        <f t="shared" si="6"/>
        <v>9.970345435601507</v>
      </c>
      <c r="C29" s="97">
        <f t="shared" si="5"/>
        <v>9.657922868185183</v>
      </c>
      <c r="D29" s="97">
        <f t="shared" si="7"/>
        <v>-0.31242256741632346</v>
      </c>
      <c r="E29" s="97">
        <f t="shared" si="8"/>
        <v>1.7116325518207374</v>
      </c>
      <c r="F29" s="97">
        <f t="shared" si="9"/>
        <v>1.748198301842165</v>
      </c>
      <c r="G29" s="97">
        <f t="shared" si="10"/>
        <v>0.03656575002142759</v>
      </c>
      <c r="H29" s="97">
        <f t="shared" si="11"/>
        <v>0.32992629446581634</v>
      </c>
      <c r="I29" s="97">
        <f t="shared" si="12"/>
        <v>0.30473275166801084</v>
      </c>
      <c r="J29" s="97">
        <f t="shared" si="13"/>
        <v>-0.0251935427978055</v>
      </c>
      <c r="K29" s="97">
        <f t="shared" si="14"/>
        <v>8.154705636014182</v>
      </c>
      <c r="L29" s="97">
        <f t="shared" si="15"/>
        <v>8.391193084188856</v>
      </c>
      <c r="M29" s="97">
        <f t="shared" si="16"/>
        <v>0.2364874481746746</v>
      </c>
      <c r="N29" s="97">
        <f t="shared" si="17"/>
        <v>6.1865249888675296</v>
      </c>
      <c r="O29" s="97">
        <f t="shared" si="18"/>
        <v>6.108113755960409</v>
      </c>
      <c r="P29" s="97">
        <f t="shared" si="19"/>
        <v>-0.07841123290712027</v>
      </c>
    </row>
    <row r="30" spans="1:16" ht="12.75">
      <c r="A30" s="98" t="s">
        <v>74</v>
      </c>
      <c r="B30" s="97">
        <f t="shared" si="6"/>
        <v>0.4608479602468542</v>
      </c>
      <c r="C30" s="97">
        <f t="shared" si="5"/>
        <v>0.46871145465011105</v>
      </c>
      <c r="D30" s="97">
        <f t="shared" si="7"/>
        <v>0.007863494403256843</v>
      </c>
      <c r="E30" s="97">
        <f t="shared" si="8"/>
        <v>0.8274457799292521</v>
      </c>
      <c r="F30" s="97">
        <f t="shared" si="9"/>
        <v>0.8149677311394906</v>
      </c>
      <c r="G30" s="97">
        <f t="shared" si="10"/>
        <v>-0.012478048789761442</v>
      </c>
      <c r="H30" s="97">
        <f t="shared" si="11"/>
        <v>1.234489929235523</v>
      </c>
      <c r="I30" s="97">
        <f t="shared" si="12"/>
        <v>1.183096268054843</v>
      </c>
      <c r="J30" s="97">
        <f t="shared" si="13"/>
        <v>-0.051393661180680006</v>
      </c>
      <c r="K30" s="97">
        <f t="shared" si="14"/>
        <v>1.3486575299861274</v>
      </c>
      <c r="L30" s="97">
        <f t="shared" si="15"/>
        <v>1.2879563858147132</v>
      </c>
      <c r="M30" s="97">
        <f t="shared" si="16"/>
        <v>-0.060701144171414256</v>
      </c>
      <c r="N30" s="97">
        <f t="shared" si="17"/>
        <v>0.0293799061069723</v>
      </c>
      <c r="O30" s="97">
        <f t="shared" si="18"/>
        <v>0.026893083075286386</v>
      </c>
      <c r="P30" s="97">
        <f t="shared" si="19"/>
        <v>-0.0024868230316859134</v>
      </c>
    </row>
    <row r="31" spans="1:16" ht="12.75">
      <c r="A31" s="98" t="s">
        <v>75</v>
      </c>
      <c r="B31" s="97">
        <f t="shared" si="6"/>
        <v>1.2543079265849162</v>
      </c>
      <c r="C31" s="97">
        <f t="shared" si="5"/>
        <v>1.4349148918674453</v>
      </c>
      <c r="D31" s="97">
        <f t="shared" si="7"/>
        <v>0.18060696528252906</v>
      </c>
      <c r="E31" s="97">
        <f t="shared" si="8"/>
        <v>3.0847645573067806</v>
      </c>
      <c r="F31" s="97">
        <f t="shared" si="9"/>
        <v>3.144021612332803</v>
      </c>
      <c r="G31" s="97">
        <f t="shared" si="10"/>
        <v>0.05925705502602252</v>
      </c>
      <c r="H31" s="97">
        <f t="shared" si="11"/>
        <v>1.0956380915931951</v>
      </c>
      <c r="I31" s="97">
        <f t="shared" si="12"/>
        <v>1.0755920522032405</v>
      </c>
      <c r="J31" s="97">
        <f t="shared" si="13"/>
        <v>-0.02004603938995464</v>
      </c>
      <c r="K31" s="97">
        <f t="shared" si="14"/>
        <v>1.798724302233426</v>
      </c>
      <c r="L31" s="97">
        <f t="shared" si="15"/>
        <v>1.781118314154258</v>
      </c>
      <c r="M31" s="97">
        <f t="shared" si="16"/>
        <v>-0.017605988079168133</v>
      </c>
      <c r="N31" s="97">
        <f t="shared" si="17"/>
        <v>0.1963976186942073</v>
      </c>
      <c r="O31" s="97">
        <f t="shared" si="18"/>
        <v>0.2105140675164802</v>
      </c>
      <c r="P31" s="97">
        <f t="shared" si="19"/>
        <v>0.014116448822272892</v>
      </c>
    </row>
    <row r="32" spans="1:16" ht="12.75">
      <c r="A32" s="98" t="s">
        <v>76</v>
      </c>
      <c r="B32" s="97">
        <f t="shared" si="6"/>
        <v>0.044081109241003454</v>
      </c>
      <c r="C32" s="97">
        <f t="shared" si="5"/>
        <v>0.04111503988158869</v>
      </c>
      <c r="D32" s="97">
        <f t="shared" si="7"/>
        <v>-0.0029660693594147636</v>
      </c>
      <c r="E32" s="97">
        <f t="shared" si="8"/>
        <v>1.0362526303502704</v>
      </c>
      <c r="F32" s="97">
        <f t="shared" si="9"/>
        <v>1.0278408423532213</v>
      </c>
      <c r="G32" s="97">
        <f t="shared" si="10"/>
        <v>-0.008411787997049114</v>
      </c>
      <c r="H32" s="97">
        <f t="shared" si="11"/>
        <v>0.04402442208696292</v>
      </c>
      <c r="I32" s="97">
        <f t="shared" si="12"/>
        <v>0.04307500549893687</v>
      </c>
      <c r="J32" s="97">
        <f t="shared" si="13"/>
        <v>-0.0009494165880260461</v>
      </c>
      <c r="K32" s="97">
        <f t="shared" si="14"/>
        <v>2.594644033671219</v>
      </c>
      <c r="L32" s="97">
        <f t="shared" si="15"/>
        <v>2.5385177449544405</v>
      </c>
      <c r="M32" s="97">
        <f t="shared" si="16"/>
        <v>-0.05612628871677838</v>
      </c>
      <c r="N32" s="142">
        <f t="shared" si="17"/>
        <v>0.001104046576044888</v>
      </c>
      <c r="O32" s="142">
        <f t="shared" si="18"/>
        <v>0.0011873325861053593</v>
      </c>
      <c r="P32" s="142">
        <f t="shared" si="19"/>
        <v>8.328601006047124E-05</v>
      </c>
    </row>
    <row r="33" spans="1:16" ht="12.75">
      <c r="A33" s="98" t="s">
        <v>77</v>
      </c>
      <c r="B33" s="97">
        <f t="shared" si="6"/>
        <v>0.0400737356736395</v>
      </c>
      <c r="C33" s="97">
        <f t="shared" si="5"/>
        <v>0.04522654386974756</v>
      </c>
      <c r="D33" s="97">
        <f t="shared" si="7"/>
        <v>0.005152808196108062</v>
      </c>
      <c r="E33" s="97">
        <f t="shared" si="8"/>
        <v>0.1374753176684964</v>
      </c>
      <c r="F33" s="97">
        <f t="shared" si="9"/>
        <v>0.13435302181667813</v>
      </c>
      <c r="G33" s="97">
        <f t="shared" si="10"/>
        <v>-0.0031222958518182797</v>
      </c>
      <c r="H33" s="97">
        <f t="shared" si="11"/>
        <v>0.116511114274214</v>
      </c>
      <c r="I33" s="97">
        <f t="shared" si="12"/>
        <v>0.11804384485666106</v>
      </c>
      <c r="J33" s="97">
        <f t="shared" si="13"/>
        <v>0.0015327305824470588</v>
      </c>
      <c r="K33" s="97">
        <f t="shared" si="14"/>
        <v>0.26565669379843376</v>
      </c>
      <c r="L33" s="97">
        <f t="shared" si="15"/>
        <v>0.2606441366746853</v>
      </c>
      <c r="M33" s="97">
        <f t="shared" si="16"/>
        <v>-0.0050125571237484845</v>
      </c>
      <c r="N33" s="142">
        <f t="shared" si="17"/>
        <v>0.0015947339431759493</v>
      </c>
      <c r="O33" s="142">
        <f t="shared" si="18"/>
        <v>0.002434031801515986</v>
      </c>
      <c r="P33" s="142">
        <f t="shared" si="19"/>
        <v>0.0008392978583400368</v>
      </c>
    </row>
    <row r="34" spans="1:16" ht="12.75">
      <c r="A34" s="125" t="s">
        <v>78</v>
      </c>
      <c r="B34" s="97">
        <f t="shared" si="6"/>
        <v>3.831049130399936</v>
      </c>
      <c r="C34" s="97">
        <f t="shared" si="5"/>
        <v>2.450456376942686</v>
      </c>
      <c r="D34" s="97">
        <f t="shared" si="7"/>
        <v>-1.38059275345725</v>
      </c>
      <c r="E34" s="97">
        <f t="shared" si="8"/>
        <v>2.807057930931622</v>
      </c>
      <c r="F34" s="97">
        <f t="shared" si="9"/>
        <v>2.7416061541729086</v>
      </c>
      <c r="G34" s="97">
        <f t="shared" si="10"/>
        <v>-0.06545177675871328</v>
      </c>
      <c r="H34" s="97">
        <f t="shared" si="11"/>
        <v>1.9493930770151662</v>
      </c>
      <c r="I34" s="97">
        <f t="shared" si="12"/>
        <v>2.059810103380013</v>
      </c>
      <c r="J34" s="97">
        <f t="shared" si="13"/>
        <v>0.11041702636484696</v>
      </c>
      <c r="K34" s="97">
        <f t="shared" si="14"/>
        <v>5.511916015654307</v>
      </c>
      <c r="L34" s="97">
        <f t="shared" si="15"/>
        <v>5.320833847704016</v>
      </c>
      <c r="M34" s="97">
        <f t="shared" si="16"/>
        <v>-0.19108216795029165</v>
      </c>
      <c r="N34" s="97">
        <f t="shared" si="17"/>
        <v>1.9106752716874615</v>
      </c>
      <c r="O34" s="97">
        <f t="shared" si="18"/>
        <v>1.6293765079123845</v>
      </c>
      <c r="P34" s="97">
        <f t="shared" si="19"/>
        <v>-0.281298763775077</v>
      </c>
    </row>
    <row r="35" spans="1:16" ht="12.75">
      <c r="A35" s="98" t="s">
        <v>79</v>
      </c>
      <c r="B35" s="97">
        <f t="shared" si="6"/>
        <v>0.5850765408351366</v>
      </c>
      <c r="C35" s="97">
        <f t="shared" si="5"/>
        <v>0.6043910862593537</v>
      </c>
      <c r="D35" s="97">
        <f t="shared" si="7"/>
        <v>0.019314545424217067</v>
      </c>
      <c r="E35" s="97">
        <f t="shared" si="8"/>
        <v>1.2387369130954966</v>
      </c>
      <c r="F35" s="97">
        <f t="shared" si="9"/>
        <v>1.4251074421919978</v>
      </c>
      <c r="G35" s="97">
        <f t="shared" si="10"/>
        <v>0.1863705290965012</v>
      </c>
      <c r="H35" s="97">
        <f t="shared" si="11"/>
        <v>0.2950483719080015</v>
      </c>
      <c r="I35" s="97">
        <f t="shared" si="12"/>
        <v>0.3097734438008652</v>
      </c>
      <c r="J35" s="97">
        <f t="shared" si="13"/>
        <v>0.014725071892863706</v>
      </c>
      <c r="K35" s="97">
        <f t="shared" si="14"/>
        <v>0.5292672513160067</v>
      </c>
      <c r="L35" s="97">
        <f t="shared" si="15"/>
        <v>0.5393385137412042</v>
      </c>
      <c r="M35" s="97">
        <f t="shared" si="16"/>
        <v>0.010071262425197514</v>
      </c>
      <c r="N35" s="97">
        <f t="shared" si="17"/>
        <v>0.29116161647139355</v>
      </c>
      <c r="O35" s="97">
        <f t="shared" si="18"/>
        <v>0.2075457360512168</v>
      </c>
      <c r="P35" s="97">
        <f t="shared" si="19"/>
        <v>-0.08361588042017676</v>
      </c>
    </row>
    <row r="36" spans="1:16" ht="12.75">
      <c r="A36" s="98" t="s">
        <v>80</v>
      </c>
      <c r="B36" s="97">
        <f t="shared" si="6"/>
        <v>0.04013961689508696</v>
      </c>
      <c r="C36" s="97">
        <f t="shared" si="5"/>
        <v>0.03700353589342982</v>
      </c>
      <c r="D36" s="97">
        <f t="shared" si="7"/>
        <v>-0.0031360810016571386</v>
      </c>
      <c r="E36" s="97">
        <f t="shared" si="8"/>
        <v>0.23004419312688257</v>
      </c>
      <c r="F36" s="97">
        <f t="shared" si="9"/>
        <v>0.2284805879996203</v>
      </c>
      <c r="G36" s="97">
        <f t="shared" si="10"/>
        <v>-0.0015636051272622797</v>
      </c>
      <c r="H36" s="97">
        <f t="shared" si="11"/>
        <v>0.22397282161450846</v>
      </c>
      <c r="I36" s="97">
        <v>0.22</v>
      </c>
      <c r="J36" s="97">
        <f t="shared" si="13"/>
        <v>-0.003972821614508459</v>
      </c>
      <c r="K36" s="97">
        <f t="shared" si="14"/>
        <v>0.6937254548901975</v>
      </c>
      <c r="L36" s="97">
        <f t="shared" si="15"/>
        <v>0.680537436732406</v>
      </c>
      <c r="M36" s="97">
        <f t="shared" si="16"/>
        <v>-0.013188018157791581</v>
      </c>
      <c r="N36" s="97">
        <f t="shared" si="17"/>
        <v>0.01889146363454586</v>
      </c>
      <c r="O36" s="97">
        <f t="shared" si="18"/>
        <v>0.018225555196717265</v>
      </c>
      <c r="P36" s="97">
        <f t="shared" si="19"/>
        <v>-0.0006659084378285961</v>
      </c>
    </row>
    <row r="37" spans="1:16" ht="12.75">
      <c r="A37" s="98" t="s">
        <v>81</v>
      </c>
      <c r="B37" s="97">
        <f t="shared" si="6"/>
        <v>1.346477518634287</v>
      </c>
      <c r="C37" s="97">
        <f t="shared" si="5"/>
        <v>1.3444618041279504</v>
      </c>
      <c r="D37" s="97">
        <f t="shared" si="7"/>
        <v>-0.002015714506336641</v>
      </c>
      <c r="E37" s="97">
        <f t="shared" si="8"/>
        <v>0.5260700540498477</v>
      </c>
      <c r="F37" s="97">
        <f t="shared" si="9"/>
        <v>0.5161730466921</v>
      </c>
      <c r="G37" s="97">
        <f t="shared" si="10"/>
        <v>-0.009897007357747789</v>
      </c>
      <c r="H37" s="97"/>
      <c r="I37" s="97"/>
      <c r="J37" s="97"/>
      <c r="K37" s="97">
        <f t="shared" si="14"/>
        <v>1.9750841985079577</v>
      </c>
      <c r="L37" s="97">
        <f t="shared" si="15"/>
        <v>2.0819667755464284</v>
      </c>
      <c r="M37" s="97">
        <f t="shared" si="16"/>
        <v>0.1068825770384707</v>
      </c>
      <c r="N37" s="97">
        <f t="shared" si="17"/>
        <v>0.6068576012993401</v>
      </c>
      <c r="O37" s="97">
        <f t="shared" si="18"/>
        <v>0.6491740914531051</v>
      </c>
      <c r="P37" s="97">
        <f t="shared" si="19"/>
        <v>0.04231649015376504</v>
      </c>
    </row>
    <row r="38" spans="1:16" ht="12.75">
      <c r="A38" s="137" t="s">
        <v>82</v>
      </c>
      <c r="B38" s="143">
        <f t="shared" si="6"/>
        <v>16.806924741524405</v>
      </c>
      <c r="C38" s="143">
        <f t="shared" si="5"/>
        <v>16.515911520434177</v>
      </c>
      <c r="D38" s="143">
        <f t="shared" si="7"/>
        <v>-0.2910132210902283</v>
      </c>
      <c r="E38" s="143">
        <f t="shared" si="8"/>
        <v>18.18791968069412</v>
      </c>
      <c r="F38" s="143">
        <f t="shared" si="9"/>
        <v>18.051575470195353</v>
      </c>
      <c r="G38" s="143">
        <f t="shared" si="10"/>
        <v>-0.13634421049876622</v>
      </c>
      <c r="H38" s="143">
        <f t="shared" si="11"/>
        <v>9.363308236939867</v>
      </c>
      <c r="I38" s="143">
        <f t="shared" si="12"/>
        <v>9.103489991934893</v>
      </c>
      <c r="J38" s="143">
        <f t="shared" si="13"/>
        <v>-0.25981824500497375</v>
      </c>
      <c r="K38" s="143">
        <f t="shared" si="14"/>
        <v>14.643600572372524</v>
      </c>
      <c r="L38" s="143">
        <f t="shared" si="15"/>
        <v>14.590549814993377</v>
      </c>
      <c r="M38" s="143">
        <f t="shared" si="16"/>
        <v>-0.053050757379146773</v>
      </c>
      <c r="N38" s="143">
        <f t="shared" si="17"/>
        <v>11.34739070858936</v>
      </c>
      <c r="O38" s="143">
        <f t="shared" si="18"/>
        <v>11.192212523034254</v>
      </c>
      <c r="P38" s="143">
        <f t="shared" si="19"/>
        <v>-0.15517818555510665</v>
      </c>
    </row>
    <row r="39" ht="12.75">
      <c r="A39" s="125" t="s">
        <v>84</v>
      </c>
    </row>
    <row r="40" ht="12.75">
      <c r="A40" s="125" t="s">
        <v>85</v>
      </c>
    </row>
    <row r="41" ht="12.75">
      <c r="A41" s="125" t="s">
        <v>86</v>
      </c>
    </row>
    <row r="43" ht="12.75">
      <c r="A43" s="31"/>
    </row>
  </sheetData>
  <sheetProtection/>
  <mergeCells count="8">
    <mergeCell ref="A22:P22"/>
    <mergeCell ref="O2:P2"/>
    <mergeCell ref="A3:A4"/>
    <mergeCell ref="B3:D3"/>
    <mergeCell ref="E3:G3"/>
    <mergeCell ref="H3:J3"/>
    <mergeCell ref="K3:M3"/>
    <mergeCell ref="N3:P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2" sqref="I2"/>
    </sheetView>
  </sheetViews>
  <sheetFormatPr defaultColWidth="6.7109375" defaultRowHeight="15"/>
  <cols>
    <col min="1" max="1" width="6.421875" style="290" customWidth="1"/>
    <col min="2" max="2" width="6.28125" style="290" customWidth="1"/>
    <col min="3" max="3" width="8.00390625" style="290" customWidth="1"/>
    <col min="4" max="4" width="8.57421875" style="290" customWidth="1"/>
    <col min="5" max="9" width="14.28125" style="290" customWidth="1"/>
    <col min="10" max="16384" width="6.7109375" style="290" customWidth="1"/>
  </cols>
  <sheetData>
    <row r="1" spans="1:9" ht="14.25">
      <c r="A1" s="1848" t="s">
        <v>212</v>
      </c>
      <c r="B1" s="1848"/>
      <c r="C1" s="1848"/>
      <c r="D1" s="1848"/>
      <c r="E1" s="1848"/>
      <c r="F1" s="1848"/>
      <c r="G1" s="1848"/>
      <c r="H1" s="1848"/>
      <c r="I1" s="1848"/>
    </row>
    <row r="2" spans="1:9" ht="18" customHeight="1" thickBot="1">
      <c r="A2" s="291"/>
      <c r="B2" s="292"/>
      <c r="C2" s="292"/>
      <c r="D2" s="292"/>
      <c r="I2" s="293" t="s">
        <v>1353</v>
      </c>
    </row>
    <row r="3" spans="1:9" ht="20.25" customHeight="1">
      <c r="A3" s="294" t="s">
        <v>0</v>
      </c>
      <c r="B3" s="295"/>
      <c r="C3" s="296"/>
      <c r="D3" s="297" t="s">
        <v>213</v>
      </c>
      <c r="E3" s="298" t="s">
        <v>214</v>
      </c>
      <c r="F3" s="299"/>
      <c r="G3" s="299"/>
      <c r="H3" s="300" t="s">
        <v>215</v>
      </c>
      <c r="I3" s="301" t="s">
        <v>216</v>
      </c>
    </row>
    <row r="4" spans="1:9" ht="20.25" customHeight="1" thickBot="1">
      <c r="A4" s="302"/>
      <c r="B4" s="303"/>
      <c r="C4" s="304"/>
      <c r="D4" s="305" t="s">
        <v>217</v>
      </c>
      <c r="E4" s="306" t="s">
        <v>218</v>
      </c>
      <c r="F4" s="306" t="s">
        <v>219</v>
      </c>
      <c r="G4" s="307" t="s">
        <v>220</v>
      </c>
      <c r="H4" s="308" t="s">
        <v>221</v>
      </c>
      <c r="I4" s="309" t="s">
        <v>11</v>
      </c>
    </row>
    <row r="5" spans="1:9" ht="15" customHeight="1">
      <c r="A5" s="310" t="s">
        <v>222</v>
      </c>
      <c r="B5" s="311"/>
      <c r="C5" s="311"/>
      <c r="D5" s="312"/>
      <c r="E5" s="313"/>
      <c r="F5" s="313"/>
      <c r="G5" s="313"/>
      <c r="H5" s="313"/>
      <c r="I5" s="314"/>
    </row>
    <row r="6" spans="1:9" ht="15" customHeight="1">
      <c r="A6" s="315" t="s">
        <v>223</v>
      </c>
      <c r="B6" s="316"/>
      <c r="C6" s="317"/>
      <c r="D6" s="318" t="s">
        <v>224</v>
      </c>
      <c r="E6" s="319">
        <v>471.965</v>
      </c>
      <c r="F6" s="320">
        <v>467.125</v>
      </c>
      <c r="G6" s="320">
        <v>463.358</v>
      </c>
      <c r="H6" s="319">
        <f>G6-F6</f>
        <v>-3.766999999999996</v>
      </c>
      <c r="I6" s="321">
        <f aca="true" t="shared" si="0" ref="I6:I17">G6/F6*100</f>
        <v>99.193577736152</v>
      </c>
    </row>
    <row r="7" spans="1:9" ht="15" customHeight="1">
      <c r="A7" s="315" t="s">
        <v>225</v>
      </c>
      <c r="B7" s="316" t="s">
        <v>226</v>
      </c>
      <c r="C7" s="317"/>
      <c r="D7" s="318" t="s">
        <v>224</v>
      </c>
      <c r="E7" s="319">
        <v>204.133</v>
      </c>
      <c r="F7" s="320">
        <v>204.386</v>
      </c>
      <c r="G7" s="320">
        <v>201.307</v>
      </c>
      <c r="H7" s="319">
        <f>G7-F7</f>
        <v>-3.0790000000000077</v>
      </c>
      <c r="I7" s="321">
        <f t="shared" si="0"/>
        <v>98.493536739307</v>
      </c>
    </row>
    <row r="8" spans="1:9" ht="15" customHeight="1">
      <c r="A8" s="315"/>
      <c r="B8" s="322" t="s">
        <v>227</v>
      </c>
      <c r="C8" s="323" t="s">
        <v>228</v>
      </c>
      <c r="D8" s="318" t="s">
        <v>224</v>
      </c>
      <c r="E8" s="319">
        <f>E7-E9</f>
        <v>162.505</v>
      </c>
      <c r="F8" s="319">
        <f>F7-F9</f>
        <v>159.26</v>
      </c>
      <c r="G8" s="319">
        <f>G7-G9</f>
        <v>154.105</v>
      </c>
      <c r="H8" s="319">
        <f aca="true" t="shared" si="1" ref="H8:H16">G8-F8</f>
        <v>-5.155000000000001</v>
      </c>
      <c r="I8" s="321">
        <f t="shared" si="0"/>
        <v>96.76315458997865</v>
      </c>
    </row>
    <row r="9" spans="1:9" ht="15" customHeight="1">
      <c r="A9" s="315"/>
      <c r="B9" s="316"/>
      <c r="C9" s="323" t="s">
        <v>229</v>
      </c>
      <c r="D9" s="318" t="s">
        <v>224</v>
      </c>
      <c r="E9" s="319">
        <f>28.938+12.69</f>
        <v>41.628</v>
      </c>
      <c r="F9" s="320">
        <f>30.745+14.381</f>
        <v>45.126000000000005</v>
      </c>
      <c r="G9" s="320">
        <f>32.235+14.967</f>
        <v>47.202</v>
      </c>
      <c r="H9" s="319">
        <f t="shared" si="1"/>
        <v>2.0759999999999934</v>
      </c>
      <c r="I9" s="321">
        <f t="shared" si="0"/>
        <v>104.6004520675442</v>
      </c>
    </row>
    <row r="10" spans="1:9" ht="15" customHeight="1">
      <c r="A10" s="315" t="s">
        <v>230</v>
      </c>
      <c r="B10" s="316"/>
      <c r="C10" s="317"/>
      <c r="D10" s="318" t="s">
        <v>224</v>
      </c>
      <c r="E10" s="319">
        <v>740.862</v>
      </c>
      <c r="F10" s="320">
        <v>687.26</v>
      </c>
      <c r="G10" s="320">
        <v>580.393</v>
      </c>
      <c r="H10" s="319">
        <f t="shared" si="1"/>
        <v>-106.86699999999996</v>
      </c>
      <c r="I10" s="321">
        <f t="shared" si="0"/>
        <v>84.4502808253063</v>
      </c>
    </row>
    <row r="11" spans="1:9" ht="15" customHeight="1">
      <c r="A11" s="315" t="s">
        <v>225</v>
      </c>
      <c r="B11" s="316" t="s">
        <v>231</v>
      </c>
      <c r="C11" s="317"/>
      <c r="D11" s="318" t="s">
        <v>224</v>
      </c>
      <c r="E11" s="319">
        <v>43.935</v>
      </c>
      <c r="F11" s="320">
        <v>41.261</v>
      </c>
      <c r="G11" s="320">
        <v>37.371</v>
      </c>
      <c r="H11" s="319">
        <f t="shared" si="1"/>
        <v>-3.8900000000000006</v>
      </c>
      <c r="I11" s="321">
        <f t="shared" si="0"/>
        <v>90.57221104675118</v>
      </c>
    </row>
    <row r="12" spans="1:9" ht="15" customHeight="1">
      <c r="A12" s="315" t="s">
        <v>232</v>
      </c>
      <c r="B12" s="316"/>
      <c r="C12" s="317"/>
      <c r="D12" s="318" t="s">
        <v>224</v>
      </c>
      <c r="E12" s="319">
        <v>376.978</v>
      </c>
      <c r="F12" s="324">
        <v>394.175</v>
      </c>
      <c r="G12" s="324">
        <v>393.927</v>
      </c>
      <c r="H12" s="319">
        <f t="shared" si="1"/>
        <v>-0.24799999999999045</v>
      </c>
      <c r="I12" s="321">
        <f t="shared" si="0"/>
        <v>99.93708378258388</v>
      </c>
    </row>
    <row r="13" spans="1:9" ht="15" customHeight="1">
      <c r="A13" s="315" t="s">
        <v>225</v>
      </c>
      <c r="B13" s="316" t="s">
        <v>233</v>
      </c>
      <c r="C13" s="317"/>
      <c r="D13" s="318" t="s">
        <v>224</v>
      </c>
      <c r="E13" s="319">
        <f>160.686+93.915</f>
        <v>254.601</v>
      </c>
      <c r="F13" s="324">
        <f>158.706+105.058</f>
        <v>263.764</v>
      </c>
      <c r="G13" s="324">
        <f>161.951+103.026</f>
        <v>264.977</v>
      </c>
      <c r="H13" s="319">
        <f t="shared" si="1"/>
        <v>1.2129999999999654</v>
      </c>
      <c r="I13" s="321">
        <f t="shared" si="0"/>
        <v>100.45988080253558</v>
      </c>
    </row>
    <row r="14" spans="1:9" ht="15" customHeight="1">
      <c r="A14" s="315" t="s">
        <v>234</v>
      </c>
      <c r="B14" s="316"/>
      <c r="C14" s="317"/>
      <c r="D14" s="318" t="s">
        <v>224</v>
      </c>
      <c r="E14" s="319">
        <v>35.686</v>
      </c>
      <c r="F14" s="324">
        <v>35.292</v>
      </c>
      <c r="G14" s="324">
        <v>34.053</v>
      </c>
      <c r="H14" s="319">
        <f t="shared" si="1"/>
        <v>-1.2390000000000043</v>
      </c>
      <c r="I14" s="321">
        <f t="shared" si="0"/>
        <v>96.48928935736143</v>
      </c>
    </row>
    <row r="15" spans="1:9" ht="15" customHeight="1">
      <c r="A15" s="315" t="s">
        <v>235</v>
      </c>
      <c r="B15" s="316"/>
      <c r="C15" s="317"/>
      <c r="D15" s="318" t="s">
        <v>224</v>
      </c>
      <c r="E15" s="319">
        <v>13583.284</v>
      </c>
      <c r="F15" s="324">
        <v>12991.916</v>
      </c>
      <c r="G15" s="324">
        <v>11375.603</v>
      </c>
      <c r="H15" s="319">
        <f t="shared" si="1"/>
        <v>-1616.313</v>
      </c>
      <c r="I15" s="321">
        <f t="shared" si="0"/>
        <v>87.55908674286378</v>
      </c>
    </row>
    <row r="16" spans="1:9" ht="15" customHeight="1">
      <c r="A16" s="315" t="s">
        <v>236</v>
      </c>
      <c r="B16" s="316"/>
      <c r="C16" s="317"/>
      <c r="D16" s="318" t="s">
        <v>224</v>
      </c>
      <c r="E16" s="319">
        <v>6252.243</v>
      </c>
      <c r="F16" s="324">
        <v>6266.205</v>
      </c>
      <c r="G16" s="324">
        <v>6183.382</v>
      </c>
      <c r="H16" s="319">
        <f t="shared" si="1"/>
        <v>-82.82300000000032</v>
      </c>
      <c r="I16" s="321">
        <f t="shared" si="0"/>
        <v>98.67825901003877</v>
      </c>
    </row>
    <row r="17" spans="1:13" ht="15" customHeight="1">
      <c r="A17" s="325" t="s">
        <v>237</v>
      </c>
      <c r="B17" s="316"/>
      <c r="C17" s="317"/>
      <c r="D17" s="318" t="s">
        <v>224</v>
      </c>
      <c r="E17" s="319">
        <v>7.199</v>
      </c>
      <c r="F17" s="326">
        <v>7.111</v>
      </c>
      <c r="G17" s="326">
        <v>6.937</v>
      </c>
      <c r="H17" s="319">
        <f>G17-F17</f>
        <v>-0.1739999999999995</v>
      </c>
      <c r="I17" s="321">
        <f t="shared" si="0"/>
        <v>97.55308676698074</v>
      </c>
      <c r="K17" s="327"/>
      <c r="M17" s="328"/>
    </row>
    <row r="18" spans="1:9" ht="15" customHeight="1">
      <c r="A18" s="329" t="s">
        <v>238</v>
      </c>
      <c r="B18" s="330"/>
      <c r="C18" s="330"/>
      <c r="D18" s="331"/>
      <c r="E18" s="332"/>
      <c r="F18" s="333"/>
      <c r="G18" s="333"/>
      <c r="H18" s="332"/>
      <c r="I18" s="334"/>
    </row>
    <row r="19" spans="1:9" ht="15" customHeight="1">
      <c r="A19" s="325" t="s">
        <v>239</v>
      </c>
      <c r="B19" s="335"/>
      <c r="C19" s="317"/>
      <c r="D19" s="336" t="s">
        <v>240</v>
      </c>
      <c r="E19" s="337">
        <v>27999</v>
      </c>
      <c r="F19" s="337">
        <v>26319</v>
      </c>
      <c r="G19" s="337">
        <v>22246</v>
      </c>
      <c r="H19" s="337">
        <f aca="true" t="shared" si="2" ref="H19:H27">G19-F19</f>
        <v>-4073</v>
      </c>
      <c r="I19" s="338">
        <f aca="true" t="shared" si="3" ref="I19:I27">G19/F19*100</f>
        <v>84.52448801246248</v>
      </c>
    </row>
    <row r="20" spans="1:11" ht="15" customHeight="1">
      <c r="A20" s="325" t="s">
        <v>241</v>
      </c>
      <c r="B20" s="335"/>
      <c r="C20" s="317"/>
      <c r="D20" s="318" t="s">
        <v>240</v>
      </c>
      <c r="E20" s="339">
        <v>86558</v>
      </c>
      <c r="F20" s="339">
        <v>86621</v>
      </c>
      <c r="G20" s="339">
        <v>88197</v>
      </c>
      <c r="H20" s="339">
        <f t="shared" si="2"/>
        <v>1576</v>
      </c>
      <c r="I20" s="340">
        <f t="shared" si="3"/>
        <v>101.81942023296891</v>
      </c>
      <c r="J20" s="341"/>
      <c r="K20" s="335"/>
    </row>
    <row r="21" spans="1:9" ht="15" customHeight="1">
      <c r="A21" s="325" t="s">
        <v>242</v>
      </c>
      <c r="B21" s="335"/>
      <c r="C21" s="317"/>
      <c r="D21" s="318" t="s">
        <v>240</v>
      </c>
      <c r="E21" s="339">
        <v>1208</v>
      </c>
      <c r="F21" s="339">
        <v>1345</v>
      </c>
      <c r="G21" s="339">
        <v>1188</v>
      </c>
      <c r="H21" s="339">
        <f t="shared" si="2"/>
        <v>-157</v>
      </c>
      <c r="I21" s="340">
        <f t="shared" si="3"/>
        <v>88.3271375464684</v>
      </c>
    </row>
    <row r="22" spans="1:9" ht="15" customHeight="1">
      <c r="A22" s="325" t="s">
        <v>243</v>
      </c>
      <c r="B22" s="335"/>
      <c r="C22" s="317"/>
      <c r="D22" s="318" t="s">
        <v>240</v>
      </c>
      <c r="E22" s="339">
        <v>257</v>
      </c>
      <c r="F22" s="339">
        <v>258.49523809523805</v>
      </c>
      <c r="G22" s="339">
        <v>258.2738095238095</v>
      </c>
      <c r="H22" s="339">
        <f t="shared" si="2"/>
        <v>-0.22142857142853245</v>
      </c>
      <c r="I22" s="340">
        <f t="shared" si="3"/>
        <v>99.9143394001916</v>
      </c>
    </row>
    <row r="23" spans="1:9" ht="15" customHeight="1">
      <c r="A23" s="342" t="s">
        <v>244</v>
      </c>
      <c r="B23" s="343"/>
      <c r="C23" s="344"/>
      <c r="D23" s="345" t="s">
        <v>240</v>
      </c>
      <c r="E23" s="346">
        <v>79088</v>
      </c>
      <c r="F23" s="346">
        <v>87998</v>
      </c>
      <c r="G23" s="346">
        <v>72253</v>
      </c>
      <c r="H23" s="346">
        <f t="shared" si="2"/>
        <v>-15745</v>
      </c>
      <c r="I23" s="347">
        <f t="shared" si="3"/>
        <v>82.10754789881588</v>
      </c>
    </row>
    <row r="24" spans="1:9" ht="15" customHeight="1">
      <c r="A24" s="315" t="s">
        <v>245</v>
      </c>
      <c r="B24" s="322"/>
      <c r="C24" s="323"/>
      <c r="D24" s="336" t="s">
        <v>246</v>
      </c>
      <c r="E24" s="339">
        <v>957327</v>
      </c>
      <c r="F24" s="339">
        <v>917977</v>
      </c>
      <c r="G24" s="339">
        <v>928315</v>
      </c>
      <c r="H24" s="339">
        <f t="shared" si="2"/>
        <v>10338</v>
      </c>
      <c r="I24" s="340">
        <f t="shared" si="3"/>
        <v>101.12617200648819</v>
      </c>
    </row>
    <row r="25" spans="1:9" ht="15" customHeight="1">
      <c r="A25" s="348" t="s">
        <v>247</v>
      </c>
      <c r="B25" s="343"/>
      <c r="C25" s="344"/>
      <c r="D25" s="345" t="s">
        <v>224</v>
      </c>
      <c r="E25" s="346">
        <v>1176352</v>
      </c>
      <c r="F25" s="346">
        <v>1244103</v>
      </c>
      <c r="G25" s="346">
        <v>1242487</v>
      </c>
      <c r="H25" s="346">
        <f t="shared" si="2"/>
        <v>-1616</v>
      </c>
      <c r="I25" s="347">
        <f t="shared" si="3"/>
        <v>99.87010721781074</v>
      </c>
    </row>
    <row r="26" spans="1:11" ht="15" customHeight="1">
      <c r="A26" s="315" t="s">
        <v>248</v>
      </c>
      <c r="B26" s="316"/>
      <c r="C26" s="317"/>
      <c r="D26" s="318" t="s">
        <v>246</v>
      </c>
      <c r="E26" s="339">
        <v>10415</v>
      </c>
      <c r="F26" s="339">
        <v>10553</v>
      </c>
      <c r="G26" s="339">
        <v>10293</v>
      </c>
      <c r="H26" s="339">
        <f t="shared" si="2"/>
        <v>-260</v>
      </c>
      <c r="I26" s="340">
        <f t="shared" si="3"/>
        <v>97.53624561736</v>
      </c>
      <c r="K26" s="349"/>
    </row>
    <row r="27" spans="1:9" ht="15" customHeight="1" thickBot="1">
      <c r="A27" s="350" t="s">
        <v>249</v>
      </c>
      <c r="B27" s="351"/>
      <c r="C27" s="352"/>
      <c r="D27" s="353" t="s">
        <v>246</v>
      </c>
      <c r="E27" s="354">
        <v>758</v>
      </c>
      <c r="F27" s="354">
        <v>693</v>
      </c>
      <c r="G27" s="354">
        <v>688</v>
      </c>
      <c r="H27" s="354">
        <f t="shared" si="2"/>
        <v>-5</v>
      </c>
      <c r="I27" s="355">
        <f t="shared" si="3"/>
        <v>99.27849927849928</v>
      </c>
    </row>
    <row r="28" spans="1:8" ht="3.75" customHeight="1">
      <c r="A28" s="316"/>
      <c r="B28" s="322"/>
      <c r="C28" s="322"/>
      <c r="D28" s="356"/>
      <c r="E28" s="31"/>
      <c r="F28" s="31"/>
      <c r="G28" s="31"/>
      <c r="H28" s="31"/>
    </row>
    <row r="29" spans="1:9" ht="27.75" customHeight="1">
      <c r="A29" s="1849" t="s">
        <v>250</v>
      </c>
      <c r="B29" s="1849"/>
      <c r="C29" s="1849"/>
      <c r="D29" s="1849"/>
      <c r="E29" s="1849"/>
      <c r="F29" s="1849"/>
      <c r="G29" s="1849"/>
      <c r="H29" s="1849"/>
      <c r="I29" s="1849"/>
    </row>
    <row r="30" spans="1:4" ht="12.75">
      <c r="A30" s="357" t="s">
        <v>251</v>
      </c>
      <c r="B30" s="358"/>
      <c r="C30" s="359"/>
      <c r="D30" s="359"/>
    </row>
    <row r="31" spans="2:4" ht="12.75">
      <c r="B31" s="360" t="s">
        <v>252</v>
      </c>
      <c r="C31" s="359"/>
      <c r="D31" s="359"/>
    </row>
    <row r="32" spans="2:4" ht="12.75">
      <c r="B32" s="360" t="s">
        <v>253</v>
      </c>
      <c r="C32" s="359"/>
      <c r="D32" s="359"/>
    </row>
    <row r="33" spans="1:4" ht="12.75">
      <c r="A33" s="357" t="s">
        <v>254</v>
      </c>
      <c r="B33" s="361"/>
      <c r="C33" s="362"/>
      <c r="D33" s="363"/>
    </row>
    <row r="34" spans="1:4" ht="12.75">
      <c r="A34" s="361"/>
      <c r="B34" s="361"/>
      <c r="C34" s="361"/>
      <c r="D34" s="364"/>
    </row>
    <row r="35" spans="1:4" ht="12.75">
      <c r="A35" s="361"/>
      <c r="B35" s="361"/>
      <c r="C35" s="361"/>
      <c r="D35" s="364"/>
    </row>
    <row r="36" spans="1:4" ht="12.75">
      <c r="A36" s="361"/>
      <c r="B36" s="361"/>
      <c r="C36" s="361"/>
      <c r="D36" s="365"/>
    </row>
    <row r="37" spans="1:4" ht="12.75">
      <c r="A37" s="361"/>
      <c r="B37" s="361"/>
      <c r="C37" s="361"/>
      <c r="D37" s="365"/>
    </row>
    <row r="38" spans="1:4" ht="12.75">
      <c r="A38" s="361"/>
      <c r="B38" s="361"/>
      <c r="C38" s="361"/>
      <c r="D38" s="365"/>
    </row>
    <row r="39" spans="1:4" ht="12.75">
      <c r="A39" s="361"/>
      <c r="B39" s="361"/>
      <c r="C39" s="361"/>
      <c r="D39" s="365"/>
    </row>
    <row r="40" ht="12.75">
      <c r="D40" s="366"/>
    </row>
    <row r="41" ht="12.75">
      <c r="D41" s="366"/>
    </row>
    <row r="42" ht="12.75">
      <c r="D42" s="366"/>
    </row>
    <row r="43" ht="12.75">
      <c r="D43" s="367"/>
    </row>
    <row r="44" ht="12.75">
      <c r="D44" s="367"/>
    </row>
    <row r="45" ht="12.75">
      <c r="D45" s="366"/>
    </row>
    <row r="46" ht="12.75">
      <c r="D46" s="366"/>
    </row>
  </sheetData>
  <sheetProtection/>
  <mergeCells count="2">
    <mergeCell ref="A1:I1"/>
    <mergeCell ref="A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I44" sqref="I44"/>
    </sheetView>
  </sheetViews>
  <sheetFormatPr defaultColWidth="10.28125" defaultRowHeight="15"/>
  <cols>
    <col min="1" max="1" width="23.421875" style="361" customWidth="1"/>
    <col min="2" max="2" width="16.28125" style="361" bestFit="1" customWidth="1"/>
    <col min="3" max="16384" width="10.28125" style="361" customWidth="1"/>
  </cols>
  <sheetData>
    <row r="1" spans="1:6" ht="38.25" customHeight="1">
      <c r="A1" s="1850" t="s">
        <v>255</v>
      </c>
      <c r="B1" s="1850"/>
      <c r="C1" s="1850"/>
      <c r="D1" s="1850"/>
      <c r="E1" s="1850"/>
      <c r="F1" s="1850"/>
    </row>
    <row r="2" spans="1:6" ht="14.25" customHeight="1" thickBot="1">
      <c r="A2" s="368"/>
      <c r="B2" s="369"/>
      <c r="C2" s="370"/>
      <c r="D2" s="370"/>
      <c r="E2" s="370"/>
      <c r="F2" s="371" t="s">
        <v>308</v>
      </c>
    </row>
    <row r="3" spans="1:6" ht="18" customHeight="1">
      <c r="A3" s="372" t="s">
        <v>256</v>
      </c>
      <c r="B3" s="297" t="s">
        <v>213</v>
      </c>
      <c r="C3" s="373" t="s">
        <v>214</v>
      </c>
      <c r="D3" s="374"/>
      <c r="E3" s="374"/>
      <c r="F3" s="375" t="s">
        <v>216</v>
      </c>
    </row>
    <row r="4" spans="1:6" ht="15" customHeight="1" thickBot="1">
      <c r="A4" s="376"/>
      <c r="B4" s="304" t="s">
        <v>217</v>
      </c>
      <c r="C4" s="377" t="s">
        <v>193</v>
      </c>
      <c r="D4" s="378" t="s">
        <v>194</v>
      </c>
      <c r="E4" s="378" t="s">
        <v>257</v>
      </c>
      <c r="F4" s="309" t="s">
        <v>11</v>
      </c>
    </row>
    <row r="5" spans="1:6" ht="12.75">
      <c r="A5" s="379" t="s">
        <v>258</v>
      </c>
      <c r="B5" s="380" t="s">
        <v>259</v>
      </c>
      <c r="C5" s="381">
        <v>28.7719051517602</v>
      </c>
      <c r="D5" s="382">
        <v>28.709917196425884</v>
      </c>
      <c r="E5" s="383">
        <v>29.074142115640385</v>
      </c>
      <c r="F5" s="384">
        <f aca="true" t="shared" si="0" ref="F5:F19">E5/D5*100</f>
        <v>101.2686379996242</v>
      </c>
    </row>
    <row r="6" spans="1:6" ht="12.75">
      <c r="A6" s="385" t="s">
        <v>260</v>
      </c>
      <c r="B6" s="318" t="s">
        <v>259</v>
      </c>
      <c r="C6" s="381">
        <v>66.11902740875051</v>
      </c>
      <c r="D6" s="382">
        <v>66.99344536679436</v>
      </c>
      <c r="E6" s="383">
        <v>68.26487680930671</v>
      </c>
      <c r="F6" s="384">
        <f t="shared" si="0"/>
        <v>101.89784453620972</v>
      </c>
    </row>
    <row r="7" spans="1:6" ht="12.75">
      <c r="A7" s="385" t="s">
        <v>261</v>
      </c>
      <c r="B7" s="318" t="s">
        <v>259</v>
      </c>
      <c r="C7" s="381">
        <v>30.493176692767847</v>
      </c>
      <c r="D7" s="382">
        <v>29.903889636818228</v>
      </c>
      <c r="E7" s="383">
        <v>29.059134637776406</v>
      </c>
      <c r="F7" s="384">
        <f t="shared" si="0"/>
        <v>97.17509993080718</v>
      </c>
    </row>
    <row r="8" spans="1:6" ht="12.75">
      <c r="A8" s="385" t="s">
        <v>262</v>
      </c>
      <c r="B8" s="318" t="s">
        <v>259</v>
      </c>
      <c r="C8" s="381">
        <v>27.949692863277704</v>
      </c>
      <c r="D8" s="382">
        <v>24.193925658712057</v>
      </c>
      <c r="E8" s="383">
        <v>24.216894280080936</v>
      </c>
      <c r="F8" s="384">
        <f t="shared" si="0"/>
        <v>100.09493548791082</v>
      </c>
    </row>
    <row r="9" spans="1:6" ht="12.75">
      <c r="A9" s="385" t="s">
        <v>263</v>
      </c>
      <c r="B9" s="318" t="s">
        <v>259</v>
      </c>
      <c r="C9" s="381">
        <v>5.539510891675917</v>
      </c>
      <c r="D9" s="382">
        <v>5.8118440818575445</v>
      </c>
      <c r="E9" s="383">
        <v>4.769272965322376</v>
      </c>
      <c r="F9" s="384">
        <f t="shared" si="0"/>
        <v>82.06126830226408</v>
      </c>
    </row>
    <row r="10" spans="1:6" ht="12.75">
      <c r="A10" s="386" t="s">
        <v>264</v>
      </c>
      <c r="B10" s="345" t="s">
        <v>259</v>
      </c>
      <c r="C10" s="387">
        <v>0.4399865392245991</v>
      </c>
      <c r="D10" s="388">
        <v>0.37685242459053037</v>
      </c>
      <c r="E10" s="389">
        <v>0.34620698934469074</v>
      </c>
      <c r="F10" s="390">
        <f t="shared" si="0"/>
        <v>91.86805411186157</v>
      </c>
    </row>
    <row r="11" spans="1:6" ht="12.75">
      <c r="A11" s="379" t="s">
        <v>265</v>
      </c>
      <c r="B11" s="380" t="s">
        <v>266</v>
      </c>
      <c r="C11" s="391">
        <v>43.531251551407436</v>
      </c>
      <c r="D11" s="392">
        <v>40.83604480763021</v>
      </c>
      <c r="E11" s="393">
        <v>35.7823165246838</v>
      </c>
      <c r="F11" s="394">
        <f t="shared" si="0"/>
        <v>87.62434435863358</v>
      </c>
    </row>
    <row r="12" spans="1:6" ht="12.75">
      <c r="A12" s="385" t="s">
        <v>267</v>
      </c>
      <c r="B12" s="318" t="s">
        <v>266</v>
      </c>
      <c r="C12" s="391">
        <v>137.50186168892418</v>
      </c>
      <c r="D12" s="392">
        <v>120.81667122028763</v>
      </c>
      <c r="E12" s="393">
        <v>104.203926133657</v>
      </c>
      <c r="F12" s="394">
        <f t="shared" si="0"/>
        <v>86.24962522238322</v>
      </c>
    </row>
    <row r="13" spans="1:6" ht="12.75">
      <c r="A13" s="385" t="s">
        <v>268</v>
      </c>
      <c r="B13" s="318" t="s">
        <v>266</v>
      </c>
      <c r="C13" s="391">
        <v>54.50032269274686</v>
      </c>
      <c r="D13" s="392">
        <v>45.68937681627381</v>
      </c>
      <c r="E13" s="393">
        <v>46.29080903751521</v>
      </c>
      <c r="F13" s="394">
        <f t="shared" si="0"/>
        <v>101.31635023970644</v>
      </c>
    </row>
    <row r="14" spans="1:6" ht="12.75">
      <c r="A14" s="385" t="s">
        <v>269</v>
      </c>
      <c r="B14" s="318" t="s">
        <v>266</v>
      </c>
      <c r="C14" s="391">
        <v>40.942262820831054</v>
      </c>
      <c r="D14" s="392">
        <v>34.30366856262884</v>
      </c>
      <c r="E14" s="393">
        <v>40.50743425578073</v>
      </c>
      <c r="F14" s="394">
        <f t="shared" si="0"/>
        <v>118.08484617855245</v>
      </c>
    </row>
    <row r="15" spans="1:6" ht="12.75">
      <c r="A15" s="385" t="s">
        <v>270</v>
      </c>
      <c r="B15" s="318" t="s">
        <v>266</v>
      </c>
      <c r="C15" s="391">
        <v>9.904185076701584</v>
      </c>
      <c r="D15" s="392">
        <v>10.041976105908944</v>
      </c>
      <c r="E15" s="393">
        <v>10.093126620456108</v>
      </c>
      <c r="F15" s="394">
        <f t="shared" si="0"/>
        <v>100.50936702106934</v>
      </c>
    </row>
    <row r="16" spans="1:6" ht="12.75">
      <c r="A16" s="386" t="s">
        <v>271</v>
      </c>
      <c r="B16" s="345" t="s">
        <v>266</v>
      </c>
      <c r="C16" s="395">
        <v>0.07694980886660378</v>
      </c>
      <c r="D16" s="396">
        <v>0.009935172996199795</v>
      </c>
      <c r="E16" s="397">
        <v>0.013228213132969999</v>
      </c>
      <c r="F16" s="398">
        <f t="shared" si="0"/>
        <v>133.14527223662628</v>
      </c>
    </row>
    <row r="17" spans="1:6" ht="12.75">
      <c r="A17" s="399" t="s">
        <v>272</v>
      </c>
      <c r="B17" s="400" t="s">
        <v>273</v>
      </c>
      <c r="C17" s="401">
        <v>18.006910331840782</v>
      </c>
      <c r="D17" s="401">
        <v>18.3178231135858</v>
      </c>
      <c r="E17" s="402">
        <v>17.296270649915</v>
      </c>
      <c r="F17" s="403">
        <f t="shared" si="0"/>
        <v>94.42317759410427</v>
      </c>
    </row>
    <row r="18" spans="1:6" ht="12.75">
      <c r="A18" s="404" t="s">
        <v>274</v>
      </c>
      <c r="B18" s="405" t="s">
        <v>273</v>
      </c>
      <c r="C18" s="392">
        <v>7.445009181112897</v>
      </c>
      <c r="D18" s="392">
        <v>6.650820609195923</v>
      </c>
      <c r="E18" s="393">
        <v>7.28459788307</v>
      </c>
      <c r="F18" s="394">
        <f t="shared" si="0"/>
        <v>109.52930940578625</v>
      </c>
    </row>
    <row r="19" spans="1:6" ht="13.5" thickBot="1">
      <c r="A19" s="406" t="s">
        <v>275</v>
      </c>
      <c r="B19" s="407" t="s">
        <v>273</v>
      </c>
      <c r="C19" s="408">
        <v>7.460772576803951</v>
      </c>
      <c r="D19" s="408">
        <v>6.366660772371932</v>
      </c>
      <c r="E19" s="409">
        <v>6.56959145316</v>
      </c>
      <c r="F19" s="410">
        <f t="shared" si="0"/>
        <v>103.18739584286764</v>
      </c>
    </row>
    <row r="20" ht="15.75" customHeight="1">
      <c r="A20" s="411" t="s">
        <v>276</v>
      </c>
    </row>
    <row r="21" ht="12.75">
      <c r="A21" s="412" t="s">
        <v>277</v>
      </c>
    </row>
    <row r="22" ht="13.5">
      <c r="A22" s="413"/>
    </row>
    <row r="23" spans="1:5" ht="15.75">
      <c r="A23" s="414" t="s">
        <v>278</v>
      </c>
      <c r="B23" s="415"/>
      <c r="C23" s="416"/>
      <c r="D23" s="416"/>
      <c r="E23" s="416"/>
    </row>
    <row r="24" spans="1:6" ht="16.5" thickBot="1">
      <c r="A24" s="368"/>
      <c r="B24" s="415"/>
      <c r="C24" s="416"/>
      <c r="D24" s="416"/>
      <c r="E24" s="416"/>
      <c r="F24" s="371" t="s">
        <v>309</v>
      </c>
    </row>
    <row r="25" spans="1:6" ht="12.75">
      <c r="A25" s="417" t="s">
        <v>256</v>
      </c>
      <c r="B25" s="418" t="s">
        <v>279</v>
      </c>
      <c r="C25" s="419" t="s">
        <v>214</v>
      </c>
      <c r="D25" s="374"/>
      <c r="E25" s="374"/>
      <c r="F25" s="420" t="s">
        <v>216</v>
      </c>
    </row>
    <row r="26" spans="1:6" ht="13.5" thickBot="1">
      <c r="A26" s="421"/>
      <c r="B26" s="422"/>
      <c r="C26" s="423" t="s">
        <v>280</v>
      </c>
      <c r="D26" s="423" t="s">
        <v>281</v>
      </c>
      <c r="E26" s="423" t="s">
        <v>282</v>
      </c>
      <c r="F26" s="309" t="s">
        <v>11</v>
      </c>
    </row>
    <row r="27" spans="1:6" ht="12.75">
      <c r="A27" s="385" t="s">
        <v>283</v>
      </c>
      <c r="B27" s="318" t="s">
        <v>284</v>
      </c>
      <c r="C27" s="381">
        <v>86.17</v>
      </c>
      <c r="D27" s="381">
        <v>83.92</v>
      </c>
      <c r="E27" s="382">
        <v>84.31</v>
      </c>
      <c r="F27" s="424">
        <f aca="true" t="shared" si="1" ref="F27:F40">E27/D27*100</f>
        <v>100.46472831267874</v>
      </c>
    </row>
    <row r="28" spans="1:6" ht="12.75">
      <c r="A28" s="385" t="s">
        <v>285</v>
      </c>
      <c r="B28" s="318" t="s">
        <v>284</v>
      </c>
      <c r="C28" s="381">
        <v>80.05563300932592</v>
      </c>
      <c r="D28" s="381">
        <v>78.03460247636669</v>
      </c>
      <c r="E28" s="382">
        <v>79.4</v>
      </c>
      <c r="F28" s="424">
        <f t="shared" si="1"/>
        <v>101.74973342633076</v>
      </c>
    </row>
    <row r="29" spans="1:6" ht="12.75">
      <c r="A29" s="385" t="s">
        <v>286</v>
      </c>
      <c r="B29" s="336" t="s">
        <v>287</v>
      </c>
      <c r="C29" s="320">
        <v>5769.8</v>
      </c>
      <c r="D29" s="320">
        <v>5692.1</v>
      </c>
      <c r="E29" s="425">
        <v>5945.9</v>
      </c>
      <c r="F29" s="424">
        <f t="shared" si="1"/>
        <v>104.45881133500816</v>
      </c>
    </row>
    <row r="30" spans="1:6" ht="12.75">
      <c r="A30" s="426" t="s">
        <v>288</v>
      </c>
      <c r="B30" s="345" t="s">
        <v>289</v>
      </c>
      <c r="C30" s="427">
        <v>0.7567451146469841</v>
      </c>
      <c r="D30" s="427">
        <v>0.7514319219849401</v>
      </c>
      <c r="E30" s="428">
        <v>0.748</v>
      </c>
      <c r="F30" s="429">
        <f t="shared" si="1"/>
        <v>99.54328238067468</v>
      </c>
    </row>
    <row r="31" spans="1:6" ht="12.75">
      <c r="A31" s="379" t="s">
        <v>290</v>
      </c>
      <c r="B31" s="430" t="s">
        <v>291</v>
      </c>
      <c r="C31" s="431">
        <v>1.9408177212206905</v>
      </c>
      <c r="D31" s="431">
        <v>1.854334862385321</v>
      </c>
      <c r="E31" s="432">
        <v>1.84</v>
      </c>
      <c r="F31" s="424">
        <f t="shared" si="1"/>
        <v>99.22695395119298</v>
      </c>
    </row>
    <row r="32" spans="1:6" ht="12.75">
      <c r="A32" s="379" t="s">
        <v>292</v>
      </c>
      <c r="B32" s="430" t="s">
        <v>293</v>
      </c>
      <c r="C32" s="433">
        <v>10.261899485906754</v>
      </c>
      <c r="D32" s="433">
        <v>10.819082487105591</v>
      </c>
      <c r="E32" s="434">
        <v>11.25</v>
      </c>
      <c r="F32" s="424">
        <f t="shared" si="1"/>
        <v>103.9829395275245</v>
      </c>
    </row>
    <row r="33" spans="1:6" ht="12.75">
      <c r="A33" s="385" t="s">
        <v>294</v>
      </c>
      <c r="B33" s="318" t="s">
        <v>295</v>
      </c>
      <c r="C33" s="433">
        <v>19.916476375633323</v>
      </c>
      <c r="D33" s="433">
        <v>20.062201834862385</v>
      </c>
      <c r="E33" s="434">
        <v>20.7</v>
      </c>
      <c r="F33" s="424">
        <f t="shared" si="1"/>
        <v>103.17910352207356</v>
      </c>
    </row>
    <row r="34" spans="1:6" ht="12.75">
      <c r="A34" s="385" t="s">
        <v>296</v>
      </c>
      <c r="B34" s="318" t="s">
        <v>295</v>
      </c>
      <c r="C34" s="433">
        <v>18.178049369624134</v>
      </c>
      <c r="D34" s="433">
        <v>18.15665137614679</v>
      </c>
      <c r="E34" s="434">
        <v>18.86</v>
      </c>
      <c r="F34" s="424">
        <f t="shared" si="1"/>
        <v>103.87377941715195</v>
      </c>
    </row>
    <row r="35" spans="1:6" ht="12.75">
      <c r="A35" s="426" t="s">
        <v>297</v>
      </c>
      <c r="B35" s="345" t="s">
        <v>289</v>
      </c>
      <c r="C35" s="435">
        <v>0.5828456580705765</v>
      </c>
      <c r="D35" s="435">
        <v>0.5884229356540738</v>
      </c>
      <c r="E35" s="436">
        <v>0.574</v>
      </c>
      <c r="F35" s="437">
        <f t="shared" si="1"/>
        <v>97.54888282217591</v>
      </c>
    </row>
    <row r="36" spans="1:9" ht="12.75">
      <c r="A36" s="379" t="s">
        <v>298</v>
      </c>
      <c r="B36" s="318" t="s">
        <v>299</v>
      </c>
      <c r="C36" s="320">
        <v>82.42850021940943</v>
      </c>
      <c r="D36" s="320">
        <v>86.7</v>
      </c>
      <c r="E36" s="425">
        <v>84.1</v>
      </c>
      <c r="F36" s="438">
        <f t="shared" si="1"/>
        <v>97.00115340253748</v>
      </c>
      <c r="I36" s="2059"/>
    </row>
    <row r="37" spans="1:6" ht="12.75">
      <c r="A37" s="404" t="s">
        <v>300</v>
      </c>
      <c r="B37" s="318" t="s">
        <v>299</v>
      </c>
      <c r="C37" s="320">
        <v>77.78554113181181</v>
      </c>
      <c r="D37" s="320">
        <v>79.46276930415794</v>
      </c>
      <c r="E37" s="425">
        <v>75.4507864279</v>
      </c>
      <c r="F37" s="438">
        <f t="shared" si="1"/>
        <v>94.95111621279977</v>
      </c>
    </row>
    <row r="38" spans="1:6" ht="12.75">
      <c r="A38" s="379" t="s">
        <v>301</v>
      </c>
      <c r="B38" s="430" t="s">
        <v>302</v>
      </c>
      <c r="C38" s="320">
        <v>1.643980583381659</v>
      </c>
      <c r="D38" s="320">
        <v>1.52206022435646</v>
      </c>
      <c r="E38" s="425">
        <v>1.43437459999</v>
      </c>
      <c r="F38" s="438">
        <f t="shared" si="1"/>
        <v>94.23901742103968</v>
      </c>
    </row>
    <row r="39" spans="1:6" ht="12.75">
      <c r="A39" s="426" t="s">
        <v>303</v>
      </c>
      <c r="B39" s="439" t="s">
        <v>304</v>
      </c>
      <c r="C39" s="440">
        <v>39.259721115707585</v>
      </c>
      <c r="D39" s="440">
        <v>38.87347279508827</v>
      </c>
      <c r="E39" s="441">
        <v>36.771146503116</v>
      </c>
      <c r="F39" s="429">
        <f t="shared" si="1"/>
        <v>94.59187425045828</v>
      </c>
    </row>
    <row r="40" spans="1:6" ht="13.5" thickBot="1">
      <c r="A40" s="406" t="s">
        <v>305</v>
      </c>
      <c r="B40" s="353" t="s">
        <v>306</v>
      </c>
      <c r="C40" s="442">
        <v>199</v>
      </c>
      <c r="D40" s="442">
        <v>204.8</v>
      </c>
      <c r="E40" s="443">
        <v>204.7</v>
      </c>
      <c r="F40" s="444">
        <f t="shared" si="1"/>
        <v>99.95117187499999</v>
      </c>
    </row>
    <row r="41" spans="1:6" ht="12.75">
      <c r="A41" s="411" t="s">
        <v>276</v>
      </c>
      <c r="B41" s="445"/>
      <c r="C41" s="445"/>
      <c r="D41" s="445"/>
      <c r="E41" s="445"/>
      <c r="F41" s="445"/>
    </row>
    <row r="42" ht="12.75">
      <c r="A42" s="412" t="s">
        <v>307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H17" sqref="H17"/>
    </sheetView>
  </sheetViews>
  <sheetFormatPr defaultColWidth="9.28125" defaultRowHeight="15"/>
  <cols>
    <col min="1" max="1" width="49.421875" style="636" customWidth="1"/>
    <col min="2" max="3" width="10.7109375" style="636" customWidth="1"/>
    <col min="4" max="16384" width="9.28125" style="636" customWidth="1"/>
  </cols>
  <sheetData>
    <row r="1" ht="15.75">
      <c r="A1" s="635" t="s">
        <v>495</v>
      </c>
    </row>
    <row r="2" ht="15.75">
      <c r="A2" s="635" t="s">
        <v>496</v>
      </c>
    </row>
    <row r="3" spans="1:4" ht="16.5" thickBot="1">
      <c r="A3" s="637" t="s">
        <v>497</v>
      </c>
      <c r="D3" s="638" t="s">
        <v>529</v>
      </c>
    </row>
    <row r="4" spans="1:4" ht="18.75" customHeight="1">
      <c r="A4" s="639"/>
      <c r="B4" s="1851" t="s">
        <v>498</v>
      </c>
      <c r="C4" s="1852"/>
      <c r="D4" s="1853"/>
    </row>
    <row r="5" spans="1:4" s="644" customFormat="1" ht="18.75" customHeight="1" thickBot="1">
      <c r="A5" s="640"/>
      <c r="B5" s="641">
        <v>2009</v>
      </c>
      <c r="C5" s="642">
        <v>2010</v>
      </c>
      <c r="D5" s="643">
        <v>2011</v>
      </c>
    </row>
    <row r="6" spans="1:4" s="649" customFormat="1" ht="18.75" customHeight="1" thickTop="1">
      <c r="A6" s="645" t="s">
        <v>499</v>
      </c>
      <c r="B6" s="646">
        <v>89.2</v>
      </c>
      <c r="C6" s="647">
        <v>98.9</v>
      </c>
      <c r="D6" s="648">
        <v>107.7</v>
      </c>
    </row>
    <row r="7" spans="1:4" s="649" customFormat="1" ht="18.75" customHeight="1">
      <c r="A7" s="645" t="s">
        <v>500</v>
      </c>
      <c r="B7" s="646">
        <v>87.2</v>
      </c>
      <c r="C7" s="650">
        <v>98.8</v>
      </c>
      <c r="D7" s="651">
        <v>109.2</v>
      </c>
    </row>
    <row r="8" spans="1:4" s="649" customFormat="1" ht="18.75" customHeight="1">
      <c r="A8" s="645" t="s">
        <v>501</v>
      </c>
      <c r="B8" s="646">
        <v>101.3</v>
      </c>
      <c r="C8" s="650">
        <v>104.7</v>
      </c>
      <c r="D8" s="651">
        <v>96</v>
      </c>
    </row>
    <row r="9" spans="1:4" s="649" customFormat="1" ht="18.75" customHeight="1">
      <c r="A9" s="645" t="s">
        <v>502</v>
      </c>
      <c r="B9" s="646">
        <v>103.7</v>
      </c>
      <c r="C9" s="650">
        <v>105.2</v>
      </c>
      <c r="D9" s="651">
        <v>104.2</v>
      </c>
    </row>
    <row r="10" spans="1:4" s="649" customFormat="1" ht="18.75" customHeight="1">
      <c r="A10" s="645" t="s">
        <v>503</v>
      </c>
      <c r="B10" s="646">
        <v>92.4</v>
      </c>
      <c r="C10" s="650">
        <v>97.2</v>
      </c>
      <c r="D10" s="651">
        <v>99.7</v>
      </c>
    </row>
    <row r="11" spans="1:4" s="652" customFormat="1" ht="18.75" customHeight="1">
      <c r="A11" s="645" t="s">
        <v>504</v>
      </c>
      <c r="B11" s="646">
        <v>63.6</v>
      </c>
      <c r="C11" s="647">
        <v>111.6</v>
      </c>
      <c r="D11" s="648">
        <v>119.9</v>
      </c>
    </row>
    <row r="12" spans="1:4" s="652" customFormat="1" ht="18.75" customHeight="1">
      <c r="A12" s="645" t="s">
        <v>505</v>
      </c>
      <c r="B12" s="646">
        <v>47.4</v>
      </c>
      <c r="C12" s="647">
        <v>127.6</v>
      </c>
      <c r="D12" s="648">
        <v>130.7</v>
      </c>
    </row>
    <row r="13" spans="1:4" s="652" customFormat="1" ht="18.75" customHeight="1">
      <c r="A13" s="645" t="s">
        <v>506</v>
      </c>
      <c r="B13" s="646">
        <v>61.3</v>
      </c>
      <c r="C13" s="647">
        <v>131.3</v>
      </c>
      <c r="D13" s="648">
        <v>128</v>
      </c>
    </row>
    <row r="14" spans="1:4" s="649" customFormat="1" ht="18.75" customHeight="1">
      <c r="A14" s="645" t="s">
        <v>507</v>
      </c>
      <c r="B14" s="646">
        <v>110.8</v>
      </c>
      <c r="C14" s="650">
        <v>88.1</v>
      </c>
      <c r="D14" s="651">
        <v>100.5</v>
      </c>
    </row>
    <row r="15" spans="1:4" s="652" customFormat="1" ht="18.75" customHeight="1">
      <c r="A15" s="645" t="s">
        <v>508</v>
      </c>
      <c r="B15" s="646">
        <v>97</v>
      </c>
      <c r="C15" s="647">
        <v>80.8</v>
      </c>
      <c r="D15" s="648">
        <v>120.5</v>
      </c>
    </row>
    <row r="16" spans="1:4" s="652" customFormat="1" ht="18.75" customHeight="1">
      <c r="A16" s="645" t="s">
        <v>509</v>
      </c>
      <c r="B16" s="646">
        <v>91.1</v>
      </c>
      <c r="C16" s="647">
        <v>80</v>
      </c>
      <c r="D16" s="648">
        <v>129.8</v>
      </c>
    </row>
    <row r="17" spans="1:4" s="652" customFormat="1" ht="18.75" customHeight="1">
      <c r="A17" s="645" t="s">
        <v>510</v>
      </c>
      <c r="B17" s="646">
        <v>81</v>
      </c>
      <c r="C17" s="647">
        <v>86.8</v>
      </c>
      <c r="D17" s="648">
        <v>108.9</v>
      </c>
    </row>
    <row r="18" spans="1:4" s="652" customFormat="1" ht="18.75" customHeight="1">
      <c r="A18" s="645" t="s">
        <v>511</v>
      </c>
      <c r="B18" s="646">
        <v>103</v>
      </c>
      <c r="C18" s="647">
        <v>80.9</v>
      </c>
      <c r="D18" s="648">
        <v>98.9</v>
      </c>
    </row>
    <row r="19" spans="1:4" s="652" customFormat="1" ht="18.75" customHeight="1">
      <c r="A19" s="645" t="s">
        <v>512</v>
      </c>
      <c r="B19" s="646">
        <v>112.1</v>
      </c>
      <c r="C19" s="647">
        <v>82.4</v>
      </c>
      <c r="D19" s="648">
        <v>103.1</v>
      </c>
    </row>
    <row r="20" spans="1:4" s="652" customFormat="1" ht="18.75" customHeight="1">
      <c r="A20" s="645" t="s">
        <v>513</v>
      </c>
      <c r="B20" s="646">
        <v>160.3</v>
      </c>
      <c r="C20" s="647">
        <v>102.7</v>
      </c>
      <c r="D20" s="648">
        <v>101.3</v>
      </c>
    </row>
    <row r="21" spans="1:4" s="653" customFormat="1" ht="18.75" customHeight="1">
      <c r="A21" s="645" t="s">
        <v>514</v>
      </c>
      <c r="B21" s="646">
        <v>101.7</v>
      </c>
      <c r="C21" s="647">
        <v>93.2</v>
      </c>
      <c r="D21" s="648">
        <v>98.4</v>
      </c>
    </row>
    <row r="22" spans="1:4" s="653" customFormat="1" ht="18.75" customHeight="1">
      <c r="A22" s="645" t="s">
        <v>515</v>
      </c>
      <c r="B22" s="646">
        <v>94</v>
      </c>
      <c r="C22" s="647">
        <v>91.7</v>
      </c>
      <c r="D22" s="648">
        <v>95.5</v>
      </c>
    </row>
    <row r="23" spans="1:4" s="653" customFormat="1" ht="18.75" customHeight="1">
      <c r="A23" s="645" t="s">
        <v>516</v>
      </c>
      <c r="B23" s="646">
        <v>101.3</v>
      </c>
      <c r="C23" s="647">
        <v>97.4</v>
      </c>
      <c r="D23" s="648">
        <v>103.1</v>
      </c>
    </row>
    <row r="24" spans="1:4" s="653" customFormat="1" ht="18.75" customHeight="1">
      <c r="A24" s="645" t="s">
        <v>517</v>
      </c>
      <c r="B24" s="646">
        <v>99.5</v>
      </c>
      <c r="C24" s="647">
        <v>95.2</v>
      </c>
      <c r="D24" s="648">
        <v>100.5</v>
      </c>
    </row>
    <row r="25" spans="1:4" s="653" customFormat="1" ht="18.75" customHeight="1">
      <c r="A25" s="645" t="s">
        <v>518</v>
      </c>
      <c r="B25" s="646">
        <v>87.7</v>
      </c>
      <c r="C25" s="647">
        <v>98.9</v>
      </c>
      <c r="D25" s="648">
        <v>100.6</v>
      </c>
    </row>
    <row r="26" spans="1:4" s="653" customFormat="1" ht="18.75" customHeight="1">
      <c r="A26" s="645" t="s">
        <v>519</v>
      </c>
      <c r="B26" s="646">
        <v>112.1</v>
      </c>
      <c r="C26" s="647">
        <v>106.3</v>
      </c>
      <c r="D26" s="648">
        <v>101.3</v>
      </c>
    </row>
    <row r="27" spans="1:4" s="653" customFormat="1" ht="18.75" customHeight="1">
      <c r="A27" s="645" t="s">
        <v>520</v>
      </c>
      <c r="B27" s="646">
        <v>102.8</v>
      </c>
      <c r="C27" s="647">
        <v>100.2</v>
      </c>
      <c r="D27" s="648">
        <v>101.1</v>
      </c>
    </row>
    <row r="28" spans="1:4" s="652" customFormat="1" ht="18.75" customHeight="1">
      <c r="A28" s="645" t="s">
        <v>521</v>
      </c>
      <c r="B28" s="646">
        <v>91.2</v>
      </c>
      <c r="C28" s="647">
        <v>98.6</v>
      </c>
      <c r="D28" s="648">
        <v>103.9</v>
      </c>
    </row>
    <row r="29" spans="1:4" s="652" customFormat="1" ht="18.75" customHeight="1">
      <c r="A29" s="645" t="s">
        <v>522</v>
      </c>
      <c r="B29" s="654">
        <v>71.8</v>
      </c>
      <c r="C29" s="650">
        <v>127.1</v>
      </c>
      <c r="D29" s="651">
        <v>131.7</v>
      </c>
    </row>
    <row r="30" spans="1:4" s="652" customFormat="1" ht="18.75" customHeight="1">
      <c r="A30" s="645" t="s">
        <v>523</v>
      </c>
      <c r="B30" s="654">
        <v>62.8</v>
      </c>
      <c r="C30" s="650">
        <v>112.3</v>
      </c>
      <c r="D30" s="651">
        <v>146.3</v>
      </c>
    </row>
    <row r="31" spans="1:4" s="652" customFormat="1" ht="18.75" customHeight="1">
      <c r="A31" s="645" t="s">
        <v>524</v>
      </c>
      <c r="B31" s="654">
        <v>101</v>
      </c>
      <c r="C31" s="650">
        <v>100</v>
      </c>
      <c r="D31" s="651">
        <v>100</v>
      </c>
    </row>
    <row r="32" spans="1:4" s="652" customFormat="1" ht="18.75" customHeight="1">
      <c r="A32" s="645" t="s">
        <v>525</v>
      </c>
      <c r="B32" s="646">
        <v>99.5</v>
      </c>
      <c r="C32" s="647">
        <v>100</v>
      </c>
      <c r="D32" s="648">
        <v>100</v>
      </c>
    </row>
    <row r="33" spans="1:4" s="652" customFormat="1" ht="18.75" customHeight="1">
      <c r="A33" s="645" t="s">
        <v>526</v>
      </c>
      <c r="B33" s="646">
        <v>88.8</v>
      </c>
      <c r="C33" s="647">
        <v>96.8</v>
      </c>
      <c r="D33" s="648">
        <v>98.7</v>
      </c>
    </row>
    <row r="34" spans="1:4" s="652" customFormat="1" ht="18.75" customHeight="1" thickBot="1">
      <c r="A34" s="655" t="s">
        <v>527</v>
      </c>
      <c r="B34" s="656">
        <v>84.6</v>
      </c>
      <c r="C34" s="657">
        <v>101</v>
      </c>
      <c r="D34" s="658">
        <v>111</v>
      </c>
    </row>
    <row r="35" spans="1:3" s="660" customFormat="1" ht="14.25" customHeight="1">
      <c r="A35" s="659" t="s">
        <v>528</v>
      </c>
      <c r="B35" s="659"/>
      <c r="C35" s="659"/>
    </row>
    <row r="36" spans="1:3" s="660" customFormat="1" ht="14.25" customHeight="1">
      <c r="A36" s="659" t="s">
        <v>254</v>
      </c>
      <c r="B36" s="659"/>
      <c r="C36" s="659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7.00390625" style="659" customWidth="1"/>
    <col min="2" max="3" width="17.140625" style="659" customWidth="1"/>
    <col min="4" max="4" width="17.28125" style="659" customWidth="1"/>
    <col min="5" max="5" width="17.57421875" style="659" customWidth="1"/>
    <col min="6" max="6" width="18.57421875" style="659" customWidth="1"/>
    <col min="7" max="8" width="11.28125" style="659" customWidth="1"/>
    <col min="9" max="10" width="10.7109375" style="659" customWidth="1"/>
    <col min="11" max="16384" width="9.140625" style="659" customWidth="1"/>
  </cols>
  <sheetData>
    <row r="1" spans="1:11" ht="20.25" customHeight="1" thickBot="1">
      <c r="A1" s="1854" t="s">
        <v>530</v>
      </c>
      <c r="B1" s="1854"/>
      <c r="C1" s="1854"/>
      <c r="D1" s="1854"/>
      <c r="E1" s="636"/>
      <c r="F1" s="661" t="s">
        <v>546</v>
      </c>
      <c r="G1" s="487"/>
      <c r="H1" s="662"/>
      <c r="I1" s="663"/>
      <c r="J1" s="664"/>
      <c r="K1" s="636"/>
    </row>
    <row r="2" spans="1:6" ht="16.5" customHeight="1">
      <c r="A2" s="665"/>
      <c r="B2" s="1855" t="s">
        <v>531</v>
      </c>
      <c r="C2" s="1855"/>
      <c r="D2" s="1856"/>
      <c r="E2" s="1859" t="s">
        <v>532</v>
      </c>
      <c r="F2" s="1860"/>
    </row>
    <row r="3" spans="1:6" ht="16.5" customHeight="1">
      <c r="A3" s="666"/>
      <c r="B3" s="1857"/>
      <c r="C3" s="1857"/>
      <c r="D3" s="1858"/>
      <c r="E3" s="1861" t="s">
        <v>497</v>
      </c>
      <c r="F3" s="1862"/>
    </row>
    <row r="4" spans="1:6" ht="16.5" customHeight="1">
      <c r="A4" s="666"/>
      <c r="B4" s="667"/>
      <c r="C4" s="668"/>
      <c r="D4" s="669"/>
      <c r="E4" s="670"/>
      <c r="F4" s="671"/>
    </row>
    <row r="5" spans="1:6" ht="16.5" customHeight="1" thickBot="1">
      <c r="A5" s="672"/>
      <c r="B5" s="673">
        <v>2009</v>
      </c>
      <c r="C5" s="674">
        <v>2010</v>
      </c>
      <c r="D5" s="675">
        <v>2011</v>
      </c>
      <c r="E5" s="676">
        <v>2010</v>
      </c>
      <c r="F5" s="677">
        <v>2011</v>
      </c>
    </row>
    <row r="6" spans="1:6" ht="17.25" customHeight="1" thickTop="1">
      <c r="A6" s="678" t="s">
        <v>533</v>
      </c>
      <c r="B6" s="679">
        <v>115.12</v>
      </c>
      <c r="C6" s="680">
        <v>147.84</v>
      </c>
      <c r="D6" s="681">
        <v>196.83</v>
      </c>
      <c r="E6" s="682">
        <v>130.6</v>
      </c>
      <c r="F6" s="683">
        <v>130.9</v>
      </c>
    </row>
    <row r="7" spans="1:6" ht="17.25" customHeight="1">
      <c r="A7" s="684" t="s">
        <v>534</v>
      </c>
      <c r="B7" s="685">
        <v>93.13</v>
      </c>
      <c r="C7" s="686">
        <v>126.13</v>
      </c>
      <c r="D7" s="687">
        <v>164.54</v>
      </c>
      <c r="E7" s="688">
        <v>137.3</v>
      </c>
      <c r="F7" s="689">
        <v>128.6</v>
      </c>
    </row>
    <row r="8" spans="1:6" ht="17.25" customHeight="1">
      <c r="A8" s="684" t="s">
        <v>535</v>
      </c>
      <c r="B8" s="685">
        <v>152.61</v>
      </c>
      <c r="C8" s="686">
        <v>152.83</v>
      </c>
      <c r="D8" s="687">
        <v>209.43</v>
      </c>
      <c r="E8" s="688">
        <v>100.8</v>
      </c>
      <c r="F8" s="689">
        <v>136.7</v>
      </c>
    </row>
    <row r="9" spans="1:6" ht="17.25" customHeight="1">
      <c r="A9" s="684" t="s">
        <v>536</v>
      </c>
      <c r="B9" s="685">
        <v>128.82</v>
      </c>
      <c r="C9" s="686">
        <v>134.82</v>
      </c>
      <c r="D9" s="687">
        <v>190.61</v>
      </c>
      <c r="E9" s="688">
        <v>105.5</v>
      </c>
      <c r="F9" s="689">
        <v>140.7</v>
      </c>
    </row>
    <row r="10" spans="1:6" ht="17.25" customHeight="1">
      <c r="A10" s="684" t="s">
        <v>537</v>
      </c>
      <c r="B10" s="685">
        <v>116.83</v>
      </c>
      <c r="C10" s="686">
        <v>139.88</v>
      </c>
      <c r="D10" s="687">
        <v>194.81</v>
      </c>
      <c r="E10" s="688">
        <v>121.6</v>
      </c>
      <c r="F10" s="689">
        <v>137.9</v>
      </c>
    </row>
    <row r="11" spans="1:6" ht="17.25" customHeight="1">
      <c r="A11" s="684" t="s">
        <v>538</v>
      </c>
      <c r="B11" s="685">
        <v>97.7</v>
      </c>
      <c r="C11" s="686">
        <v>148.86</v>
      </c>
      <c r="D11" s="687">
        <v>167.08</v>
      </c>
      <c r="E11" s="688">
        <v>154.2</v>
      </c>
      <c r="F11" s="689">
        <v>109.9</v>
      </c>
    </row>
    <row r="12" spans="1:6" ht="17.25" customHeight="1">
      <c r="A12" s="684" t="s">
        <v>539</v>
      </c>
      <c r="B12" s="685">
        <v>251.71</v>
      </c>
      <c r="C12" s="686">
        <v>281.39</v>
      </c>
      <c r="D12" s="687">
        <v>269.47</v>
      </c>
      <c r="E12" s="688">
        <v>111.8</v>
      </c>
      <c r="F12" s="689">
        <v>95.8</v>
      </c>
    </row>
    <row r="13" spans="1:6" ht="17.25" customHeight="1">
      <c r="A13" s="684" t="s">
        <v>540</v>
      </c>
      <c r="B13" s="685">
        <v>241.18</v>
      </c>
      <c r="C13" s="686">
        <v>319.24</v>
      </c>
      <c r="D13" s="687">
        <v>460.62</v>
      </c>
      <c r="E13" s="688">
        <v>132.5</v>
      </c>
      <c r="F13" s="689">
        <v>144.3</v>
      </c>
    </row>
    <row r="14" spans="1:6" ht="17.25" customHeight="1">
      <c r="A14" s="684" t="s">
        <v>541</v>
      </c>
      <c r="B14" s="685">
        <v>200.78</v>
      </c>
      <c r="C14" s="686">
        <v>346.74</v>
      </c>
      <c r="D14" s="687">
        <v>356.55</v>
      </c>
      <c r="E14" s="688">
        <v>173.5</v>
      </c>
      <c r="F14" s="689">
        <v>102.5</v>
      </c>
    </row>
    <row r="15" spans="1:6" ht="17.25" customHeight="1">
      <c r="A15" s="684" t="s">
        <v>542</v>
      </c>
      <c r="B15" s="685">
        <v>41.95</v>
      </c>
      <c r="C15" s="686">
        <v>36.37</v>
      </c>
      <c r="D15" s="687">
        <v>36.13</v>
      </c>
      <c r="E15" s="688">
        <v>86.5</v>
      </c>
      <c r="F15" s="689">
        <v>99.4</v>
      </c>
    </row>
    <row r="16" spans="1:6" ht="17.25" customHeight="1">
      <c r="A16" s="684" t="s">
        <v>543</v>
      </c>
      <c r="B16" s="685">
        <v>287.73</v>
      </c>
      <c r="C16" s="686">
        <v>321.42</v>
      </c>
      <c r="D16" s="687">
        <v>313.94</v>
      </c>
      <c r="E16" s="688">
        <v>112.4</v>
      </c>
      <c r="F16" s="689">
        <v>97.9</v>
      </c>
    </row>
    <row r="17" spans="1:6" ht="17.25" customHeight="1">
      <c r="A17" s="684" t="s">
        <v>544</v>
      </c>
      <c r="B17" s="685">
        <v>197.27</v>
      </c>
      <c r="C17" s="686">
        <v>273.03</v>
      </c>
      <c r="D17" s="687">
        <v>290.75</v>
      </c>
      <c r="E17" s="688">
        <v>141.1</v>
      </c>
      <c r="F17" s="689">
        <v>103</v>
      </c>
    </row>
    <row r="18" spans="1:6" ht="17.25" customHeight="1" thickBot="1">
      <c r="A18" s="690" t="s">
        <v>545</v>
      </c>
      <c r="B18" s="691">
        <v>1105.09</v>
      </c>
      <c r="C18" s="692">
        <v>1079.5</v>
      </c>
      <c r="D18" s="693">
        <v>1098.25</v>
      </c>
      <c r="E18" s="694">
        <v>97.8</v>
      </c>
      <c r="F18" s="695">
        <v>101.7</v>
      </c>
    </row>
    <row r="19" spans="1:6" ht="14.25" customHeight="1">
      <c r="A19" s="659" t="s">
        <v>528</v>
      </c>
      <c r="B19" s="696"/>
      <c r="C19" s="697"/>
      <c r="D19" s="697"/>
      <c r="E19" s="697"/>
      <c r="F19" s="698"/>
    </row>
    <row r="20" spans="1:6" ht="14.25" customHeight="1">
      <c r="A20" s="659" t="s">
        <v>307</v>
      </c>
      <c r="B20" s="696"/>
      <c r="C20" s="697"/>
      <c r="D20" s="697"/>
      <c r="E20" s="697"/>
      <c r="F20" s="698"/>
    </row>
    <row r="21" spans="1:8" ht="15.75">
      <c r="A21" s="637"/>
      <c r="B21" s="696"/>
      <c r="C21" s="697"/>
      <c r="D21" s="697"/>
      <c r="E21" s="697"/>
      <c r="F21" s="698"/>
      <c r="G21" s="699"/>
      <c r="H21" s="636"/>
    </row>
    <row r="22" spans="1:10" ht="15.75">
      <c r="A22" s="637"/>
      <c r="B22" s="696"/>
      <c r="C22" s="697"/>
      <c r="D22" s="697"/>
      <c r="E22" s="697"/>
      <c r="F22" s="698"/>
      <c r="G22" s="699"/>
      <c r="H22" s="699"/>
      <c r="I22" s="699"/>
      <c r="J22" s="636"/>
    </row>
    <row r="23" spans="1:10" ht="15.75">
      <c r="A23" s="637"/>
      <c r="B23" s="696"/>
      <c r="C23" s="697"/>
      <c r="D23" s="697"/>
      <c r="E23" s="697"/>
      <c r="F23" s="698"/>
      <c r="G23" s="699"/>
      <c r="H23" s="699"/>
      <c r="I23" s="699"/>
      <c r="J23" s="636"/>
    </row>
    <row r="24" spans="1:10" ht="15.75">
      <c r="A24" s="700"/>
      <c r="B24" s="696"/>
      <c r="C24" s="697"/>
      <c r="D24" s="697"/>
      <c r="E24" s="697"/>
      <c r="F24" s="698"/>
      <c r="G24" s="699"/>
      <c r="H24" s="699"/>
      <c r="I24" s="699"/>
      <c r="J24" s="636"/>
    </row>
  </sheetData>
  <sheetProtection/>
  <mergeCells count="4">
    <mergeCell ref="A1:D1"/>
    <mergeCell ref="B2:D3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2" sqref="A31:A32"/>
    </sheetView>
  </sheetViews>
  <sheetFormatPr defaultColWidth="9.140625" defaultRowHeight="15"/>
  <cols>
    <col min="1" max="1" width="39.57421875" style="704" customWidth="1"/>
    <col min="2" max="4" width="16.7109375" style="704" customWidth="1"/>
    <col min="5" max="5" width="17.57421875" style="704" customWidth="1"/>
    <col min="6" max="6" width="15.7109375" style="704" customWidth="1"/>
    <col min="7" max="8" width="11.28125" style="704" customWidth="1"/>
    <col min="9" max="10" width="10.7109375" style="704" customWidth="1"/>
    <col min="11" max="16384" width="9.140625" style="704" customWidth="1"/>
  </cols>
  <sheetData>
    <row r="1" spans="1:10" ht="16.5" thickBot="1">
      <c r="A1" s="1863" t="s">
        <v>547</v>
      </c>
      <c r="B1" s="1863"/>
      <c r="C1" s="1863"/>
      <c r="D1" s="1863"/>
      <c r="E1" s="701"/>
      <c r="F1" s="661" t="s">
        <v>560</v>
      </c>
      <c r="G1" s="702"/>
      <c r="H1" s="703"/>
      <c r="I1" s="703"/>
      <c r="J1" s="701"/>
    </row>
    <row r="2" spans="1:6" ht="15">
      <c r="A2" s="705"/>
      <c r="B2" s="1864" t="s">
        <v>531</v>
      </c>
      <c r="C2" s="1865"/>
      <c r="D2" s="1866"/>
      <c r="E2" s="1870" t="s">
        <v>532</v>
      </c>
      <c r="F2" s="1871"/>
    </row>
    <row r="3" spans="1:6" ht="15">
      <c r="A3" s="706"/>
      <c r="B3" s="1867"/>
      <c r="C3" s="1868"/>
      <c r="D3" s="1869"/>
      <c r="E3" s="1872" t="s">
        <v>497</v>
      </c>
      <c r="F3" s="1873"/>
    </row>
    <row r="4" spans="1:6" ht="15.75" thickBot="1">
      <c r="A4" s="707"/>
      <c r="B4" s="708">
        <v>2009</v>
      </c>
      <c r="C4" s="708">
        <v>2010</v>
      </c>
      <c r="D4" s="709">
        <v>2011</v>
      </c>
      <c r="E4" s="710">
        <v>2010</v>
      </c>
      <c r="F4" s="711">
        <v>2011</v>
      </c>
    </row>
    <row r="5" spans="1:9" ht="15">
      <c r="A5" s="712" t="s">
        <v>548</v>
      </c>
      <c r="B5" s="713">
        <v>2819.98</v>
      </c>
      <c r="C5" s="713">
        <v>2787.04</v>
      </c>
      <c r="D5" s="714">
        <v>2795.07</v>
      </c>
      <c r="E5" s="715">
        <v>98.9</v>
      </c>
      <c r="F5" s="716">
        <v>100.2</v>
      </c>
      <c r="H5" s="717"/>
      <c r="I5" s="717"/>
    </row>
    <row r="6" spans="1:9" ht="15">
      <c r="A6" s="712" t="s">
        <v>549</v>
      </c>
      <c r="B6" s="718">
        <v>2158.48</v>
      </c>
      <c r="C6" s="718">
        <v>2167.73</v>
      </c>
      <c r="D6" s="719">
        <v>2164.87</v>
      </c>
      <c r="E6" s="720">
        <v>100.4</v>
      </c>
      <c r="F6" s="721">
        <v>99.8</v>
      </c>
      <c r="H6" s="717"/>
      <c r="I6" s="717"/>
    </row>
    <row r="7" spans="1:9" ht="15">
      <c r="A7" s="712" t="s">
        <v>550</v>
      </c>
      <c r="B7" s="718">
        <v>1962.83</v>
      </c>
      <c r="C7" s="718">
        <v>1950.84</v>
      </c>
      <c r="D7" s="719">
        <v>1983.9</v>
      </c>
      <c r="E7" s="720">
        <v>99.4</v>
      </c>
      <c r="F7" s="721">
        <v>101.6</v>
      </c>
      <c r="H7" s="717"/>
      <c r="I7" s="717"/>
    </row>
    <row r="8" spans="1:9" ht="15">
      <c r="A8" s="712" t="s">
        <v>551</v>
      </c>
      <c r="B8" s="718">
        <v>2761.29</v>
      </c>
      <c r="C8" s="718">
        <v>2748.81</v>
      </c>
      <c r="D8" s="719">
        <v>2844.17</v>
      </c>
      <c r="E8" s="720">
        <v>99.6</v>
      </c>
      <c r="F8" s="721">
        <v>103.4</v>
      </c>
      <c r="H8" s="717"/>
      <c r="I8" s="717"/>
    </row>
    <row r="9" spans="1:9" ht="15">
      <c r="A9" s="712" t="s">
        <v>552</v>
      </c>
      <c r="B9" s="718">
        <v>1497.97</v>
      </c>
      <c r="C9" s="718">
        <v>1396</v>
      </c>
      <c r="D9" s="719">
        <v>1404.13</v>
      </c>
      <c r="E9" s="720">
        <v>93.2</v>
      </c>
      <c r="F9" s="721">
        <v>100.5</v>
      </c>
      <c r="H9" s="717"/>
      <c r="I9" s="717"/>
    </row>
    <row r="10" spans="1:9" ht="15">
      <c r="A10" s="712" t="s">
        <v>553</v>
      </c>
      <c r="B10" s="718">
        <v>2837.54</v>
      </c>
      <c r="C10" s="718">
        <v>2858.16</v>
      </c>
      <c r="D10" s="719">
        <v>2787.59</v>
      </c>
      <c r="E10" s="720">
        <v>100.8</v>
      </c>
      <c r="F10" s="721">
        <v>97.5</v>
      </c>
      <c r="H10" s="717"/>
      <c r="I10" s="717"/>
    </row>
    <row r="11" spans="1:9" ht="15">
      <c r="A11" s="712" t="s">
        <v>554</v>
      </c>
      <c r="B11" s="718">
        <v>1743.77</v>
      </c>
      <c r="C11" s="718">
        <v>1725.96</v>
      </c>
      <c r="D11" s="719">
        <v>1703.68</v>
      </c>
      <c r="E11" s="720">
        <v>99</v>
      </c>
      <c r="F11" s="721">
        <v>98.7</v>
      </c>
      <c r="H11" s="717"/>
      <c r="I11" s="717"/>
    </row>
    <row r="12" spans="1:9" ht="15">
      <c r="A12" s="712" t="s">
        <v>555</v>
      </c>
      <c r="B12" s="718">
        <v>197.78</v>
      </c>
      <c r="C12" s="718">
        <v>220.25</v>
      </c>
      <c r="D12" s="719">
        <v>277.97</v>
      </c>
      <c r="E12" s="720">
        <v>111.2</v>
      </c>
      <c r="F12" s="721">
        <v>126.2</v>
      </c>
      <c r="H12" s="717"/>
      <c r="I12" s="717"/>
    </row>
    <row r="13" spans="1:9" ht="15">
      <c r="A13" s="712" t="s">
        <v>556</v>
      </c>
      <c r="B13" s="718">
        <v>792.68</v>
      </c>
      <c r="C13" s="718">
        <v>788.41</v>
      </c>
      <c r="D13" s="719">
        <v>911.79</v>
      </c>
      <c r="E13" s="720">
        <v>99.4</v>
      </c>
      <c r="F13" s="721">
        <v>115.6</v>
      </c>
      <c r="H13" s="717"/>
      <c r="I13" s="717"/>
    </row>
    <row r="14" spans="1:9" ht="15">
      <c r="A14" s="712" t="s">
        <v>557</v>
      </c>
      <c r="B14" s="718">
        <v>81.23</v>
      </c>
      <c r="C14" s="718">
        <v>76.77</v>
      </c>
      <c r="D14" s="719">
        <v>72.6</v>
      </c>
      <c r="E14" s="720">
        <v>94.5</v>
      </c>
      <c r="F14" s="721">
        <v>94.5</v>
      </c>
      <c r="H14" s="717"/>
      <c r="I14" s="717"/>
    </row>
    <row r="15" spans="1:9" ht="15.75" thickBot="1">
      <c r="A15" s="722" t="s">
        <v>558</v>
      </c>
      <c r="B15" s="723">
        <v>416.44</v>
      </c>
      <c r="C15" s="723">
        <v>343.79</v>
      </c>
      <c r="D15" s="724">
        <v>429.57</v>
      </c>
      <c r="E15" s="725">
        <v>81.3</v>
      </c>
      <c r="F15" s="726">
        <v>125.5</v>
      </c>
      <c r="H15" s="717"/>
      <c r="I15" s="717"/>
    </row>
    <row r="16" s="290" customFormat="1" ht="14.25" customHeight="1">
      <c r="A16" s="290" t="s">
        <v>528</v>
      </c>
    </row>
    <row r="17" s="290" customFormat="1" ht="14.25" customHeight="1">
      <c r="A17" s="727" t="s">
        <v>559</v>
      </c>
    </row>
    <row r="18" s="290" customFormat="1" ht="14.25" customHeight="1">
      <c r="A18" s="290" t="s">
        <v>254</v>
      </c>
    </row>
  </sheetData>
  <sheetProtection/>
  <mergeCells count="4">
    <mergeCell ref="A1:D1"/>
    <mergeCell ref="B2:D3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50.00390625" style="637" customWidth="1"/>
    <col min="2" max="234" width="9.140625" style="637" customWidth="1"/>
    <col min="235" max="235" width="50.00390625" style="637" customWidth="1"/>
    <col min="236" max="239" width="9.140625" style="637" customWidth="1"/>
    <col min="240" max="240" width="28.7109375" style="637" customWidth="1"/>
    <col min="241" max="241" width="9.140625" style="637" customWidth="1"/>
    <col min="242" max="242" width="8.421875" style="637" customWidth="1"/>
    <col min="243" max="243" width="9.140625" style="637" customWidth="1"/>
    <col min="244" max="244" width="10.28125" style="637" customWidth="1"/>
    <col min="245" max="16384" width="9.140625" style="637" customWidth="1"/>
  </cols>
  <sheetData>
    <row r="1" spans="1:5" ht="15">
      <c r="A1" s="1874" t="s">
        <v>561</v>
      </c>
      <c r="B1" s="1874"/>
      <c r="C1" s="1874"/>
      <c r="D1" s="1874"/>
      <c r="E1" s="1874"/>
    </row>
    <row r="2" spans="1:5" ht="15.75" thickBot="1">
      <c r="A2" s="728" t="s">
        <v>562</v>
      </c>
      <c r="B2" s="729"/>
      <c r="C2" s="730"/>
      <c r="D2" s="1875" t="s">
        <v>592</v>
      </c>
      <c r="E2" s="1875"/>
    </row>
    <row r="3" spans="1:5" ht="15.75" thickBot="1">
      <c r="A3" s="731" t="s">
        <v>563</v>
      </c>
      <c r="B3" s="732" t="s">
        <v>564</v>
      </c>
      <c r="C3" s="733" t="s">
        <v>193</v>
      </c>
      <c r="D3" s="733" t="s">
        <v>194</v>
      </c>
      <c r="E3" s="734" t="s">
        <v>257</v>
      </c>
    </row>
    <row r="4" spans="1:5" ht="16.5" customHeight="1">
      <c r="A4" s="735" t="s">
        <v>565</v>
      </c>
      <c r="B4" s="736" t="s">
        <v>566</v>
      </c>
      <c r="C4" s="737">
        <v>0.47</v>
      </c>
      <c r="D4" s="738">
        <v>0.5</v>
      </c>
      <c r="E4" s="739">
        <v>0.54</v>
      </c>
    </row>
    <row r="5" spans="1:5" ht="16.5" customHeight="1">
      <c r="A5" s="741" t="s">
        <v>567</v>
      </c>
      <c r="B5" s="742" t="s">
        <v>566</v>
      </c>
      <c r="C5" s="743">
        <v>0.34</v>
      </c>
      <c r="D5" s="744">
        <v>0.4</v>
      </c>
      <c r="E5" s="745">
        <v>0.43</v>
      </c>
    </row>
    <row r="6" spans="1:5" ht="16.5" customHeight="1">
      <c r="A6" s="746" t="s">
        <v>568</v>
      </c>
      <c r="B6" s="747" t="s">
        <v>566</v>
      </c>
      <c r="C6" s="748">
        <v>2.07</v>
      </c>
      <c r="D6" s="749">
        <v>2.05</v>
      </c>
      <c r="E6" s="750">
        <v>2.24</v>
      </c>
    </row>
    <row r="7" spans="1:5" ht="16.5" customHeight="1">
      <c r="A7" s="746" t="s">
        <v>569</v>
      </c>
      <c r="B7" s="747" t="s">
        <v>570</v>
      </c>
      <c r="C7" s="748">
        <v>2.07</v>
      </c>
      <c r="D7" s="748">
        <v>2.0642</v>
      </c>
      <c r="E7" s="751">
        <v>2.31</v>
      </c>
    </row>
    <row r="8" spans="1:5" ht="16.5" customHeight="1">
      <c r="A8" s="746" t="s">
        <v>571</v>
      </c>
      <c r="B8" s="747" t="s">
        <v>570</v>
      </c>
      <c r="C8" s="748">
        <v>3.38</v>
      </c>
      <c r="D8" s="748">
        <v>3.9142</v>
      </c>
      <c r="E8" s="751">
        <v>4.16</v>
      </c>
    </row>
    <row r="9" spans="1:5" ht="16.5" customHeight="1">
      <c r="A9" s="746" t="s">
        <v>572</v>
      </c>
      <c r="B9" s="747" t="s">
        <v>570</v>
      </c>
      <c r="C9" s="748">
        <v>4.11</v>
      </c>
      <c r="D9" s="748">
        <v>4.2599</v>
      </c>
      <c r="E9" s="751">
        <v>4.36</v>
      </c>
    </row>
    <row r="10" spans="1:5" ht="16.5" customHeight="1">
      <c r="A10" s="746" t="s">
        <v>573</v>
      </c>
      <c r="B10" s="747" t="s">
        <v>570</v>
      </c>
      <c r="C10" s="748">
        <v>1.87</v>
      </c>
      <c r="D10" s="744">
        <v>2.2336</v>
      </c>
      <c r="E10" s="745">
        <v>2.46</v>
      </c>
    </row>
    <row r="11" spans="1:5" ht="16.5" customHeight="1">
      <c r="A11" s="741" t="s">
        <v>574</v>
      </c>
      <c r="B11" s="742" t="s">
        <v>570</v>
      </c>
      <c r="C11" s="743">
        <v>3.55</v>
      </c>
      <c r="D11" s="752">
        <v>4.1322</v>
      </c>
      <c r="E11" s="753">
        <v>4.66</v>
      </c>
    </row>
    <row r="12" spans="1:5" ht="16.5" customHeight="1">
      <c r="A12" s="754" t="s">
        <v>575</v>
      </c>
      <c r="B12" s="755" t="s">
        <v>570</v>
      </c>
      <c r="C12" s="756">
        <v>2.75</v>
      </c>
      <c r="D12" s="744">
        <v>2.78</v>
      </c>
      <c r="E12" s="745">
        <v>2.88</v>
      </c>
    </row>
    <row r="13" spans="1:5" ht="16.5" customHeight="1">
      <c r="A13" s="746" t="s">
        <v>576</v>
      </c>
      <c r="B13" s="747" t="s">
        <v>570</v>
      </c>
      <c r="C13" s="748">
        <v>4.21</v>
      </c>
      <c r="D13" s="744">
        <v>4.13</v>
      </c>
      <c r="E13" s="745">
        <v>4.29</v>
      </c>
    </row>
    <row r="14" spans="1:5" ht="16.5" customHeight="1">
      <c r="A14" s="746" t="s">
        <v>577</v>
      </c>
      <c r="B14" s="747" t="s">
        <v>570</v>
      </c>
      <c r="C14" s="748">
        <v>5.2</v>
      </c>
      <c r="D14" s="744">
        <v>5.33</v>
      </c>
      <c r="E14" s="745">
        <v>5.73</v>
      </c>
    </row>
    <row r="15" spans="1:5" ht="16.5" customHeight="1">
      <c r="A15" s="746" t="s">
        <v>578</v>
      </c>
      <c r="B15" s="747" t="s">
        <v>570</v>
      </c>
      <c r="C15" s="748">
        <v>2.76</v>
      </c>
      <c r="D15" s="744">
        <v>2.83</v>
      </c>
      <c r="E15" s="745">
        <v>3.06</v>
      </c>
    </row>
    <row r="16" spans="1:5" ht="16.5" customHeight="1">
      <c r="A16" s="746" t="s">
        <v>579</v>
      </c>
      <c r="B16" s="747" t="s">
        <v>570</v>
      </c>
      <c r="C16" s="748">
        <v>5.85</v>
      </c>
      <c r="D16" s="744">
        <v>5.71</v>
      </c>
      <c r="E16" s="745">
        <v>6</v>
      </c>
    </row>
    <row r="17" spans="1:5" ht="16.5" customHeight="1">
      <c r="A17" s="741" t="s">
        <v>580</v>
      </c>
      <c r="B17" s="742" t="s">
        <v>570</v>
      </c>
      <c r="C17" s="743">
        <v>16.11</v>
      </c>
      <c r="D17" s="752">
        <v>16.61</v>
      </c>
      <c r="E17" s="753">
        <v>17.96</v>
      </c>
    </row>
    <row r="18" spans="1:5" ht="16.5" customHeight="1">
      <c r="A18" s="746" t="s">
        <v>581</v>
      </c>
      <c r="B18" s="747" t="s">
        <v>570</v>
      </c>
      <c r="C18" s="756">
        <v>3.25</v>
      </c>
      <c r="D18" s="749">
        <v>2.91</v>
      </c>
      <c r="E18" s="750">
        <v>3.09</v>
      </c>
    </row>
    <row r="19" spans="1:5" ht="16.5" customHeight="1">
      <c r="A19" s="746" t="s">
        <v>582</v>
      </c>
      <c r="B19" s="747" t="s">
        <v>570</v>
      </c>
      <c r="C19" s="748">
        <v>2.54</v>
      </c>
      <c r="D19" s="744">
        <v>2.38</v>
      </c>
      <c r="E19" s="745">
        <v>2.54</v>
      </c>
    </row>
    <row r="20" spans="1:5" ht="16.5" customHeight="1">
      <c r="A20" s="746" t="s">
        <v>583</v>
      </c>
      <c r="B20" s="747" t="s">
        <v>570</v>
      </c>
      <c r="C20" s="748">
        <v>3.17</v>
      </c>
      <c r="D20" s="744">
        <v>2.95</v>
      </c>
      <c r="E20" s="745">
        <v>3.11</v>
      </c>
    </row>
    <row r="21" spans="1:5" ht="16.5" customHeight="1">
      <c r="A21" s="741" t="s">
        <v>584</v>
      </c>
      <c r="B21" s="742" t="s">
        <v>570</v>
      </c>
      <c r="C21" s="743">
        <v>2.66</v>
      </c>
      <c r="D21" s="752">
        <v>2.54</v>
      </c>
      <c r="E21" s="753">
        <v>2.69</v>
      </c>
    </row>
    <row r="22" spans="1:5" ht="16.5" customHeight="1">
      <c r="A22" s="746" t="s">
        <v>585</v>
      </c>
      <c r="B22" s="755" t="s">
        <v>570</v>
      </c>
      <c r="C22" s="748">
        <v>2.15</v>
      </c>
      <c r="D22" s="744">
        <v>2.14</v>
      </c>
      <c r="E22" s="745">
        <v>2.16</v>
      </c>
    </row>
    <row r="23" spans="1:5" ht="16.5" customHeight="1">
      <c r="A23" s="746" t="s">
        <v>586</v>
      </c>
      <c r="B23" s="747" t="s">
        <v>570</v>
      </c>
      <c r="C23" s="748">
        <v>2.85</v>
      </c>
      <c r="D23" s="744">
        <v>2.67</v>
      </c>
      <c r="E23" s="745">
        <v>2.83</v>
      </c>
    </row>
    <row r="24" spans="1:5" ht="16.5" customHeight="1" thickBot="1">
      <c r="A24" s="757" t="s">
        <v>587</v>
      </c>
      <c r="B24" s="758" t="s">
        <v>570</v>
      </c>
      <c r="C24" s="759">
        <v>2.6</v>
      </c>
      <c r="D24" s="760">
        <v>2.47</v>
      </c>
      <c r="E24" s="761">
        <v>2.36</v>
      </c>
    </row>
    <row r="25" spans="1:3" ht="14.25" customHeight="1">
      <c r="A25" s="659" t="s">
        <v>588</v>
      </c>
      <c r="C25" s="740"/>
    </row>
    <row r="26" spans="1:3" ht="14.25" customHeight="1">
      <c r="A26" s="660" t="s">
        <v>589</v>
      </c>
      <c r="C26" s="740"/>
    </row>
    <row r="27" spans="1:3" ht="14.25" customHeight="1">
      <c r="A27" s="659" t="s">
        <v>590</v>
      </c>
      <c r="C27" s="740"/>
    </row>
    <row r="28" spans="1:3" ht="14.25" customHeight="1">
      <c r="A28" s="762" t="s">
        <v>591</v>
      </c>
      <c r="C28" s="740"/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G21" sqref="G21"/>
    </sheetView>
  </sheetViews>
  <sheetFormatPr defaultColWidth="9.28125" defaultRowHeight="15"/>
  <cols>
    <col min="1" max="1" width="49.421875" style="636" customWidth="1"/>
    <col min="2" max="4" width="12.140625" style="636" customWidth="1"/>
    <col min="5" max="16384" width="9.28125" style="636" customWidth="1"/>
  </cols>
  <sheetData>
    <row r="1" ht="16.5">
      <c r="A1" s="763" t="s">
        <v>593</v>
      </c>
    </row>
    <row r="2" spans="2:4" ht="16.5" thickBot="1">
      <c r="B2" s="662"/>
      <c r="D2" s="638" t="s">
        <v>625</v>
      </c>
    </row>
    <row r="3" spans="1:4" ht="19.5" customHeight="1">
      <c r="A3" s="764"/>
      <c r="B3" s="1876" t="s">
        <v>594</v>
      </c>
      <c r="C3" s="1876"/>
      <c r="D3" s="1877"/>
    </row>
    <row r="4" spans="1:4" s="644" customFormat="1" ht="19.5" customHeight="1" thickBot="1">
      <c r="A4" s="765"/>
      <c r="B4" s="766">
        <v>2009</v>
      </c>
      <c r="C4" s="766">
        <v>2010</v>
      </c>
      <c r="D4" s="767">
        <v>2011</v>
      </c>
    </row>
    <row r="5" spans="1:4" s="649" customFormat="1" ht="19.5" customHeight="1" thickTop="1">
      <c r="A5" s="768" t="s">
        <v>595</v>
      </c>
      <c r="B5" s="769">
        <v>1.56</v>
      </c>
      <c r="C5" s="769">
        <v>1.3925</v>
      </c>
      <c r="D5" s="770">
        <v>1.36</v>
      </c>
    </row>
    <row r="6" spans="1:4" s="652" customFormat="1" ht="19.5" customHeight="1">
      <c r="A6" s="771" t="s">
        <v>596</v>
      </c>
      <c r="B6" s="772">
        <v>0.38</v>
      </c>
      <c r="C6" s="772">
        <v>0.33416666666666667</v>
      </c>
      <c r="D6" s="773">
        <v>0.5</v>
      </c>
    </row>
    <row r="7" spans="1:4" s="652" customFormat="1" ht="19.5" customHeight="1">
      <c r="A7" s="771" t="s">
        <v>597</v>
      </c>
      <c r="B7" s="772">
        <v>1.25</v>
      </c>
      <c r="C7" s="772">
        <v>1.2533333333333332</v>
      </c>
      <c r="D7" s="773">
        <v>1.33</v>
      </c>
    </row>
    <row r="8" spans="1:4" s="652" customFormat="1" ht="19.5" customHeight="1">
      <c r="A8" s="771" t="s">
        <v>598</v>
      </c>
      <c r="B8" s="772">
        <v>0.06</v>
      </c>
      <c r="C8" s="772">
        <v>0.06000000000000002</v>
      </c>
      <c r="D8" s="773">
        <v>0.06</v>
      </c>
    </row>
    <row r="9" spans="1:4" s="652" customFormat="1" ht="19.5" customHeight="1">
      <c r="A9" s="771" t="s">
        <v>599</v>
      </c>
      <c r="B9" s="772">
        <v>1.03</v>
      </c>
      <c r="C9" s="772">
        <v>1.0275</v>
      </c>
      <c r="D9" s="773">
        <v>1.1</v>
      </c>
    </row>
    <row r="10" spans="1:4" s="649" customFormat="1" ht="19.5" customHeight="1">
      <c r="A10" s="771" t="s">
        <v>600</v>
      </c>
      <c r="B10" s="772">
        <v>3.84</v>
      </c>
      <c r="C10" s="772">
        <v>3.8258333333333336</v>
      </c>
      <c r="D10" s="773">
        <v>4.21</v>
      </c>
    </row>
    <row r="11" spans="1:4" s="652" customFormat="1" ht="19.5" customHeight="1">
      <c r="A11" s="771" t="s">
        <v>601</v>
      </c>
      <c r="B11" s="772">
        <v>5.81</v>
      </c>
      <c r="C11" s="772">
        <v>5.8425</v>
      </c>
      <c r="D11" s="773">
        <v>6.2</v>
      </c>
    </row>
    <row r="12" spans="1:4" s="653" customFormat="1" ht="19.5" customHeight="1">
      <c r="A12" s="771" t="s">
        <v>602</v>
      </c>
      <c r="B12" s="772">
        <v>7.27</v>
      </c>
      <c r="C12" s="772">
        <v>7.299166666666667</v>
      </c>
      <c r="D12" s="773">
        <v>7.78</v>
      </c>
    </row>
    <row r="13" spans="1:4" s="652" customFormat="1" ht="19.5" customHeight="1">
      <c r="A13" s="771" t="s">
        <v>603</v>
      </c>
      <c r="B13" s="772">
        <v>4.31</v>
      </c>
      <c r="C13" s="772">
        <v>4.052499999999999</v>
      </c>
      <c r="D13" s="773">
        <v>4.37</v>
      </c>
    </row>
    <row r="14" spans="1:4" s="652" customFormat="1" ht="19.5" customHeight="1">
      <c r="A14" s="771" t="s">
        <v>604</v>
      </c>
      <c r="B14" s="772">
        <v>3.51</v>
      </c>
      <c r="C14" s="772">
        <v>3.4041666666666663</v>
      </c>
      <c r="D14" s="773">
        <v>3.71</v>
      </c>
    </row>
    <row r="15" spans="1:4" s="652" customFormat="1" ht="19.5" customHeight="1">
      <c r="A15" s="771" t="s">
        <v>605</v>
      </c>
      <c r="B15" s="772">
        <v>2.94</v>
      </c>
      <c r="C15" s="772">
        <v>2.8800000000000003</v>
      </c>
      <c r="D15" s="773">
        <v>3.03</v>
      </c>
    </row>
    <row r="16" spans="1:4" s="652" customFormat="1" ht="19.5" customHeight="1">
      <c r="A16" s="771" t="s">
        <v>606</v>
      </c>
      <c r="B16" s="772">
        <v>4.4</v>
      </c>
      <c r="C16" s="772">
        <v>4.1883333333333335</v>
      </c>
      <c r="D16" s="773">
        <v>4.52</v>
      </c>
    </row>
    <row r="17" spans="1:4" s="652" customFormat="1" ht="19.5" customHeight="1">
      <c r="A17" s="771" t="s">
        <v>607</v>
      </c>
      <c r="B17" s="772">
        <v>3.75</v>
      </c>
      <c r="C17" s="772">
        <v>3.567500000000001</v>
      </c>
      <c r="D17" s="773">
        <v>3.8</v>
      </c>
    </row>
    <row r="18" spans="1:4" s="652" customFormat="1" ht="19.5" customHeight="1">
      <c r="A18" s="771" t="s">
        <v>608</v>
      </c>
      <c r="B18" s="772">
        <v>2.29</v>
      </c>
      <c r="C18" s="772">
        <v>2.236666666666667</v>
      </c>
      <c r="D18" s="773">
        <v>2.41</v>
      </c>
    </row>
    <row r="19" spans="1:4" s="652" customFormat="1" ht="19.5" customHeight="1">
      <c r="A19" s="771" t="s">
        <v>609</v>
      </c>
      <c r="B19" s="772">
        <v>3.13</v>
      </c>
      <c r="C19" s="772">
        <v>3.1675</v>
      </c>
      <c r="D19" s="773">
        <v>3.39</v>
      </c>
    </row>
    <row r="20" spans="1:4" s="652" customFormat="1" ht="19.5" customHeight="1">
      <c r="A20" s="771" t="s">
        <v>610</v>
      </c>
      <c r="B20" s="772">
        <v>4.58</v>
      </c>
      <c r="C20" s="772">
        <v>4.501666666666666</v>
      </c>
      <c r="D20" s="773">
        <v>4.61</v>
      </c>
    </row>
    <row r="21" spans="1:4" s="652" customFormat="1" ht="19.5" customHeight="1">
      <c r="A21" s="771" t="s">
        <v>611</v>
      </c>
      <c r="B21" s="772">
        <v>7.56</v>
      </c>
      <c r="C21" s="772">
        <v>7.31</v>
      </c>
      <c r="D21" s="773">
        <v>7.32</v>
      </c>
    </row>
    <row r="22" spans="1:4" s="652" customFormat="1" ht="19.5" customHeight="1">
      <c r="A22" s="771" t="s">
        <v>612</v>
      </c>
      <c r="B22" s="772">
        <v>0.6</v>
      </c>
      <c r="C22" s="772">
        <v>0.6166666666666668</v>
      </c>
      <c r="D22" s="773">
        <v>0.71</v>
      </c>
    </row>
    <row r="23" spans="1:4" s="653" customFormat="1" ht="19.5" customHeight="1">
      <c r="A23" s="771" t="s">
        <v>613</v>
      </c>
      <c r="B23" s="772">
        <v>0.37</v>
      </c>
      <c r="C23" s="772">
        <v>0.3666666666666667</v>
      </c>
      <c r="D23" s="773">
        <v>0.39</v>
      </c>
    </row>
    <row r="24" spans="1:4" s="652" customFormat="1" ht="19.5" customHeight="1">
      <c r="A24" s="771" t="s">
        <v>614</v>
      </c>
      <c r="B24" s="772">
        <v>0.52</v>
      </c>
      <c r="C24" s="772">
        <v>0.5300000000000001</v>
      </c>
      <c r="D24" s="773">
        <v>0.57</v>
      </c>
    </row>
    <row r="25" spans="1:4" s="652" customFormat="1" ht="19.5" customHeight="1">
      <c r="A25" s="771" t="s">
        <v>615</v>
      </c>
      <c r="B25" s="772">
        <v>4.94</v>
      </c>
      <c r="C25" s="772">
        <v>5.359999999999999</v>
      </c>
      <c r="D25" s="773">
        <v>6.11</v>
      </c>
    </row>
    <row r="26" spans="1:4" s="652" customFormat="1" ht="19.5" customHeight="1">
      <c r="A26" s="771" t="s">
        <v>616</v>
      </c>
      <c r="B26" s="772">
        <v>9.83</v>
      </c>
      <c r="C26" s="772">
        <v>9.883333333333335</v>
      </c>
      <c r="D26" s="773">
        <v>10.33</v>
      </c>
    </row>
    <row r="27" spans="1:4" s="652" customFormat="1" ht="19.5" customHeight="1">
      <c r="A27" s="771" t="s">
        <v>617</v>
      </c>
      <c r="B27" s="772">
        <v>0.99</v>
      </c>
      <c r="C27" s="772">
        <v>1.0175</v>
      </c>
      <c r="D27" s="773">
        <v>1.09</v>
      </c>
    </row>
    <row r="28" spans="1:4" s="652" customFormat="1" ht="19.5" customHeight="1">
      <c r="A28" s="771" t="s">
        <v>618</v>
      </c>
      <c r="B28" s="772">
        <v>0.12</v>
      </c>
      <c r="C28" s="772">
        <v>0.11666666666666668</v>
      </c>
      <c r="D28" s="773">
        <v>0.13</v>
      </c>
    </row>
    <row r="29" spans="1:4" s="652" customFormat="1" ht="19.5" customHeight="1">
      <c r="A29" s="771" t="s">
        <v>619</v>
      </c>
      <c r="B29" s="772">
        <v>0.75</v>
      </c>
      <c r="C29" s="772">
        <v>0.8633333333333334</v>
      </c>
      <c r="D29" s="773">
        <v>0.96</v>
      </c>
    </row>
    <row r="30" spans="1:4" s="652" customFormat="1" ht="19.5" customHeight="1">
      <c r="A30" s="771" t="s">
        <v>620</v>
      </c>
      <c r="B30" s="772">
        <v>1.91</v>
      </c>
      <c r="C30" s="772">
        <v>1.7491666666666668</v>
      </c>
      <c r="D30" s="773">
        <v>2.01</v>
      </c>
    </row>
    <row r="31" spans="1:4" s="649" customFormat="1" ht="19.5" customHeight="1">
      <c r="A31" s="771" t="s">
        <v>621</v>
      </c>
      <c r="B31" s="772">
        <v>2.23</v>
      </c>
      <c r="C31" s="772">
        <v>2.1858333333333335</v>
      </c>
      <c r="D31" s="773">
        <v>2.3</v>
      </c>
    </row>
    <row r="32" spans="1:4" ht="19.5" customHeight="1">
      <c r="A32" s="771" t="s">
        <v>622</v>
      </c>
      <c r="B32" s="774">
        <v>0.88</v>
      </c>
      <c r="C32" s="774">
        <v>0.9424999999999999</v>
      </c>
      <c r="D32" s="775">
        <v>1.18</v>
      </c>
    </row>
    <row r="33" spans="1:4" ht="19.5" customHeight="1">
      <c r="A33" s="771" t="s">
        <v>623</v>
      </c>
      <c r="B33" s="774">
        <v>0.43</v>
      </c>
      <c r="C33" s="774">
        <v>0.5491666666666667</v>
      </c>
      <c r="D33" s="775">
        <v>0.59</v>
      </c>
    </row>
    <row r="34" spans="1:4" ht="19.5" customHeight="1" thickBot="1">
      <c r="A34" s="776" t="s">
        <v>624</v>
      </c>
      <c r="B34" s="777">
        <v>0.87</v>
      </c>
      <c r="C34" s="777">
        <v>0.7908333333333334</v>
      </c>
      <c r="D34" s="778">
        <v>1.07</v>
      </c>
    </row>
    <row r="35" s="659" customFormat="1" ht="14.25" customHeight="1">
      <c r="A35" s="659" t="s">
        <v>528</v>
      </c>
    </row>
    <row r="36" s="659" customFormat="1" ht="14.25" customHeight="1">
      <c r="A36" s="659" t="s">
        <v>254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23.57421875" style="1236" customWidth="1"/>
    <col min="2" max="2" width="9.140625" style="1236" customWidth="1"/>
    <col min="3" max="9" width="6.7109375" style="1236" customWidth="1"/>
    <col min="10" max="10" width="8.8515625" style="1236" customWidth="1"/>
    <col min="11" max="16384" width="9.140625" style="1236" customWidth="1"/>
  </cols>
  <sheetData>
    <row r="1" spans="1:10" ht="16.5">
      <c r="A1" s="1361" t="s">
        <v>1117</v>
      </c>
      <c r="B1" s="1362"/>
      <c r="C1" s="1363"/>
      <c r="D1" s="1364"/>
      <c r="E1" s="1365"/>
      <c r="F1" s="1365"/>
      <c r="G1" s="1365"/>
      <c r="H1" s="1366"/>
      <c r="I1" s="1366"/>
      <c r="J1" s="1363"/>
    </row>
    <row r="2" spans="1:10" ht="15.75" thickBot="1">
      <c r="A2" s="1367"/>
      <c r="B2" s="1363"/>
      <c r="C2" s="1363"/>
      <c r="D2" s="1367"/>
      <c r="E2" s="1363"/>
      <c r="F2" s="1363"/>
      <c r="G2" s="1363"/>
      <c r="H2" s="1363"/>
      <c r="I2" s="1363"/>
      <c r="J2" s="1366" t="s">
        <v>1141</v>
      </c>
    </row>
    <row r="3" spans="1:10" ht="15">
      <c r="A3" s="1368" t="s">
        <v>1118</v>
      </c>
      <c r="B3" s="1369" t="s">
        <v>213</v>
      </c>
      <c r="C3" s="1878" t="s">
        <v>1119</v>
      </c>
      <c r="D3" s="1879"/>
      <c r="E3" s="1879"/>
      <c r="F3" s="1879"/>
      <c r="G3" s="1879"/>
      <c r="H3" s="1879"/>
      <c r="I3" s="1880"/>
      <c r="J3" s="1370" t="s">
        <v>216</v>
      </c>
    </row>
    <row r="4" spans="1:10" ht="15.75" thickBot="1">
      <c r="A4" s="1371"/>
      <c r="B4" s="1372" t="s">
        <v>217</v>
      </c>
      <c r="C4" s="1373">
        <v>2005</v>
      </c>
      <c r="D4" s="1373">
        <v>2006</v>
      </c>
      <c r="E4" s="1372">
        <v>2007</v>
      </c>
      <c r="F4" s="1372">
        <v>2008</v>
      </c>
      <c r="G4" s="1372">
        <v>2009</v>
      </c>
      <c r="H4" s="1372">
        <v>2010</v>
      </c>
      <c r="I4" s="1372">
        <v>2011</v>
      </c>
      <c r="J4" s="1374" t="s">
        <v>636</v>
      </c>
    </row>
    <row r="5" spans="1:10" ht="18.75" thickTop="1">
      <c r="A5" s="1375" t="s">
        <v>1120</v>
      </c>
      <c r="B5" s="1376" t="s">
        <v>1121</v>
      </c>
      <c r="C5" s="1377">
        <v>174.9</v>
      </c>
      <c r="D5" s="1378">
        <v>111.0719</v>
      </c>
      <c r="E5" s="1379">
        <v>113.307</v>
      </c>
      <c r="F5" s="1379">
        <v>111.226</v>
      </c>
      <c r="G5" s="1379">
        <v>99.7784</v>
      </c>
      <c r="H5" s="1379">
        <v>96.2666</v>
      </c>
      <c r="I5" s="1379">
        <v>93.69072</v>
      </c>
      <c r="J5" s="1380">
        <f>I5/H5*100</f>
        <v>97.32422252369982</v>
      </c>
    </row>
    <row r="6" spans="1:10" ht="18">
      <c r="A6" s="1375" t="s">
        <v>1122</v>
      </c>
      <c r="B6" s="1376" t="s">
        <v>1121</v>
      </c>
      <c r="C6" s="1381">
        <v>246.7</v>
      </c>
      <c r="D6" s="1378">
        <v>224.109</v>
      </c>
      <c r="E6" s="1379">
        <v>246.708</v>
      </c>
      <c r="F6" s="1379">
        <v>266.81</v>
      </c>
      <c r="G6" s="1379">
        <v>277.381</v>
      </c>
      <c r="H6" s="1379">
        <v>285.494</v>
      </c>
      <c r="I6" s="1379">
        <v>317.768</v>
      </c>
      <c r="J6" s="1380">
        <f aca="true" t="shared" si="0" ref="J6:J20">I6/H6*100</f>
        <v>111.30461585882713</v>
      </c>
    </row>
    <row r="7" spans="1:10" ht="18">
      <c r="A7" s="1375" t="s">
        <v>1123</v>
      </c>
      <c r="B7" s="1376" t="s">
        <v>1121</v>
      </c>
      <c r="C7" s="1381">
        <v>246.9</v>
      </c>
      <c r="D7" s="1378">
        <v>238.3</v>
      </c>
      <c r="E7" s="1379">
        <v>252.279</v>
      </c>
      <c r="F7" s="1379">
        <v>242</v>
      </c>
      <c r="G7" s="1379">
        <v>262.7</v>
      </c>
      <c r="H7" s="1379">
        <v>276.7</v>
      </c>
      <c r="I7" s="1379">
        <v>297.4</v>
      </c>
      <c r="J7" s="1380">
        <f t="shared" si="0"/>
        <v>107.48102638236357</v>
      </c>
    </row>
    <row r="8" spans="1:10" ht="18">
      <c r="A8" s="1375" t="s">
        <v>1124</v>
      </c>
      <c r="B8" s="1376" t="s">
        <v>1121</v>
      </c>
      <c r="C8" s="1381">
        <v>54.1</v>
      </c>
      <c r="D8" s="1378">
        <v>59.5</v>
      </c>
      <c r="E8" s="1379">
        <v>58.31</v>
      </c>
      <c r="F8" s="1379">
        <v>50.1</v>
      </c>
      <c r="G8" s="1379">
        <v>45.5</v>
      </c>
      <c r="H8" s="1379">
        <v>41.2</v>
      </c>
      <c r="I8" s="1379">
        <v>43.482</v>
      </c>
      <c r="J8" s="1380">
        <f t="shared" si="0"/>
        <v>105.53883495145631</v>
      </c>
    </row>
    <row r="9" spans="1:10" ht="18">
      <c r="A9" s="1375" t="s">
        <v>1125</v>
      </c>
      <c r="B9" s="1376" t="s">
        <v>1121</v>
      </c>
      <c r="C9" s="1381">
        <v>10</v>
      </c>
      <c r="D9" s="1378">
        <v>10.7</v>
      </c>
      <c r="E9" s="1379">
        <v>11.69</v>
      </c>
      <c r="F9" s="1379">
        <v>11.8</v>
      </c>
      <c r="G9" s="1379">
        <v>10.1</v>
      </c>
      <c r="H9" s="1379">
        <v>10</v>
      </c>
      <c r="I9" s="1379">
        <v>12.2</v>
      </c>
      <c r="J9" s="1380">
        <f t="shared" si="0"/>
        <v>122</v>
      </c>
    </row>
    <row r="10" spans="1:10" ht="18">
      <c r="A10" s="1375" t="s">
        <v>1126</v>
      </c>
      <c r="B10" s="1376" t="s">
        <v>1121</v>
      </c>
      <c r="C10" s="1381">
        <v>394.3</v>
      </c>
      <c r="D10" s="1378">
        <v>362.751</v>
      </c>
      <c r="E10" s="1379">
        <v>361.917</v>
      </c>
      <c r="F10" s="1379">
        <v>380.364</v>
      </c>
      <c r="G10" s="1379">
        <v>337.158</v>
      </c>
      <c r="H10" s="1379">
        <v>404.911</v>
      </c>
      <c r="I10" s="1379">
        <v>433.98991</v>
      </c>
      <c r="J10" s="1380">
        <f t="shared" si="0"/>
        <v>107.1815559468624</v>
      </c>
    </row>
    <row r="11" spans="1:10" ht="18">
      <c r="A11" s="1382" t="s">
        <v>1127</v>
      </c>
      <c r="B11" s="1376" t="s">
        <v>1121</v>
      </c>
      <c r="C11" s="1383">
        <v>192.461</v>
      </c>
      <c r="D11" s="1378">
        <v>198.134</v>
      </c>
      <c r="E11" s="1379">
        <v>457.771</v>
      </c>
      <c r="F11" s="1379">
        <v>179.636</v>
      </c>
      <c r="G11" s="1379">
        <v>183.79862</v>
      </c>
      <c r="H11" s="1379">
        <v>177.895</v>
      </c>
      <c r="I11" s="1379">
        <v>148.197</v>
      </c>
      <c r="J11" s="1380">
        <f t="shared" si="0"/>
        <v>83.30588268360549</v>
      </c>
    </row>
    <row r="12" spans="1:10" ht="18">
      <c r="A12" s="1375" t="s">
        <v>1128</v>
      </c>
      <c r="B12" s="1376" t="s">
        <v>1121</v>
      </c>
      <c r="C12" s="1383">
        <v>25.961</v>
      </c>
      <c r="D12" s="1378">
        <v>22.288</v>
      </c>
      <c r="E12" s="1379">
        <v>16.267</v>
      </c>
      <c r="F12" s="1379">
        <v>16.726</v>
      </c>
      <c r="G12" s="1379">
        <v>14.908</v>
      </c>
      <c r="H12" s="1379">
        <v>12.617</v>
      </c>
      <c r="I12" s="1379">
        <v>12.385</v>
      </c>
      <c r="J12" s="1380">
        <f t="shared" si="0"/>
        <v>98.16121106443686</v>
      </c>
    </row>
    <row r="13" spans="1:10" ht="18">
      <c r="A13" s="1375" t="s">
        <v>1129</v>
      </c>
      <c r="B13" s="1376" t="s">
        <v>1121</v>
      </c>
      <c r="C13" s="1381">
        <v>94.318</v>
      </c>
      <c r="D13" s="1378">
        <v>95.698</v>
      </c>
      <c r="E13" s="1379">
        <v>83.485</v>
      </c>
      <c r="F13" s="1379">
        <v>75.13</v>
      </c>
      <c r="G13" s="1379">
        <v>79.1</v>
      </c>
      <c r="H13" s="1379">
        <v>87.89</v>
      </c>
      <c r="I13" s="1379">
        <v>72.3</v>
      </c>
      <c r="J13" s="1380">
        <f t="shared" si="0"/>
        <v>82.26191830697462</v>
      </c>
    </row>
    <row r="14" spans="1:10" ht="18">
      <c r="A14" s="1375" t="s">
        <v>1130</v>
      </c>
      <c r="B14" s="1376" t="s">
        <v>1131</v>
      </c>
      <c r="C14" s="1381">
        <v>622.87</v>
      </c>
      <c r="D14" s="1378">
        <v>632.01</v>
      </c>
      <c r="E14" s="1379">
        <v>663.7</v>
      </c>
      <c r="F14" s="1379">
        <v>671.378</v>
      </c>
      <c r="G14" s="1384">
        <v>1066.245</v>
      </c>
      <c r="H14" s="1384">
        <v>1127.1</v>
      </c>
      <c r="I14" s="1384">
        <v>1113</v>
      </c>
      <c r="J14" s="1380">
        <f t="shared" si="0"/>
        <v>98.74900186318872</v>
      </c>
    </row>
    <row r="15" spans="1:10" ht="18">
      <c r="A15" s="1375" t="s">
        <v>1132</v>
      </c>
      <c r="B15" s="1376" t="s">
        <v>1121</v>
      </c>
      <c r="C15" s="1381">
        <v>250</v>
      </c>
      <c r="D15" s="1378">
        <v>265.044</v>
      </c>
      <c r="E15" s="1379">
        <v>263.52</v>
      </c>
      <c r="F15" s="1379">
        <v>267.942</v>
      </c>
      <c r="G15" s="1379">
        <v>224.86</v>
      </c>
      <c r="H15" s="1379">
        <v>225.542</v>
      </c>
      <c r="I15" s="1379">
        <v>217.86889</v>
      </c>
      <c r="J15" s="1380">
        <f t="shared" si="0"/>
        <v>96.59792411169538</v>
      </c>
    </row>
    <row r="16" spans="1:10" ht="18">
      <c r="A16" s="1375" t="s">
        <v>1133</v>
      </c>
      <c r="B16" s="1376" t="s">
        <v>1134</v>
      </c>
      <c r="C16" s="1381">
        <v>396.2</v>
      </c>
      <c r="D16" s="1378">
        <v>372.7905</v>
      </c>
      <c r="E16" s="1379">
        <v>369.2644</v>
      </c>
      <c r="F16" s="1379">
        <v>355.1442</v>
      </c>
      <c r="G16" s="1379">
        <v>350.699</v>
      </c>
      <c r="H16" s="1379">
        <v>323.7993</v>
      </c>
      <c r="I16" s="1379">
        <v>312.3785</v>
      </c>
      <c r="J16" s="1380">
        <f t="shared" si="0"/>
        <v>96.47287687156827</v>
      </c>
    </row>
    <row r="17" spans="1:10" ht="18">
      <c r="A17" s="1375" t="s">
        <v>1135</v>
      </c>
      <c r="B17" s="1376" t="s">
        <v>1121</v>
      </c>
      <c r="C17" s="1381">
        <v>82</v>
      </c>
      <c r="D17" s="1378">
        <v>79.035</v>
      </c>
      <c r="E17" s="1379">
        <v>74.137</v>
      </c>
      <c r="F17" s="1379">
        <v>71.785</v>
      </c>
      <c r="G17" s="1379">
        <v>52.686</v>
      </c>
      <c r="H17" s="1379">
        <v>94.602</v>
      </c>
      <c r="I17" s="1379">
        <v>62.589</v>
      </c>
      <c r="J17" s="1380">
        <f t="shared" si="0"/>
        <v>66.16033487664109</v>
      </c>
    </row>
    <row r="18" spans="1:10" ht="18">
      <c r="A18" s="1375" t="s">
        <v>1136</v>
      </c>
      <c r="B18" s="1376" t="s">
        <v>1121</v>
      </c>
      <c r="C18" s="1383">
        <v>5.271</v>
      </c>
      <c r="D18" s="1378">
        <v>4.09</v>
      </c>
      <c r="E18" s="1379">
        <v>5.037</v>
      </c>
      <c r="F18" s="1379">
        <v>5.079</v>
      </c>
      <c r="G18" s="1379">
        <v>4.291</v>
      </c>
      <c r="H18" s="1379">
        <v>7.486</v>
      </c>
      <c r="I18" s="1379">
        <v>7.236</v>
      </c>
      <c r="J18" s="1385">
        <f t="shared" si="0"/>
        <v>96.6604328079081</v>
      </c>
    </row>
    <row r="19" spans="1:10" ht="18">
      <c r="A19" s="1375" t="s">
        <v>1137</v>
      </c>
      <c r="B19" s="1376" t="s">
        <v>1121</v>
      </c>
      <c r="C19" s="1383">
        <v>26.133</v>
      </c>
      <c r="D19" s="1378">
        <v>26.339</v>
      </c>
      <c r="E19" s="1379">
        <v>34.362</v>
      </c>
      <c r="F19" s="1379">
        <v>52.604</v>
      </c>
      <c r="G19" s="1379">
        <v>33.145</v>
      </c>
      <c r="H19" s="1379">
        <v>29.357</v>
      </c>
      <c r="I19" s="1379">
        <v>29.232</v>
      </c>
      <c r="J19" s="1380">
        <f t="shared" si="0"/>
        <v>99.57420717375753</v>
      </c>
    </row>
    <row r="20" spans="1:10" ht="18.75" thickBot="1">
      <c r="A20" s="1386" t="s">
        <v>1138</v>
      </c>
      <c r="B20" s="1387" t="s">
        <v>1134</v>
      </c>
      <c r="C20" s="1388">
        <v>27.7876</v>
      </c>
      <c r="D20" s="1389">
        <v>29.4316</v>
      </c>
      <c r="E20" s="1390">
        <v>33.464</v>
      </c>
      <c r="F20" s="1390">
        <v>42.1156</v>
      </c>
      <c r="G20" s="1390">
        <v>32.1106</v>
      </c>
      <c r="H20" s="1390">
        <v>34.8354</v>
      </c>
      <c r="I20" s="1390">
        <v>44.63</v>
      </c>
      <c r="J20" s="1391">
        <f t="shared" si="0"/>
        <v>128.11680072569857</v>
      </c>
    </row>
    <row r="21" spans="1:10" ht="15">
      <c r="A21" s="1392" t="s">
        <v>1139</v>
      </c>
      <c r="B21" s="1393"/>
      <c r="C21" s="1393"/>
      <c r="D21" s="1393"/>
      <c r="E21" s="1394"/>
      <c r="F21" s="1394"/>
      <c r="G21" s="1394"/>
      <c r="H21" s="1394"/>
      <c r="I21" s="1394"/>
      <c r="J21" s="1393"/>
    </row>
    <row r="22" spans="1:10" ht="16.5">
      <c r="A22" s="1395" t="s">
        <v>1167</v>
      </c>
      <c r="B22" s="1393"/>
      <c r="C22" s="1393"/>
      <c r="D22" s="1393"/>
      <c r="E22" s="1394"/>
      <c r="F22" s="1394"/>
      <c r="G22" s="1394"/>
      <c r="H22" s="1394"/>
      <c r="I22" s="1394"/>
      <c r="J22" s="1393"/>
    </row>
    <row r="23" spans="1:10" ht="16.5">
      <c r="A23" s="1395" t="s">
        <v>1168</v>
      </c>
      <c r="B23" s="1396"/>
      <c r="C23" s="1396"/>
      <c r="D23" s="1396"/>
      <c r="E23" s="1397"/>
      <c r="F23" s="1397"/>
      <c r="G23" s="1397"/>
      <c r="H23" s="1397"/>
      <c r="I23" s="1397"/>
      <c r="J23" s="1396"/>
    </row>
    <row r="24" spans="1:10" ht="16.5">
      <c r="A24" s="1395" t="s">
        <v>1169</v>
      </c>
      <c r="B24" s="1396"/>
      <c r="C24" s="1396"/>
      <c r="D24" s="1396"/>
      <c r="E24" s="1397"/>
      <c r="F24" s="1397"/>
      <c r="G24" s="1397"/>
      <c r="H24" s="1397"/>
      <c r="I24" s="1397"/>
      <c r="J24" s="1396"/>
    </row>
    <row r="25" spans="1:10" ht="16.5">
      <c r="A25" s="1395" t="s">
        <v>1170</v>
      </c>
      <c r="B25" s="1396"/>
      <c r="C25" s="1396"/>
      <c r="D25" s="1396"/>
      <c r="E25" s="1397"/>
      <c r="F25" s="1397"/>
      <c r="G25" s="1397"/>
      <c r="H25" s="1397"/>
      <c r="I25" s="1397"/>
      <c r="J25" s="1396"/>
    </row>
    <row r="26" spans="1:10" ht="16.5">
      <c r="A26" s="1395" t="s">
        <v>1140</v>
      </c>
      <c r="B26" s="1396"/>
      <c r="C26" s="1396"/>
      <c r="D26" s="1396"/>
      <c r="E26" s="1397"/>
      <c r="F26" s="1397"/>
      <c r="G26" s="1397"/>
      <c r="H26" s="1397"/>
      <c r="I26" s="1397"/>
      <c r="J26" s="1396"/>
    </row>
    <row r="27" spans="1:10" ht="16.5">
      <c r="A27" s="1395" t="s">
        <v>1171</v>
      </c>
      <c r="B27" s="1396"/>
      <c r="C27" s="1396"/>
      <c r="D27" s="1396"/>
      <c r="E27" s="1397"/>
      <c r="F27" s="1397"/>
      <c r="G27" s="1397"/>
      <c r="H27" s="1397"/>
      <c r="I27" s="1397"/>
      <c r="J27" s="1396"/>
    </row>
    <row r="28" spans="1:10" ht="16.5">
      <c r="A28" s="1398" t="s">
        <v>1172</v>
      </c>
      <c r="B28" s="1396"/>
      <c r="C28" s="1396"/>
      <c r="D28" s="1396"/>
      <c r="E28" s="1397"/>
      <c r="F28" s="1397"/>
      <c r="G28" s="1397"/>
      <c r="H28" s="1397"/>
      <c r="I28" s="1397"/>
      <c r="J28" s="1396"/>
    </row>
    <row r="29" spans="1:10" ht="16.5">
      <c r="A29" s="1395" t="s">
        <v>1173</v>
      </c>
      <c r="B29" s="1396"/>
      <c r="C29" s="1396"/>
      <c r="D29" s="1396"/>
      <c r="E29" s="1397"/>
      <c r="F29" s="1397"/>
      <c r="G29" s="1397"/>
      <c r="H29" s="1397"/>
      <c r="I29" s="1397"/>
      <c r="J29" s="1396"/>
    </row>
    <row r="30" spans="1:10" ht="16.5">
      <c r="A30" s="1395" t="s">
        <v>1174</v>
      </c>
      <c r="B30" s="1367"/>
      <c r="C30" s="1367"/>
      <c r="D30" s="1367"/>
      <c r="E30" s="1399"/>
      <c r="F30" s="1399"/>
      <c r="G30" s="1399"/>
      <c r="H30" s="1399"/>
      <c r="I30" s="1399"/>
      <c r="J30" s="1367"/>
    </row>
    <row r="31" spans="1:10" ht="15">
      <c r="A31" s="1393" t="s">
        <v>307</v>
      </c>
      <c r="B31" s="1362"/>
      <c r="C31" s="1400"/>
      <c r="D31" s="1400"/>
      <c r="E31" s="1401"/>
      <c r="F31" s="1401"/>
      <c r="G31" s="1401"/>
      <c r="H31" s="1401"/>
      <c r="I31" s="1401"/>
      <c r="J31" s="1400"/>
    </row>
    <row r="32" spans="1:10" ht="15">
      <c r="A32" s="1402"/>
      <c r="B32" s="1362"/>
      <c r="C32" s="1400"/>
      <c r="D32" s="1400"/>
      <c r="E32" s="1401"/>
      <c r="F32" s="1401"/>
      <c r="G32" s="1401"/>
      <c r="H32" s="1401"/>
      <c r="I32" s="1401"/>
      <c r="J32" s="1400"/>
    </row>
    <row r="33" spans="1:10" ht="15">
      <c r="A33" s="1402"/>
      <c r="B33" s="1362"/>
      <c r="C33" s="1400"/>
      <c r="D33" s="1400"/>
      <c r="E33" s="1401"/>
      <c r="F33" s="1401"/>
      <c r="G33" s="1401"/>
      <c r="H33" s="1401"/>
      <c r="I33" s="1401"/>
      <c r="J33" s="1400"/>
    </row>
    <row r="34" spans="1:10" ht="15">
      <c r="A34" s="1212"/>
      <c r="B34" s="1362"/>
      <c r="C34" s="1363"/>
      <c r="D34" s="1363"/>
      <c r="E34" s="1366"/>
      <c r="F34" s="1366"/>
      <c r="G34" s="1366"/>
      <c r="H34" s="1366"/>
      <c r="I34" s="1366"/>
      <c r="J34" s="1363"/>
    </row>
    <row r="35" spans="1:10" ht="16.5">
      <c r="A35" s="1395"/>
      <c r="B35" s="1362"/>
      <c r="C35" s="1363"/>
      <c r="D35" s="1363"/>
      <c r="E35" s="1366"/>
      <c r="F35" s="1366"/>
      <c r="G35" s="1366"/>
      <c r="H35" s="1366"/>
      <c r="I35" s="1366"/>
      <c r="J35" s="1363"/>
    </row>
    <row r="36" spans="1:10" ht="15">
      <c r="A36" s="1363"/>
      <c r="B36" s="1363"/>
      <c r="C36" s="1363"/>
      <c r="D36" s="1363"/>
      <c r="E36" s="1366"/>
      <c r="F36" s="1366"/>
      <c r="G36" s="1366"/>
      <c r="H36" s="1366"/>
      <c r="I36" s="1366"/>
      <c r="J36" s="1363"/>
    </row>
    <row r="37" spans="1:10" ht="15">
      <c r="A37" s="1363"/>
      <c r="B37" s="1363"/>
      <c r="C37" s="1363"/>
      <c r="D37" s="1363"/>
      <c r="E37" s="1366"/>
      <c r="F37" s="1366"/>
      <c r="G37" s="1366"/>
      <c r="H37" s="1366"/>
      <c r="I37" s="1366"/>
      <c r="J37" s="1363"/>
    </row>
    <row r="38" spans="1:10" ht="15">
      <c r="A38" s="1363"/>
      <c r="B38" s="1363"/>
      <c r="C38" s="1363"/>
      <c r="D38" s="1363"/>
      <c r="E38" s="1366"/>
      <c r="F38" s="1366"/>
      <c r="G38" s="1366"/>
      <c r="H38" s="1366"/>
      <c r="I38" s="1366"/>
      <c r="J38" s="1363"/>
    </row>
    <row r="39" spans="1:10" ht="15">
      <c r="A39" s="1363"/>
      <c r="B39" s="1363"/>
      <c r="C39" s="1363"/>
      <c r="D39" s="1363"/>
      <c r="E39" s="1366"/>
      <c r="F39" s="1366"/>
      <c r="G39" s="1366"/>
      <c r="H39" s="1366"/>
      <c r="I39" s="1366"/>
      <c r="J39" s="1363"/>
    </row>
    <row r="40" spans="1:10" ht="15">
      <c r="A40" s="1363"/>
      <c r="B40" s="1363"/>
      <c r="C40" s="1363"/>
      <c r="D40" s="1363"/>
      <c r="E40" s="1366"/>
      <c r="F40" s="1366"/>
      <c r="G40" s="1366"/>
      <c r="H40" s="1366"/>
      <c r="I40" s="1366"/>
      <c r="J40" s="1363"/>
    </row>
    <row r="41" spans="1:10" ht="15">
      <c r="A41" s="1363"/>
      <c r="B41" s="1363"/>
      <c r="C41" s="1363"/>
      <c r="D41" s="1363"/>
      <c r="E41" s="1366"/>
      <c r="F41" s="1366"/>
      <c r="G41" s="1366"/>
      <c r="H41" s="1366"/>
      <c r="I41" s="1366"/>
      <c r="J41" s="1363"/>
    </row>
    <row r="42" spans="1:10" ht="15">
      <c r="A42" s="1363"/>
      <c r="B42" s="1363"/>
      <c r="C42" s="1363"/>
      <c r="D42" s="1363"/>
      <c r="E42" s="1366"/>
      <c r="F42" s="1366"/>
      <c r="G42" s="1366"/>
      <c r="H42" s="1366"/>
      <c r="I42" s="1366"/>
      <c r="J42" s="1363"/>
    </row>
    <row r="43" spans="1:10" ht="15">
      <c r="A43" s="1363"/>
      <c r="B43" s="1363"/>
      <c r="C43" s="1363"/>
      <c r="D43" s="1363"/>
      <c r="E43" s="1366"/>
      <c r="F43" s="1366"/>
      <c r="G43" s="1366"/>
      <c r="H43" s="1366"/>
      <c r="I43" s="1366"/>
      <c r="J43" s="1363"/>
    </row>
    <row r="44" spans="1:10" ht="15">
      <c r="A44" s="1363"/>
      <c r="B44" s="1363"/>
      <c r="C44" s="1363"/>
      <c r="D44" s="1363"/>
      <c r="E44" s="1366"/>
      <c r="F44" s="1366"/>
      <c r="G44" s="1366"/>
      <c r="H44" s="1366"/>
      <c r="I44" s="1366"/>
      <c r="J44" s="1363"/>
    </row>
    <row r="45" spans="1:10" ht="15">
      <c r="A45" s="1363"/>
      <c r="B45" s="1363"/>
      <c r="C45" s="1363"/>
      <c r="D45" s="1363"/>
      <c r="E45" s="1366"/>
      <c r="F45" s="1366"/>
      <c r="G45" s="1366"/>
      <c r="H45" s="1366"/>
      <c r="I45" s="1366"/>
      <c r="J45" s="1363"/>
    </row>
    <row r="46" spans="1:10" ht="15">
      <c r="A46" s="1363"/>
      <c r="B46" s="1363"/>
      <c r="C46" s="1363"/>
      <c r="D46" s="1363"/>
      <c r="E46" s="1366"/>
      <c r="F46" s="1366"/>
      <c r="G46" s="1366"/>
      <c r="H46" s="1366"/>
      <c r="I46" s="1366"/>
      <c r="J46" s="1363"/>
    </row>
    <row r="47" spans="1:10" ht="15">
      <c r="A47" s="1363"/>
      <c r="B47" s="1363"/>
      <c r="C47" s="1363"/>
      <c r="D47" s="1363"/>
      <c r="E47" s="1366"/>
      <c r="F47" s="1366"/>
      <c r="G47" s="1366"/>
      <c r="H47" s="1366"/>
      <c r="I47" s="1366"/>
      <c r="J47" s="1363"/>
    </row>
    <row r="48" spans="1:10" ht="15">
      <c r="A48" s="1363"/>
      <c r="B48" s="1363"/>
      <c r="C48" s="1363"/>
      <c r="D48" s="1363"/>
      <c r="E48" s="1366"/>
      <c r="F48" s="1366"/>
      <c r="G48" s="1366"/>
      <c r="H48" s="1366"/>
      <c r="I48" s="1366"/>
      <c r="J48" s="1363"/>
    </row>
    <row r="49" spans="1:10" ht="15">
      <c r="A49" s="1363"/>
      <c r="B49" s="1363"/>
      <c r="C49" s="1363"/>
      <c r="D49" s="1363"/>
      <c r="E49" s="1366"/>
      <c r="F49" s="1366"/>
      <c r="G49" s="1366"/>
      <c r="H49" s="1366"/>
      <c r="I49" s="1366"/>
      <c r="J49" s="1363"/>
    </row>
    <row r="50" spans="1:10" ht="15">
      <c r="A50" s="1363"/>
      <c r="B50" s="1363"/>
      <c r="C50" s="1363"/>
      <c r="D50" s="1363"/>
      <c r="E50" s="1366"/>
      <c r="F50" s="1366"/>
      <c r="G50" s="1366"/>
      <c r="H50" s="1366"/>
      <c r="I50" s="1366"/>
      <c r="J50" s="1363"/>
    </row>
    <row r="51" spans="1:10" ht="15">
      <c r="A51" s="1363"/>
      <c r="B51" s="1363"/>
      <c r="C51" s="1363"/>
      <c r="D51" s="1363"/>
      <c r="E51" s="1366"/>
      <c r="F51" s="1366"/>
      <c r="G51" s="1366"/>
      <c r="H51" s="1366"/>
      <c r="I51" s="1366"/>
      <c r="J51" s="1363"/>
    </row>
    <row r="52" spans="1:10" ht="15">
      <c r="A52" s="1363"/>
      <c r="B52" s="1363"/>
      <c r="C52" s="1363"/>
      <c r="D52" s="1363"/>
      <c r="E52" s="1366"/>
      <c r="F52" s="1366"/>
      <c r="G52" s="1366"/>
      <c r="H52" s="1366"/>
      <c r="I52" s="1366"/>
      <c r="J52" s="1363"/>
    </row>
    <row r="53" spans="1:10" ht="15">
      <c r="A53" s="1363"/>
      <c r="B53" s="1363"/>
      <c r="C53" s="1363"/>
      <c r="D53" s="1363"/>
      <c r="E53" s="1366"/>
      <c r="F53" s="1366"/>
      <c r="G53" s="1366"/>
      <c r="H53" s="1366"/>
      <c r="I53" s="1366"/>
      <c r="J53" s="1363"/>
    </row>
    <row r="54" spans="1:10" ht="15">
      <c r="A54" s="1363"/>
      <c r="B54" s="1363"/>
      <c r="C54" s="1363"/>
      <c r="D54" s="1363"/>
      <c r="E54" s="1366"/>
      <c r="F54" s="1366"/>
      <c r="G54" s="1366"/>
      <c r="H54" s="1366"/>
      <c r="I54" s="1366"/>
      <c r="J54" s="1363"/>
    </row>
    <row r="55" spans="1:10" ht="15">
      <c r="A55" s="1363"/>
      <c r="B55" s="1363"/>
      <c r="C55" s="1363"/>
      <c r="D55" s="1363"/>
      <c r="E55" s="1366"/>
      <c r="F55" s="1366"/>
      <c r="G55" s="1366"/>
      <c r="H55" s="1366"/>
      <c r="I55" s="1366"/>
      <c r="J55" s="1363"/>
    </row>
    <row r="56" spans="1:10" ht="15">
      <c r="A56" s="1363"/>
      <c r="B56" s="1363"/>
      <c r="C56" s="1363"/>
      <c r="D56" s="1363"/>
      <c r="E56" s="1366"/>
      <c r="F56" s="1366"/>
      <c r="G56" s="1366"/>
      <c r="H56" s="1366"/>
      <c r="I56" s="1366"/>
      <c r="J56" s="1363"/>
    </row>
    <row r="57" spans="1:10" ht="15">
      <c r="A57" s="1363"/>
      <c r="B57" s="1363"/>
      <c r="C57" s="1363"/>
      <c r="D57" s="1363"/>
      <c r="E57" s="1366"/>
      <c r="F57" s="1366"/>
      <c r="G57" s="1366"/>
      <c r="H57" s="1366"/>
      <c r="I57" s="1366"/>
      <c r="J57" s="1363"/>
    </row>
  </sheetData>
  <sheetProtection/>
  <mergeCells count="1">
    <mergeCell ref="C3:I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5.7109375" style="0" customWidth="1"/>
    <col min="2" max="3" width="7.00390625" style="0" customWidth="1"/>
    <col min="4" max="4" width="8.28125" style="0" customWidth="1"/>
  </cols>
  <sheetData>
    <row r="1" spans="1:7" ht="15">
      <c r="A1" s="1403" t="s">
        <v>1142</v>
      </c>
      <c r="B1" s="1404"/>
      <c r="C1" s="1404"/>
      <c r="D1" s="1404"/>
      <c r="E1" s="1405"/>
      <c r="F1" s="1406"/>
      <c r="G1" s="1404"/>
    </row>
    <row r="2" spans="1:7" ht="15">
      <c r="A2" s="1005"/>
      <c r="B2" s="1407"/>
      <c r="C2" s="1407"/>
      <c r="D2" s="1408"/>
      <c r="E2" s="1409"/>
      <c r="F2" s="1410"/>
      <c r="G2" s="1365"/>
    </row>
    <row r="3" spans="1:7" ht="15.75" thickBot="1">
      <c r="A3" s="1411" t="s">
        <v>1143</v>
      </c>
      <c r="B3" s="1411"/>
      <c r="C3" s="1411"/>
      <c r="D3" s="1412" t="s">
        <v>1354</v>
      </c>
      <c r="E3" s="1005"/>
      <c r="F3" s="1005"/>
      <c r="G3" s="1005"/>
    </row>
    <row r="4" spans="1:7" ht="30.75" thickBot="1">
      <c r="A4" s="1413" t="s">
        <v>1144</v>
      </c>
      <c r="B4" s="1414">
        <v>2010</v>
      </c>
      <c r="C4" s="1414">
        <v>2011</v>
      </c>
      <c r="D4" s="1415" t="s">
        <v>1145</v>
      </c>
      <c r="E4" s="1005"/>
      <c r="F4" s="1416"/>
      <c r="G4" s="1005"/>
    </row>
    <row r="5" spans="1:7" ht="15.75">
      <c r="A5" s="1417" t="s">
        <v>1146</v>
      </c>
      <c r="B5" s="1418">
        <v>510.975327</v>
      </c>
      <c r="C5" s="1418">
        <v>511.746031</v>
      </c>
      <c r="D5" s="1419">
        <v>100.15082998322539</v>
      </c>
      <c r="E5" s="1420"/>
      <c r="F5" s="1421"/>
      <c r="G5" s="1005"/>
    </row>
    <row r="6" spans="1:7" ht="15.75">
      <c r="A6" s="1422" t="s">
        <v>1147</v>
      </c>
      <c r="B6" s="1423">
        <v>299.885017</v>
      </c>
      <c r="C6" s="1423">
        <v>312.04303600000003</v>
      </c>
      <c r="D6" s="1424">
        <v>104.05422689056853</v>
      </c>
      <c r="E6" s="1420"/>
      <c r="F6" s="1421"/>
      <c r="G6" s="1365"/>
    </row>
    <row r="7" spans="1:7" ht="15.75">
      <c r="A7" s="1422" t="s">
        <v>1148</v>
      </c>
      <c r="B7" s="1423">
        <v>156.511881</v>
      </c>
      <c r="C7" s="1423">
        <v>120.111001</v>
      </c>
      <c r="D7" s="1424">
        <v>76.74241740152623</v>
      </c>
      <c r="E7" s="1420"/>
      <c r="F7" s="1421"/>
      <c r="G7" s="1365"/>
    </row>
    <row r="8" spans="1:7" ht="15.75">
      <c r="A8" s="1422" t="s">
        <v>1149</v>
      </c>
      <c r="B8" s="1423">
        <v>54.578429</v>
      </c>
      <c r="C8" s="1423">
        <v>79.591994</v>
      </c>
      <c r="D8" s="1424">
        <v>145.8304965135585</v>
      </c>
      <c r="E8" s="1420"/>
      <c r="F8" s="1421"/>
      <c r="G8" s="1365"/>
    </row>
    <row r="9" spans="1:7" ht="15.75">
      <c r="A9" s="1422" t="s">
        <v>1150</v>
      </c>
      <c r="B9" s="1423">
        <v>32.563894</v>
      </c>
      <c r="C9" s="1423">
        <v>28.733611</v>
      </c>
      <c r="D9" s="1424">
        <v>88.23763828736207</v>
      </c>
      <c r="E9" s="1420"/>
      <c r="F9" s="1421"/>
      <c r="G9" s="1365"/>
    </row>
    <row r="10" spans="1:7" ht="15.75">
      <c r="A10" s="1422" t="s">
        <v>1151</v>
      </c>
      <c r="B10" s="1423">
        <v>73.712548</v>
      </c>
      <c r="C10" s="1423">
        <v>78.56069000000001</v>
      </c>
      <c r="D10" s="1424">
        <v>106.57709186772382</v>
      </c>
      <c r="E10" s="1420"/>
      <c r="F10" s="1421"/>
      <c r="G10" s="1365"/>
    </row>
    <row r="11" spans="1:7" ht="15.75">
      <c r="A11" s="1422" t="s">
        <v>1152</v>
      </c>
      <c r="B11" s="1423">
        <v>461.210612</v>
      </c>
      <c r="C11" s="1423">
        <v>490.394037</v>
      </c>
      <c r="D11" s="1424">
        <v>106.32757014706331</v>
      </c>
      <c r="E11" s="1420"/>
      <c r="F11" s="1421"/>
      <c r="G11" s="1409"/>
    </row>
    <row r="12" spans="1:7" ht="15.75">
      <c r="A12" s="1422" t="s">
        <v>1153</v>
      </c>
      <c r="B12" s="1423">
        <v>157.674494</v>
      </c>
      <c r="C12" s="1423">
        <v>215.822541</v>
      </c>
      <c r="D12" s="1424">
        <v>136.8785372477555</v>
      </c>
      <c r="E12" s="1420"/>
      <c r="F12" s="1421"/>
      <c r="G12" s="1409"/>
    </row>
    <row r="13" spans="1:7" ht="15.75">
      <c r="A13" s="1425" t="s">
        <v>1154</v>
      </c>
      <c r="B13" s="1426">
        <v>300.39706800000005</v>
      </c>
      <c r="C13" s="1426">
        <v>339.184307</v>
      </c>
      <c r="D13" s="1424">
        <v>112.91198987334987</v>
      </c>
      <c r="E13" s="1420"/>
      <c r="F13" s="1421"/>
      <c r="G13" s="1365"/>
    </row>
    <row r="14" spans="1:7" ht="15.75">
      <c r="A14" s="1425" t="s">
        <v>1155</v>
      </c>
      <c r="B14" s="1426">
        <v>200.521241</v>
      </c>
      <c r="C14" s="1426">
        <v>216.741714</v>
      </c>
      <c r="D14" s="1424">
        <v>108.08915450508307</v>
      </c>
      <c r="E14" s="1420"/>
      <c r="F14" s="1421"/>
      <c r="G14" s="1365"/>
    </row>
    <row r="15" spans="1:7" ht="15.75">
      <c r="A15" s="1427" t="s">
        <v>1156</v>
      </c>
      <c r="B15" s="1426">
        <v>49.674635</v>
      </c>
      <c r="C15" s="1426">
        <v>48.316720000000004</v>
      </c>
      <c r="D15" s="1424">
        <v>97.26638152449435</v>
      </c>
      <c r="E15" s="1420"/>
      <c r="F15" s="1421"/>
      <c r="G15" s="1005"/>
    </row>
    <row r="16" spans="1:7" ht="15.75">
      <c r="A16" s="1425" t="s">
        <v>1157</v>
      </c>
      <c r="B16" s="1423">
        <v>54.178134</v>
      </c>
      <c r="C16" s="1423">
        <v>56.68053</v>
      </c>
      <c r="D16" s="1424">
        <v>104.61883017233484</v>
      </c>
      <c r="E16" s="1420"/>
      <c r="F16" s="1421"/>
      <c r="G16" s="1428"/>
    </row>
    <row r="17" spans="1:6" ht="15.75">
      <c r="A17" s="1425" t="s">
        <v>1158</v>
      </c>
      <c r="B17" s="1423">
        <v>57.894386</v>
      </c>
      <c r="C17" s="1423">
        <v>66.82971400000001</v>
      </c>
      <c r="D17" s="1424">
        <v>115.43384189271826</v>
      </c>
      <c r="E17" s="1420"/>
      <c r="F17" s="1421"/>
    </row>
    <row r="18" spans="1:6" ht="15.75">
      <c r="A18" s="1425" t="s">
        <v>1159</v>
      </c>
      <c r="B18" s="1423">
        <v>228.046943</v>
      </c>
      <c r="C18" s="1423">
        <v>241.828283</v>
      </c>
      <c r="D18" s="1424">
        <v>106.04320313120795</v>
      </c>
      <c r="E18" s="1420"/>
      <c r="F18" s="1421"/>
    </row>
    <row r="19" spans="1:6" ht="33.75" customHeight="1">
      <c r="A19" s="1435" t="s">
        <v>1160</v>
      </c>
      <c r="B19" s="1423">
        <v>194.540427</v>
      </c>
      <c r="C19" s="1423">
        <v>211.36151500000003</v>
      </c>
      <c r="D19" s="1424">
        <v>108.6465770942304</v>
      </c>
      <c r="E19" s="1420"/>
      <c r="F19" s="1421"/>
    </row>
    <row r="20" spans="1:6" ht="16.5" thickBot="1">
      <c r="A20" s="1429" t="s">
        <v>1161</v>
      </c>
      <c r="B20" s="1430">
        <v>2630.368231</v>
      </c>
      <c r="C20" s="1430">
        <v>2860.0352009999997</v>
      </c>
      <c r="D20" s="1431">
        <v>108.73136191706078</v>
      </c>
      <c r="E20" s="1420"/>
      <c r="F20" s="1421"/>
    </row>
    <row r="21" spans="1:6" ht="15.75">
      <c r="A21" s="1432" t="s">
        <v>1175</v>
      </c>
      <c r="B21" s="1433"/>
      <c r="C21" s="1433"/>
      <c r="D21" s="1433"/>
      <c r="E21" s="1420"/>
      <c r="F21" s="1421"/>
    </row>
    <row r="22" spans="1:6" ht="70.5" customHeight="1">
      <c r="A22" s="1824" t="s">
        <v>1162</v>
      </c>
      <c r="B22" s="1824"/>
      <c r="C22" s="1824"/>
      <c r="D22" s="1824"/>
      <c r="E22" s="1434"/>
      <c r="F22" s="1421"/>
    </row>
    <row r="23" spans="1:6" ht="15">
      <c r="A23" s="1432" t="s">
        <v>1163</v>
      </c>
      <c r="E23" s="1005"/>
      <c r="F23" s="1005"/>
    </row>
    <row r="24" ht="16.5" customHeight="1">
      <c r="A24" s="1432" t="s">
        <v>254</v>
      </c>
    </row>
    <row r="25" ht="15">
      <c r="A25" s="1432"/>
    </row>
    <row r="26" ht="15">
      <c r="A26" s="1432"/>
    </row>
    <row r="27" ht="15">
      <c r="A27" s="1432"/>
    </row>
  </sheetData>
  <sheetProtection/>
  <mergeCells count="1"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K35"/>
  <sheetViews>
    <sheetView zoomScalePageLayoutView="0" workbookViewId="0" topLeftCell="A1">
      <selection activeCell="H33" sqref="H33"/>
    </sheetView>
  </sheetViews>
  <sheetFormatPr defaultColWidth="11.00390625" defaultRowHeight="15"/>
  <cols>
    <col min="1" max="1" width="23.421875" style="103" customWidth="1"/>
    <col min="2" max="9" width="11.00390625" style="103" customWidth="1"/>
    <col min="10" max="10" width="11.00390625" style="124" customWidth="1"/>
    <col min="11" max="16384" width="11.00390625" style="103" customWidth="1"/>
  </cols>
  <sheetData>
    <row r="1" ht="15">
      <c r="A1" s="70" t="s">
        <v>1392</v>
      </c>
    </row>
    <row r="2" spans="1:13" ht="15.75" thickBot="1">
      <c r="A2" s="103" t="s">
        <v>1236</v>
      </c>
      <c r="L2" s="1883" t="s">
        <v>1355</v>
      </c>
      <c r="M2" s="1883"/>
    </row>
    <row r="3" spans="1:13" ht="15">
      <c r="A3" s="1884" t="s">
        <v>1237</v>
      </c>
      <c r="B3" s="1886"/>
      <c r="C3" s="1887"/>
      <c r="D3" s="1887"/>
      <c r="E3" s="1887"/>
      <c r="F3" s="1887"/>
      <c r="G3" s="1887"/>
      <c r="H3" s="1887"/>
      <c r="I3" s="1888"/>
      <c r="J3" s="1889" t="s">
        <v>1238</v>
      </c>
      <c r="K3" s="1891" t="s">
        <v>1239</v>
      </c>
      <c r="L3" s="1891" t="s">
        <v>1240</v>
      </c>
      <c r="M3" s="1881" t="s">
        <v>1241</v>
      </c>
    </row>
    <row r="4" spans="1:13" ht="15.75" thickBot="1">
      <c r="A4" s="1885"/>
      <c r="B4" s="1510">
        <v>1990</v>
      </c>
      <c r="C4" s="1511">
        <v>1995</v>
      </c>
      <c r="D4" s="1511">
        <v>2000</v>
      </c>
      <c r="E4" s="1511">
        <v>2005</v>
      </c>
      <c r="F4" s="1511">
        <v>2007</v>
      </c>
      <c r="G4" s="1511">
        <v>2008</v>
      </c>
      <c r="H4" s="1511">
        <v>2009</v>
      </c>
      <c r="I4" s="1511">
        <v>2010</v>
      </c>
      <c r="J4" s="1890">
        <v>2008</v>
      </c>
      <c r="K4" s="1892"/>
      <c r="L4" s="1892"/>
      <c r="M4" s="1882" t="s">
        <v>1242</v>
      </c>
    </row>
    <row r="5" spans="1:13" ht="15.75" thickTop="1">
      <c r="A5" s="1512" t="s">
        <v>1243</v>
      </c>
      <c r="B5" s="1513">
        <v>84</v>
      </c>
      <c r="C5" s="1513">
        <v>63.7</v>
      </c>
      <c r="D5" s="1513">
        <v>60.9</v>
      </c>
      <c r="E5" s="1513">
        <v>61.6</v>
      </c>
      <c r="F5" s="1513">
        <v>59</v>
      </c>
      <c r="G5" s="1513">
        <v>58.2</v>
      </c>
      <c r="H5" s="1513">
        <v>58.7</v>
      </c>
      <c r="I5" s="1513">
        <v>55.8</v>
      </c>
      <c r="J5" s="1513">
        <v>55.9</v>
      </c>
      <c r="K5" s="111">
        <f>J5-I5</f>
        <v>0.10000000000000142</v>
      </c>
      <c r="L5" s="1514" t="s">
        <v>1244</v>
      </c>
      <c r="M5" s="1515" t="s">
        <v>1245</v>
      </c>
    </row>
    <row r="6" spans="1:13" ht="15">
      <c r="A6" s="1512" t="s">
        <v>1246</v>
      </c>
      <c r="B6" s="1513">
        <v>22.1</v>
      </c>
      <c r="C6" s="1513">
        <v>12.200000000000001</v>
      </c>
      <c r="D6" s="1513">
        <v>9.299999999999999</v>
      </c>
      <c r="E6" s="1513">
        <v>6.2</v>
      </c>
      <c r="F6" s="1513">
        <v>5.3999999999999995</v>
      </c>
      <c r="G6" s="1513">
        <v>5</v>
      </c>
      <c r="H6" s="1513">
        <v>4.3999999999999995</v>
      </c>
      <c r="I6" s="1513">
        <v>4.3</v>
      </c>
      <c r="J6" s="1513">
        <v>3.7</v>
      </c>
      <c r="K6" s="111">
        <f>J6-I6</f>
        <v>-0.5999999999999996</v>
      </c>
      <c r="L6" s="1514" t="s">
        <v>1247</v>
      </c>
      <c r="M6" s="1516"/>
    </row>
    <row r="7" spans="1:13" ht="15">
      <c r="A7" s="1512" t="s">
        <v>1248</v>
      </c>
      <c r="B7" s="1513">
        <v>44.5</v>
      </c>
      <c r="C7" s="1513">
        <v>36.8</v>
      </c>
      <c r="D7" s="1513">
        <v>33.1</v>
      </c>
      <c r="E7" s="1513">
        <v>32.9</v>
      </c>
      <c r="F7" s="1513">
        <v>32.2</v>
      </c>
      <c r="G7" s="1513">
        <v>32.3</v>
      </c>
      <c r="H7" s="1513">
        <v>32</v>
      </c>
      <c r="I7" s="1513">
        <v>30.8</v>
      </c>
      <c r="J7" s="1513">
        <v>31.7</v>
      </c>
      <c r="K7" s="111">
        <f>J7-I7</f>
        <v>0.8999999999999986</v>
      </c>
      <c r="L7" s="1514" t="s">
        <v>1249</v>
      </c>
      <c r="M7" s="1516"/>
    </row>
    <row r="8" spans="1:13" ht="15">
      <c r="A8" s="1512" t="s">
        <v>1250</v>
      </c>
      <c r="B8" s="1513">
        <v>15.2</v>
      </c>
      <c r="C8" s="1513">
        <v>13.4</v>
      </c>
      <c r="D8" s="1513">
        <v>17.1</v>
      </c>
      <c r="E8" s="1513">
        <v>21.1</v>
      </c>
      <c r="F8" s="1513">
        <v>19.9</v>
      </c>
      <c r="G8" s="1513">
        <v>19.3</v>
      </c>
      <c r="H8" s="1513">
        <v>20.7</v>
      </c>
      <c r="I8" s="1513">
        <v>19</v>
      </c>
      <c r="J8" s="1513">
        <v>19.6</v>
      </c>
      <c r="K8" s="111">
        <f>J8-I8</f>
        <v>0.6000000000000014</v>
      </c>
      <c r="L8" s="1514" t="s">
        <v>1251</v>
      </c>
      <c r="M8" s="1516"/>
    </row>
    <row r="9" spans="1:13" ht="18">
      <c r="A9" s="1512" t="s">
        <v>1252</v>
      </c>
      <c r="B9" s="1513" t="s">
        <v>1253</v>
      </c>
      <c r="C9" s="1513" t="s">
        <v>1254</v>
      </c>
      <c r="D9" s="1513" t="s">
        <v>1255</v>
      </c>
      <c r="E9" s="1513" t="s">
        <v>1256</v>
      </c>
      <c r="F9" s="1513" t="s">
        <v>1257</v>
      </c>
      <c r="G9" s="1513" t="s">
        <v>1258</v>
      </c>
      <c r="H9" s="1513" t="s">
        <v>1258</v>
      </c>
      <c r="I9" s="1513" t="s">
        <v>1259</v>
      </c>
      <c r="J9" s="1513" t="s">
        <v>1395</v>
      </c>
      <c r="K9" s="111">
        <v>-0.8</v>
      </c>
      <c r="L9" s="1514" t="s">
        <v>1260</v>
      </c>
      <c r="M9" s="1517"/>
    </row>
    <row r="10" spans="1:13" ht="15">
      <c r="A10" s="1512" t="s">
        <v>1261</v>
      </c>
      <c r="B10" s="1513">
        <v>4.4</v>
      </c>
      <c r="C10" s="1513">
        <v>4.1</v>
      </c>
      <c r="D10" s="1513">
        <v>4.3</v>
      </c>
      <c r="E10" s="1513">
        <v>4.4</v>
      </c>
      <c r="F10" s="1513">
        <v>4.7</v>
      </c>
      <c r="G10" s="1513">
        <v>4.9</v>
      </c>
      <c r="H10" s="1513">
        <v>4.6</v>
      </c>
      <c r="I10" s="1513">
        <v>5.1</v>
      </c>
      <c r="J10" s="1513">
        <v>4.8</v>
      </c>
      <c r="K10" s="111">
        <f>J10-I10</f>
        <v>-0.2999999999999998</v>
      </c>
      <c r="L10" s="1514" t="s">
        <v>1262</v>
      </c>
      <c r="M10" s="1517"/>
    </row>
    <row r="11" spans="1:13" ht="15">
      <c r="A11" s="1512" t="s">
        <v>1263</v>
      </c>
      <c r="B11" s="1513">
        <v>226.3</v>
      </c>
      <c r="C11" s="1513">
        <v>162.4</v>
      </c>
      <c r="D11" s="1513">
        <v>160.2</v>
      </c>
      <c r="E11" s="1513">
        <v>154.6</v>
      </c>
      <c r="F11" s="1513">
        <v>153.4</v>
      </c>
      <c r="G11" s="1513">
        <v>153</v>
      </c>
      <c r="H11" s="1513">
        <v>153.8</v>
      </c>
      <c r="I11" s="1513">
        <v>162.8</v>
      </c>
      <c r="J11" s="1513">
        <v>158.8</v>
      </c>
      <c r="K11" s="111">
        <f>J11-I11</f>
        <v>-4</v>
      </c>
      <c r="L11" s="1514" t="s">
        <v>1264</v>
      </c>
      <c r="M11" s="1517" t="s">
        <v>1265</v>
      </c>
    </row>
    <row r="12" spans="1:13" ht="15">
      <c r="A12" s="1512" t="s">
        <v>1266</v>
      </c>
      <c r="B12" s="1513">
        <v>110.9</v>
      </c>
      <c r="C12" s="1513">
        <v>74.2</v>
      </c>
      <c r="D12" s="1513">
        <v>71.5</v>
      </c>
      <c r="E12" s="1513">
        <v>55.7</v>
      </c>
      <c r="F12" s="1513">
        <v>52.4</v>
      </c>
      <c r="G12" s="1513">
        <v>48.3</v>
      </c>
      <c r="H12" s="1513">
        <v>49.5</v>
      </c>
      <c r="I12" s="1513">
        <v>54.5</v>
      </c>
      <c r="J12" s="1513">
        <v>52.6</v>
      </c>
      <c r="K12" s="111">
        <f>J12-I12</f>
        <v>-1.8999999999999986</v>
      </c>
      <c r="L12" s="1514" t="s">
        <v>1267</v>
      </c>
      <c r="M12" s="1516"/>
    </row>
    <row r="13" spans="1:13" ht="15">
      <c r="A13" s="1512" t="s">
        <v>1268</v>
      </c>
      <c r="B13" s="1513">
        <v>9.9</v>
      </c>
      <c r="C13" s="1513">
        <v>8.1</v>
      </c>
      <c r="D13" s="1513">
        <v>7.9</v>
      </c>
      <c r="E13" s="1513">
        <v>9.1</v>
      </c>
      <c r="F13" s="1513">
        <v>9.8</v>
      </c>
      <c r="G13" s="1513">
        <v>9.2</v>
      </c>
      <c r="H13" s="1513">
        <v>9.8</v>
      </c>
      <c r="I13" s="1513">
        <v>9.9</v>
      </c>
      <c r="J13" s="1513">
        <v>10.4</v>
      </c>
      <c r="K13" s="111">
        <f>J13-I13</f>
        <v>0.5</v>
      </c>
      <c r="L13" s="1514" t="s">
        <v>1269</v>
      </c>
      <c r="M13" s="1516"/>
    </row>
    <row r="14" spans="1:13" ht="15">
      <c r="A14" s="1512" t="s">
        <v>1270</v>
      </c>
      <c r="B14" s="1513">
        <v>348</v>
      </c>
      <c r="C14" s="1513">
        <v>296</v>
      </c>
      <c r="D14" s="1513">
        <v>210</v>
      </c>
      <c r="E14" s="1513">
        <v>199</v>
      </c>
      <c r="F14" s="1513">
        <v>205</v>
      </c>
      <c r="G14" s="1513">
        <v>204</v>
      </c>
      <c r="H14" s="1513">
        <v>197</v>
      </c>
      <c r="I14" s="1513">
        <v>208</v>
      </c>
      <c r="J14" s="1513">
        <v>207</v>
      </c>
      <c r="K14" s="111">
        <f>J14-I14</f>
        <v>-1</v>
      </c>
      <c r="L14" s="1514" t="s">
        <v>1271</v>
      </c>
      <c r="M14" s="1518"/>
    </row>
    <row r="15" spans="1:13" ht="15">
      <c r="A15" s="1512" t="s">
        <v>1272</v>
      </c>
      <c r="B15" s="1513">
        <v>25.3</v>
      </c>
      <c r="C15" s="1513">
        <v>23.9</v>
      </c>
      <c r="D15" s="1513">
        <v>23.9</v>
      </c>
      <c r="E15" s="1513">
        <v>23.8</v>
      </c>
      <c r="F15" s="1513">
        <v>21.8</v>
      </c>
      <c r="G15" s="1513">
        <v>23</v>
      </c>
      <c r="H15" s="1513">
        <v>23.6</v>
      </c>
      <c r="I15" s="1513">
        <v>23.1</v>
      </c>
      <c r="J15" s="1513">
        <v>21.9</v>
      </c>
      <c r="K15" s="111">
        <f aca="true" t="shared" si="0" ref="K15:K25">J15-I15</f>
        <v>-1.2000000000000028</v>
      </c>
      <c r="L15" s="1514" t="s">
        <v>1273</v>
      </c>
      <c r="M15" s="1517" t="s">
        <v>1274</v>
      </c>
    </row>
    <row r="16" spans="1:13" ht="15">
      <c r="A16" s="1512" t="s">
        <v>1275</v>
      </c>
      <c r="B16" s="1513">
        <v>6.4</v>
      </c>
      <c r="C16" s="1513">
        <v>3.2</v>
      </c>
      <c r="D16" s="1513">
        <v>2.7</v>
      </c>
      <c r="E16" s="1513">
        <v>2</v>
      </c>
      <c r="F16" s="1513">
        <v>2.1</v>
      </c>
      <c r="G16" s="1513">
        <v>2.2</v>
      </c>
      <c r="H16" s="1513">
        <v>2.8</v>
      </c>
      <c r="I16" s="1513">
        <v>2.6</v>
      </c>
      <c r="J16" s="1513">
        <v>2.6</v>
      </c>
      <c r="K16" s="111">
        <f t="shared" si="0"/>
        <v>0</v>
      </c>
      <c r="L16" s="1514" t="s">
        <v>1276</v>
      </c>
      <c r="M16" s="1516"/>
    </row>
    <row r="17" spans="1:13" ht="15">
      <c r="A17" s="1512" t="s">
        <v>1277</v>
      </c>
      <c r="B17" s="1513">
        <v>6.9</v>
      </c>
      <c r="C17" s="1513">
        <v>4.8</v>
      </c>
      <c r="D17" s="1513">
        <v>3.3</v>
      </c>
      <c r="E17" s="1513">
        <v>3.3</v>
      </c>
      <c r="F17" s="1513">
        <v>3.1</v>
      </c>
      <c r="G17" s="1513">
        <v>3.4</v>
      </c>
      <c r="H17" s="1513">
        <v>3</v>
      </c>
      <c r="I17" s="1513">
        <v>3</v>
      </c>
      <c r="J17" s="1513">
        <v>2.8</v>
      </c>
      <c r="K17" s="111">
        <f t="shared" si="0"/>
        <v>-0.20000000000000018</v>
      </c>
      <c r="L17" s="1514" t="s">
        <v>1278</v>
      </c>
      <c r="M17" s="1516"/>
    </row>
    <row r="18" spans="1:13" ht="18">
      <c r="A18" s="1512" t="s">
        <v>1279</v>
      </c>
      <c r="B18" s="1513">
        <v>11.9</v>
      </c>
      <c r="C18" s="1513">
        <v>15.8</v>
      </c>
      <c r="D18" s="1513">
        <v>17.8</v>
      </c>
      <c r="E18" s="1513">
        <v>18.4</v>
      </c>
      <c r="F18" s="1513">
        <v>16.5</v>
      </c>
      <c r="G18" s="1513">
        <v>17.3</v>
      </c>
      <c r="H18" s="1513">
        <v>17.7</v>
      </c>
      <c r="I18" s="1513">
        <v>17.4</v>
      </c>
      <c r="J18" s="1513">
        <v>16.4</v>
      </c>
      <c r="K18" s="111">
        <f t="shared" si="0"/>
        <v>-1</v>
      </c>
      <c r="L18" s="1514" t="s">
        <v>1280</v>
      </c>
      <c r="M18" s="1516"/>
    </row>
    <row r="19" spans="1:13" ht="15">
      <c r="A19" s="1512" t="s">
        <v>1281</v>
      </c>
      <c r="B19" s="1513">
        <v>41.9</v>
      </c>
      <c r="C19" s="1513">
        <v>32</v>
      </c>
      <c r="D19" s="1513">
        <v>31.5</v>
      </c>
      <c r="E19" s="1513">
        <v>34</v>
      </c>
      <c r="F19" s="1513">
        <v>29.8</v>
      </c>
      <c r="G19" s="1513">
        <v>34.5</v>
      </c>
      <c r="H19" s="1513">
        <v>33.4</v>
      </c>
      <c r="I19" s="1513">
        <v>34.3</v>
      </c>
      <c r="J19" s="1513">
        <v>31.8</v>
      </c>
      <c r="K19" s="111">
        <f t="shared" si="0"/>
        <v>-2.4999999999999964</v>
      </c>
      <c r="L19" s="1514" t="s">
        <v>1282</v>
      </c>
      <c r="M19" s="1517"/>
    </row>
    <row r="20" spans="1:13" ht="15">
      <c r="A20" s="1519" t="s">
        <v>1283</v>
      </c>
      <c r="B20" s="1520">
        <v>116.5</v>
      </c>
      <c r="C20" s="1520">
        <v>106.5</v>
      </c>
      <c r="D20" s="1520">
        <v>98.5</v>
      </c>
      <c r="E20" s="1520">
        <v>91</v>
      </c>
      <c r="F20" s="1520">
        <v>85</v>
      </c>
      <c r="G20" s="1513">
        <v>84.2</v>
      </c>
      <c r="H20" s="1520">
        <v>81</v>
      </c>
      <c r="I20" s="1520">
        <v>80.3</v>
      </c>
      <c r="J20" s="1520">
        <v>85.2</v>
      </c>
      <c r="K20" s="111">
        <f t="shared" si="0"/>
        <v>4.900000000000006</v>
      </c>
      <c r="L20" s="1521" t="s">
        <v>1284</v>
      </c>
      <c r="M20" s="1522" t="s">
        <v>1285</v>
      </c>
    </row>
    <row r="21" spans="1:13" ht="15">
      <c r="A21" s="1512" t="s">
        <v>22</v>
      </c>
      <c r="B21" s="1513">
        <v>85.8</v>
      </c>
      <c r="C21" s="1513">
        <v>74.3</v>
      </c>
      <c r="D21" s="1513">
        <v>68.1</v>
      </c>
      <c r="E21" s="1513">
        <v>60.3</v>
      </c>
      <c r="F21" s="1513">
        <v>58.7</v>
      </c>
      <c r="G21" s="1513">
        <v>55.1</v>
      </c>
      <c r="H21" s="1513">
        <v>53.8</v>
      </c>
      <c r="I21" s="1513">
        <v>47.6</v>
      </c>
      <c r="J21" s="1513">
        <v>48.5</v>
      </c>
      <c r="K21" s="111">
        <f t="shared" si="0"/>
        <v>0.8999999999999986</v>
      </c>
      <c r="L21" s="1514" t="s">
        <v>1286</v>
      </c>
      <c r="M21" s="1516" t="s">
        <v>1287</v>
      </c>
    </row>
    <row r="22" spans="1:13" ht="15">
      <c r="A22" s="1512" t="s">
        <v>1288</v>
      </c>
      <c r="B22" s="1513">
        <v>1.9</v>
      </c>
      <c r="C22" s="1513">
        <v>2.1</v>
      </c>
      <c r="D22" s="1513">
        <v>1.9</v>
      </c>
      <c r="E22" s="1513">
        <v>1.6</v>
      </c>
      <c r="F22" s="1513">
        <v>1.6</v>
      </c>
      <c r="G22" s="1513">
        <v>1.6</v>
      </c>
      <c r="H22" s="1513">
        <v>1.5</v>
      </c>
      <c r="I22" s="1513">
        <v>1.6</v>
      </c>
      <c r="J22" s="1513">
        <v>1.6</v>
      </c>
      <c r="K22" s="111">
        <f t="shared" si="0"/>
        <v>0</v>
      </c>
      <c r="L22" s="1514" t="s">
        <v>1289</v>
      </c>
      <c r="M22" s="1516" t="s">
        <v>1290</v>
      </c>
    </row>
    <row r="23" spans="1:13" ht="18">
      <c r="A23" s="1512" t="s">
        <v>1291</v>
      </c>
      <c r="B23" s="1513">
        <v>100.6</v>
      </c>
      <c r="C23" s="1513">
        <v>105.8</v>
      </c>
      <c r="D23" s="1513">
        <v>94.2</v>
      </c>
      <c r="E23" s="1513">
        <v>86.7</v>
      </c>
      <c r="F23" s="1513">
        <v>88.4</v>
      </c>
      <c r="G23" s="1513">
        <v>100.6</v>
      </c>
      <c r="H23" s="1513">
        <v>102.5</v>
      </c>
      <c r="I23" s="1513">
        <v>94.6</v>
      </c>
      <c r="J23" s="1513">
        <v>101.5</v>
      </c>
      <c r="K23" s="111">
        <f t="shared" si="0"/>
        <v>6.900000000000006</v>
      </c>
      <c r="L23" s="1514" t="s">
        <v>1292</v>
      </c>
      <c r="M23" s="1516" t="s">
        <v>1293</v>
      </c>
    </row>
    <row r="24" spans="1:13" ht="18">
      <c r="A24" s="1512" t="s">
        <v>1294</v>
      </c>
      <c r="B24" s="1513">
        <v>54</v>
      </c>
      <c r="C24" s="1513">
        <v>68.1</v>
      </c>
      <c r="D24" s="1513">
        <v>56.8</v>
      </c>
      <c r="E24" s="1513">
        <v>52.6</v>
      </c>
      <c r="F24" s="1513">
        <v>60.3</v>
      </c>
      <c r="G24" s="1513">
        <v>65</v>
      </c>
      <c r="H24" s="1513">
        <v>55.3</v>
      </c>
      <c r="I24" s="1513">
        <v>53.6</v>
      </c>
      <c r="J24" s="1513">
        <v>51.9</v>
      </c>
      <c r="K24" s="111">
        <f t="shared" si="0"/>
        <v>-1.7000000000000028</v>
      </c>
      <c r="L24" s="1514" t="s">
        <v>1295</v>
      </c>
      <c r="M24" s="1516" t="s">
        <v>1296</v>
      </c>
    </row>
    <row r="25" spans="1:13" s="104" customFormat="1" ht="15.75" thickBot="1">
      <c r="A25" s="1523" t="s">
        <v>1297</v>
      </c>
      <c r="B25" s="1524">
        <v>13.9</v>
      </c>
      <c r="C25" s="1525">
        <v>11.3</v>
      </c>
      <c r="D25" s="1524">
        <v>10.8</v>
      </c>
      <c r="E25" s="1524">
        <v>10.2</v>
      </c>
      <c r="F25" s="1526">
        <v>11.5</v>
      </c>
      <c r="G25" s="1526">
        <v>11.4</v>
      </c>
      <c r="H25" s="1524">
        <v>12.7</v>
      </c>
      <c r="I25" s="1527">
        <v>13.2</v>
      </c>
      <c r="J25" s="1527">
        <v>14.7</v>
      </c>
      <c r="K25" s="1661">
        <f t="shared" si="0"/>
        <v>1.5</v>
      </c>
      <c r="L25" s="1526" t="s">
        <v>424</v>
      </c>
      <c r="M25" s="1528" t="s">
        <v>424</v>
      </c>
    </row>
    <row r="26" spans="1:10" s="1530" customFormat="1" ht="15">
      <c r="A26" s="1529" t="s">
        <v>1298</v>
      </c>
      <c r="J26" s="1531"/>
    </row>
    <row r="27" spans="1:13" s="1530" customFormat="1" ht="18">
      <c r="A27" s="1532" t="s">
        <v>1299</v>
      </c>
      <c r="J27" s="1531"/>
      <c r="L27" s="1533"/>
      <c r="M27" s="1533"/>
    </row>
    <row r="28" spans="1:10" s="1530" customFormat="1" ht="18">
      <c r="A28" s="1532" t="s">
        <v>1300</v>
      </c>
      <c r="I28" s="1532"/>
      <c r="J28" s="1531"/>
    </row>
    <row r="29" spans="1:10" s="1530" customFormat="1" ht="18">
      <c r="A29" s="1533" t="s">
        <v>1301</v>
      </c>
      <c r="I29" s="1532"/>
      <c r="J29" s="1531"/>
    </row>
    <row r="30" spans="1:10" s="1530" customFormat="1" ht="18">
      <c r="A30" s="1532" t="s">
        <v>1302</v>
      </c>
      <c r="I30" s="1532"/>
      <c r="J30" s="1531"/>
    </row>
    <row r="31" spans="1:13" s="1530" customFormat="1" ht="18">
      <c r="A31" s="1532" t="s">
        <v>1303</v>
      </c>
      <c r="I31" s="1532"/>
      <c r="J31" s="1531"/>
      <c r="L31" s="1534"/>
      <c r="M31" s="1534"/>
    </row>
    <row r="32" spans="9:245" s="1530" customFormat="1" ht="18">
      <c r="I32" s="1535"/>
      <c r="J32" s="1531"/>
      <c r="Q32" s="1532"/>
      <c r="W32" s="1532"/>
      <c r="AC32" s="1532"/>
      <c r="AI32" s="1532"/>
      <c r="AO32" s="1532"/>
      <c r="AU32" s="1532"/>
      <c r="BA32" s="1532"/>
      <c r="BG32" s="1532"/>
      <c r="BM32" s="1532"/>
      <c r="BS32" s="1532"/>
      <c r="BY32" s="1532"/>
      <c r="CE32" s="1532"/>
      <c r="CK32" s="1532"/>
      <c r="CQ32" s="1532"/>
      <c r="CW32" s="1532"/>
      <c r="DC32" s="1532"/>
      <c r="DI32" s="1532"/>
      <c r="DO32" s="1532"/>
      <c r="DU32" s="1532"/>
      <c r="EA32" s="1532"/>
      <c r="EG32" s="1532"/>
      <c r="EM32" s="1532"/>
      <c r="ES32" s="1532"/>
      <c r="EY32" s="1532"/>
      <c r="FE32" s="1532"/>
      <c r="FK32" s="1532"/>
      <c r="FQ32" s="1532"/>
      <c r="FW32" s="1532"/>
      <c r="GC32" s="1532"/>
      <c r="GI32" s="1532"/>
      <c r="GO32" s="1532"/>
      <c r="GU32" s="1532"/>
      <c r="HA32" s="1532"/>
      <c r="HG32" s="1532"/>
      <c r="HM32" s="1532"/>
      <c r="HS32" s="1532"/>
      <c r="HY32" s="1532"/>
      <c r="IE32" s="1532"/>
      <c r="IK32" s="1532"/>
    </row>
    <row r="33" spans="4:10" s="1530" customFormat="1" ht="18">
      <c r="D33" s="1533"/>
      <c r="E33" s="1533"/>
      <c r="F33" s="1533"/>
      <c r="G33" s="1533"/>
      <c r="H33" s="1533"/>
      <c r="I33" s="1535"/>
      <c r="J33" s="1531"/>
    </row>
    <row r="34" s="1530" customFormat="1" ht="15">
      <c r="J34" s="1531"/>
    </row>
    <row r="35" spans="1:13" ht="15">
      <c r="A35" s="1530"/>
      <c r="B35" s="1530"/>
      <c r="J35" s="1531"/>
      <c r="K35" s="1530"/>
      <c r="L35" s="1530"/>
      <c r="M35" s="1530"/>
    </row>
  </sheetData>
  <sheetProtection/>
  <mergeCells count="7">
    <mergeCell ref="M3:M4"/>
    <mergeCell ref="L2:M2"/>
    <mergeCell ref="A3:A4"/>
    <mergeCell ref="B3:I3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96" zoomScaleNormal="96" zoomScalePageLayoutView="0" workbookViewId="0" topLeftCell="A1">
      <selection activeCell="N23" sqref="N23"/>
    </sheetView>
  </sheetViews>
  <sheetFormatPr defaultColWidth="9.140625" defaultRowHeight="15"/>
  <cols>
    <col min="1" max="1" width="16.00390625" style="147" customWidth="1"/>
    <col min="2" max="2" width="11.140625" style="180" customWidth="1"/>
    <col min="3" max="3" width="9.8515625" style="180" customWidth="1"/>
    <col min="4" max="4" width="15.421875" style="181" customWidth="1"/>
    <col min="5" max="6" width="12.140625" style="145" customWidth="1"/>
    <col min="7" max="7" width="14.28125" style="145" customWidth="1"/>
    <col min="8" max="8" width="9.140625" style="145" customWidth="1"/>
    <col min="9" max="9" width="9.7109375" style="145" customWidth="1"/>
    <col min="10" max="10" width="10.57421875" style="145" customWidth="1"/>
    <col min="11" max="11" width="16.00390625" style="145" customWidth="1"/>
    <col min="12" max="12" width="19.421875" style="145" customWidth="1"/>
    <col min="13" max="21" width="9.140625" style="145" customWidth="1"/>
    <col min="22" max="22" width="16.00390625" style="145" customWidth="1"/>
    <col min="23" max="23" width="11.140625" style="145" customWidth="1"/>
    <col min="24" max="24" width="9.8515625" style="145" customWidth="1"/>
    <col min="25" max="25" width="15.421875" style="145" customWidth="1"/>
    <col min="26" max="27" width="12.140625" style="145" customWidth="1"/>
    <col min="28" max="28" width="14.28125" style="145" customWidth="1"/>
    <col min="29" max="29" width="9.140625" style="145" customWidth="1"/>
    <col min="30" max="30" width="9.7109375" style="145" customWidth="1"/>
    <col min="31" max="31" width="10.57421875" style="145" customWidth="1"/>
    <col min="32" max="32" width="16.00390625" style="145" customWidth="1"/>
    <col min="33" max="34" width="19.421875" style="145" customWidth="1"/>
    <col min="35" max="36" width="9.140625" style="145" customWidth="1"/>
    <col min="37" max="37" width="19.00390625" style="145" customWidth="1"/>
    <col min="38" max="38" width="13.421875" style="145" customWidth="1"/>
    <col min="39" max="16384" width="9.140625" style="145" customWidth="1"/>
  </cols>
  <sheetData>
    <row r="1" spans="1:12" ht="15">
      <c r="A1" s="144" t="s">
        <v>140</v>
      </c>
      <c r="B1" s="144"/>
      <c r="C1" s="144"/>
      <c r="D1" s="144"/>
      <c r="E1" s="144"/>
      <c r="F1" s="144"/>
      <c r="G1" s="144"/>
      <c r="L1" s="146" t="s">
        <v>141</v>
      </c>
    </row>
    <row r="2" spans="1:12" ht="15" customHeight="1">
      <c r="A2" s="1732" t="s">
        <v>89</v>
      </c>
      <c r="B2" s="1735" t="s">
        <v>90</v>
      </c>
      <c r="C2" s="1735"/>
      <c r="D2" s="1736"/>
      <c r="E2" s="1735" t="s">
        <v>91</v>
      </c>
      <c r="F2" s="1735"/>
      <c r="G2" s="1735"/>
      <c r="H2" s="1738" t="s">
        <v>92</v>
      </c>
      <c r="I2" s="1739"/>
      <c r="J2" s="1739"/>
      <c r="K2" s="1740"/>
      <c r="L2" s="1735" t="s">
        <v>93</v>
      </c>
    </row>
    <row r="3" spans="1:12" ht="21" customHeight="1">
      <c r="A3" s="1733"/>
      <c r="B3" s="1737"/>
      <c r="C3" s="1737"/>
      <c r="D3" s="1737"/>
      <c r="E3" s="1737" t="s">
        <v>94</v>
      </c>
      <c r="F3" s="1737"/>
      <c r="G3" s="1737"/>
      <c r="H3" s="1741"/>
      <c r="I3" s="1742"/>
      <c r="J3" s="1742"/>
      <c r="K3" s="1743"/>
      <c r="L3" s="1737"/>
    </row>
    <row r="4" spans="1:12" ht="42.75">
      <c r="A4" s="1734"/>
      <c r="B4" s="148" t="s">
        <v>95</v>
      </c>
      <c r="C4" s="148" t="s">
        <v>96</v>
      </c>
      <c r="D4" s="148" t="s">
        <v>97</v>
      </c>
      <c r="E4" s="148" t="s">
        <v>98</v>
      </c>
      <c r="F4" s="148" t="s">
        <v>99</v>
      </c>
      <c r="G4" s="148" t="s">
        <v>100</v>
      </c>
      <c r="H4" s="148" t="s">
        <v>101</v>
      </c>
      <c r="I4" s="148" t="s">
        <v>102</v>
      </c>
      <c r="J4" s="148" t="s">
        <v>103</v>
      </c>
      <c r="K4" s="148" t="s">
        <v>104</v>
      </c>
      <c r="L4" s="149" t="s">
        <v>105</v>
      </c>
    </row>
    <row r="5" spans="1:12" ht="15">
      <c r="A5" s="150" t="s">
        <v>106</v>
      </c>
      <c r="B5" s="151">
        <v>183187.64</v>
      </c>
      <c r="C5" s="152">
        <v>100</v>
      </c>
      <c r="D5" s="152">
        <v>41.5</v>
      </c>
      <c r="E5" s="153">
        <v>140525.09</v>
      </c>
      <c r="F5" s="153">
        <v>767.1101063368685</v>
      </c>
      <c r="G5" s="153">
        <v>100</v>
      </c>
      <c r="H5" s="153">
        <v>11028</v>
      </c>
      <c r="I5" s="154">
        <v>6.02005681169319</v>
      </c>
      <c r="J5" s="155">
        <v>100</v>
      </c>
      <c r="K5" s="156">
        <v>5.1</v>
      </c>
      <c r="L5" s="156">
        <v>119.2</v>
      </c>
    </row>
    <row r="6" spans="1:12" ht="15">
      <c r="A6" s="157" t="s">
        <v>107</v>
      </c>
      <c r="B6" s="158">
        <v>131609</v>
      </c>
      <c r="C6" s="158">
        <v>71.8438209040741</v>
      </c>
      <c r="D6" s="159" t="s">
        <v>108</v>
      </c>
      <c r="E6" s="160">
        <v>121085.27</v>
      </c>
      <c r="F6" s="160">
        <v>920.0379153401364</v>
      </c>
      <c r="G6" s="161">
        <v>86.1662995554744</v>
      </c>
      <c r="H6" s="160">
        <v>5468.6</v>
      </c>
      <c r="I6" s="154">
        <v>4.15518695529941</v>
      </c>
      <c r="J6" s="162">
        <v>49.588320638375045</v>
      </c>
      <c r="K6" s="162">
        <v>3.1</v>
      </c>
      <c r="L6" s="162">
        <v>106.9</v>
      </c>
    </row>
    <row r="7" spans="1:12" ht="15">
      <c r="A7" s="163" t="s">
        <v>109</v>
      </c>
      <c r="B7" s="164">
        <v>1364.691</v>
      </c>
      <c r="C7" s="152">
        <v>0.7449690917944227</v>
      </c>
      <c r="D7" s="152">
        <v>44.7</v>
      </c>
      <c r="E7" s="153">
        <v>2602.99</v>
      </c>
      <c r="F7" s="153">
        <v>1907.384162422116</v>
      </c>
      <c r="G7" s="165">
        <v>1.8523311388734922</v>
      </c>
      <c r="H7" s="153">
        <v>61.9</v>
      </c>
      <c r="I7" s="156">
        <v>4.535825326026185</v>
      </c>
      <c r="J7" s="165">
        <v>0.5612985128763148</v>
      </c>
      <c r="K7" s="165">
        <v>1.4</v>
      </c>
      <c r="L7" s="154">
        <v>109.3</v>
      </c>
    </row>
    <row r="8" spans="1:12" ht="15">
      <c r="A8" s="163" t="s">
        <v>110</v>
      </c>
      <c r="B8" s="164">
        <v>5050.5</v>
      </c>
      <c r="C8" s="166">
        <v>2.75700975393531</v>
      </c>
      <c r="D8" s="166">
        <v>45.5</v>
      </c>
      <c r="E8" s="167">
        <v>1276.51</v>
      </c>
      <c r="F8" s="167">
        <v>252.74923274923276</v>
      </c>
      <c r="G8" s="168">
        <v>0.908385826331796</v>
      </c>
      <c r="H8" s="167">
        <v>411</v>
      </c>
      <c r="I8" s="154">
        <v>8.137808137808138</v>
      </c>
      <c r="J8" s="168">
        <v>3.7268770402611535</v>
      </c>
      <c r="K8" s="168">
        <v>20.1</v>
      </c>
      <c r="L8" s="154">
        <v>152.2</v>
      </c>
    </row>
    <row r="9" spans="1:12" ht="15">
      <c r="A9" s="169" t="s">
        <v>111</v>
      </c>
      <c r="B9" s="164">
        <v>3525.489</v>
      </c>
      <c r="C9" s="166">
        <v>1.9245238214813667</v>
      </c>
      <c r="D9" s="166">
        <v>44.7</v>
      </c>
      <c r="E9" s="167">
        <v>959.2</v>
      </c>
      <c r="F9" s="167">
        <v>272.0757319055598</v>
      </c>
      <c r="G9" s="168">
        <v>0.6825827330905819</v>
      </c>
      <c r="H9" s="167">
        <v>108.8</v>
      </c>
      <c r="I9" s="154">
        <v>3.086096708853722</v>
      </c>
      <c r="J9" s="168">
        <v>0.9865796155241204</v>
      </c>
      <c r="K9" s="168">
        <v>3.1</v>
      </c>
      <c r="L9" s="154">
        <v>160</v>
      </c>
    </row>
    <row r="10" spans="1:12" ht="15">
      <c r="A10" s="169" t="s">
        <v>112</v>
      </c>
      <c r="B10" s="164">
        <v>2637.72</v>
      </c>
      <c r="C10" s="166">
        <v>1.4399009539947027</v>
      </c>
      <c r="D10" s="166">
        <v>61.2</v>
      </c>
      <c r="E10" s="167">
        <v>2650.66</v>
      </c>
      <c r="F10" s="167">
        <v>1004.9057519372792</v>
      </c>
      <c r="G10" s="168">
        <v>1.8862539066866992</v>
      </c>
      <c r="H10" s="167">
        <v>54.1</v>
      </c>
      <c r="I10" s="154">
        <v>2.051013754302959</v>
      </c>
      <c r="J10" s="168">
        <v>0.49056945955749004</v>
      </c>
      <c r="K10" s="168">
        <v>2.6</v>
      </c>
      <c r="L10" s="154">
        <v>136.7</v>
      </c>
    </row>
    <row r="11" spans="1:12" ht="15">
      <c r="A11" s="169" t="s">
        <v>113</v>
      </c>
      <c r="B11" s="164">
        <v>16892.249</v>
      </c>
      <c r="C11" s="166">
        <v>9.22128408254707</v>
      </c>
      <c r="D11" s="166">
        <v>47.3</v>
      </c>
      <c r="E11" s="167">
        <v>13966.4</v>
      </c>
      <c r="F11" s="167">
        <v>826.7934009260697</v>
      </c>
      <c r="G11" s="168">
        <v>9.938723398077881</v>
      </c>
      <c r="H11" s="167">
        <v>536</v>
      </c>
      <c r="I11" s="154">
        <v>3.1730529191228474</v>
      </c>
      <c r="J11" s="168">
        <v>4.860355458832064</v>
      </c>
      <c r="K11" s="168">
        <v>1.6</v>
      </c>
      <c r="L11" s="154">
        <v>128.7</v>
      </c>
    </row>
    <row r="12" spans="1:12" ht="15">
      <c r="A12" s="163" t="s">
        <v>114</v>
      </c>
      <c r="B12" s="164">
        <v>420.639</v>
      </c>
      <c r="C12" s="166">
        <v>0.22962198314733093</v>
      </c>
      <c r="D12" s="166">
        <v>9.3</v>
      </c>
      <c r="E12" s="167">
        <v>232.24</v>
      </c>
      <c r="F12" s="167">
        <v>552.1123814006785</v>
      </c>
      <c r="G12" s="168">
        <v>0.1652658610643836</v>
      </c>
      <c r="H12" s="167">
        <v>25.4</v>
      </c>
      <c r="I12" s="154">
        <v>6.038432004640558</v>
      </c>
      <c r="J12" s="168">
        <v>0.230322814653609</v>
      </c>
      <c r="K12" s="168">
        <v>4.2</v>
      </c>
      <c r="L12" s="154">
        <v>188.7</v>
      </c>
    </row>
    <row r="13" spans="1:12" ht="15">
      <c r="A13" s="163" t="s">
        <v>115</v>
      </c>
      <c r="B13" s="164">
        <v>4189.284000000001</v>
      </c>
      <c r="C13" s="166">
        <v>2.2868818631828796</v>
      </c>
      <c r="D13" s="166">
        <v>59.6</v>
      </c>
      <c r="E13" s="167">
        <v>1448.53</v>
      </c>
      <c r="F13" s="167">
        <v>345.77030346951886</v>
      </c>
      <c r="G13" s="168">
        <v>1.0307981300705804</v>
      </c>
      <c r="H13" s="167">
        <v>145.7</v>
      </c>
      <c r="I13" s="154">
        <v>3.4779212867879084</v>
      </c>
      <c r="J13" s="168">
        <v>1.321182444686253</v>
      </c>
      <c r="K13" s="168">
        <v>4.6</v>
      </c>
      <c r="L13" s="154">
        <v>107.7</v>
      </c>
    </row>
    <row r="14" spans="1:12" ht="15">
      <c r="A14" s="163" t="s">
        <v>116</v>
      </c>
      <c r="B14" s="164">
        <v>3814.2219999999998</v>
      </c>
      <c r="C14" s="166">
        <v>2.0821398391594186</v>
      </c>
      <c r="D14" s="166">
        <v>28.9</v>
      </c>
      <c r="E14" s="167">
        <v>5293</v>
      </c>
      <c r="F14" s="167">
        <v>1387.7010829469286</v>
      </c>
      <c r="G14" s="168">
        <v>3.7665871624775336</v>
      </c>
      <c r="H14" s="167">
        <v>568.8</v>
      </c>
      <c r="I14" s="154">
        <v>14.912608652564009</v>
      </c>
      <c r="J14" s="168">
        <v>5.15778019586507</v>
      </c>
      <c r="K14" s="168">
        <v>11.7</v>
      </c>
      <c r="L14" s="154">
        <v>78.9</v>
      </c>
    </row>
    <row r="15" spans="1:12" ht="15">
      <c r="A15" s="169" t="s">
        <v>117</v>
      </c>
      <c r="B15" s="164">
        <v>22792.187</v>
      </c>
      <c r="C15" s="166">
        <v>12.441992252750733</v>
      </c>
      <c r="D15" s="166">
        <v>45.1</v>
      </c>
      <c r="E15" s="167">
        <v>21480.55</v>
      </c>
      <c r="F15" s="167">
        <v>942.452341234301</v>
      </c>
      <c r="G15" s="168">
        <v>15.285917980910028</v>
      </c>
      <c r="H15" s="167">
        <v>924.2</v>
      </c>
      <c r="I15" s="154">
        <v>4.054898285978436</v>
      </c>
      <c r="J15" s="168">
        <v>8.380486035545884</v>
      </c>
      <c r="K15" s="168">
        <v>4.2</v>
      </c>
      <c r="L15" s="154">
        <v>97.5</v>
      </c>
    </row>
    <row r="16" spans="1:12" ht="15">
      <c r="A16" s="169" t="s">
        <v>118</v>
      </c>
      <c r="B16" s="164">
        <v>35017.7</v>
      </c>
      <c r="C16" s="166">
        <v>19.115758926914264</v>
      </c>
      <c r="D16" s="166">
        <v>55</v>
      </c>
      <c r="E16" s="167">
        <v>26004.1</v>
      </c>
      <c r="F16" s="167">
        <v>742.598742921437</v>
      </c>
      <c r="G16" s="168">
        <v>18.504951678024188</v>
      </c>
      <c r="H16" s="167">
        <v>871.5</v>
      </c>
      <c r="I16" s="154">
        <v>2.488741407916568</v>
      </c>
      <c r="J16" s="168">
        <v>7.902611534276387</v>
      </c>
      <c r="K16" s="168">
        <v>2.6</v>
      </c>
      <c r="L16" s="154">
        <v>110.7</v>
      </c>
    </row>
    <row r="17" spans="1:12" ht="15">
      <c r="A17" s="169" t="s">
        <v>119</v>
      </c>
      <c r="B17" s="164">
        <v>13348.475999999999</v>
      </c>
      <c r="C17" s="166">
        <v>7.286779236149171</v>
      </c>
      <c r="D17" s="166">
        <v>44.3</v>
      </c>
      <c r="E17" s="167">
        <v>23122.08</v>
      </c>
      <c r="F17" s="167">
        <v>1732.1887532329536</v>
      </c>
      <c r="G17" s="168">
        <v>16.454058132964015</v>
      </c>
      <c r="H17" s="167">
        <v>1177</v>
      </c>
      <c r="I17" s="154">
        <v>8.817485981171185</v>
      </c>
      <c r="J17" s="168">
        <v>10.672832789263692</v>
      </c>
      <c r="K17" s="168">
        <v>4</v>
      </c>
      <c r="L17" s="154">
        <v>88.7</v>
      </c>
    </row>
    <row r="18" spans="1:12" ht="15">
      <c r="A18" s="163" t="s">
        <v>120</v>
      </c>
      <c r="B18" s="164">
        <v>123.95</v>
      </c>
      <c r="C18" s="166">
        <v>0.06766287674493252</v>
      </c>
      <c r="D18" s="166">
        <v>13.4</v>
      </c>
      <c r="E18" s="167">
        <v>314.86</v>
      </c>
      <c r="F18" s="167">
        <v>2540.2178297700684</v>
      </c>
      <c r="G18" s="168">
        <v>0.22405963234038848</v>
      </c>
      <c r="H18" s="167">
        <v>25.4</v>
      </c>
      <c r="I18" s="154">
        <v>20.492133924969746</v>
      </c>
      <c r="J18" s="168">
        <v>0.230322814653609</v>
      </c>
      <c r="K18" s="168">
        <v>4.7</v>
      </c>
      <c r="L18" s="154">
        <v>93.5</v>
      </c>
    </row>
    <row r="19" spans="1:12" ht="15">
      <c r="A19" s="163" t="s">
        <v>121</v>
      </c>
      <c r="B19" s="164">
        <v>1833.504</v>
      </c>
      <c r="C19" s="166">
        <v>1.000888706440829</v>
      </c>
      <c r="D19" s="166">
        <v>28.4</v>
      </c>
      <c r="E19" s="167">
        <v>224.39</v>
      </c>
      <c r="F19" s="167">
        <v>122.38315269560361</v>
      </c>
      <c r="G19" s="168">
        <v>0.1596796700147995</v>
      </c>
      <c r="H19" s="167">
        <v>85.9</v>
      </c>
      <c r="I19" s="154">
        <v>4.685018412831387</v>
      </c>
      <c r="J19" s="168">
        <v>0.7789263692419296</v>
      </c>
      <c r="K19" s="168">
        <v>8.7</v>
      </c>
      <c r="L19" s="154">
        <v>148</v>
      </c>
    </row>
    <row r="20" spans="1:12" ht="15">
      <c r="A20" s="163" t="s">
        <v>122</v>
      </c>
      <c r="B20" s="164">
        <v>2690.36</v>
      </c>
      <c r="C20" s="166">
        <v>1.4686365234328087</v>
      </c>
      <c r="D20" s="166">
        <v>41.2</v>
      </c>
      <c r="E20" s="167">
        <v>502.06</v>
      </c>
      <c r="F20" s="167">
        <v>186.6144307824975</v>
      </c>
      <c r="G20" s="168">
        <v>0.3572742774973494</v>
      </c>
      <c r="H20" s="167">
        <v>143.4</v>
      </c>
      <c r="I20" s="154">
        <v>5.3301416910748</v>
      </c>
      <c r="J20" s="168">
        <v>1.3003264417845484</v>
      </c>
      <c r="K20" s="168">
        <v>9</v>
      </c>
      <c r="L20" s="170">
        <v>144.8</v>
      </c>
    </row>
    <row r="21" spans="1:12" ht="15">
      <c r="A21" s="163" t="s">
        <v>123</v>
      </c>
      <c r="B21" s="164">
        <v>131.054</v>
      </c>
      <c r="C21" s="166">
        <v>0.07154086848673163</v>
      </c>
      <c r="D21" s="166">
        <v>50.6</v>
      </c>
      <c r="E21" s="167">
        <v>85.87</v>
      </c>
      <c r="F21" s="167">
        <v>655.2260900086987</v>
      </c>
      <c r="G21" s="168">
        <v>0.06110652553220212</v>
      </c>
      <c r="H21" s="167">
        <v>3.6</v>
      </c>
      <c r="I21" s="154">
        <v>2.746959268698399</v>
      </c>
      <c r="J21" s="168">
        <v>0.03264417845484222</v>
      </c>
      <c r="K21" s="166" t="s">
        <v>108</v>
      </c>
      <c r="L21" s="154">
        <v>76.7</v>
      </c>
    </row>
    <row r="22" spans="1:12" ht="15">
      <c r="A22" s="169" t="s">
        <v>124</v>
      </c>
      <c r="B22" s="164">
        <v>5786.465999999999</v>
      </c>
      <c r="C22" s="166">
        <v>3.1587651129224903</v>
      </c>
      <c r="D22" s="166">
        <v>62.2</v>
      </c>
      <c r="E22" s="167">
        <v>1928.44</v>
      </c>
      <c r="F22" s="167">
        <v>333.2673172191801</v>
      </c>
      <c r="G22" s="168">
        <v>1.3723100977910778</v>
      </c>
      <c r="H22" s="167">
        <v>436.7</v>
      </c>
      <c r="I22" s="154">
        <v>7.546920693908857</v>
      </c>
      <c r="J22" s="168">
        <v>3.959920203119333</v>
      </c>
      <c r="K22" s="168">
        <v>7</v>
      </c>
      <c r="L22" s="154">
        <v>183.8</v>
      </c>
    </row>
    <row r="23" spans="1:12" ht="15">
      <c r="A23" s="163" t="s">
        <v>125</v>
      </c>
      <c r="B23" s="164">
        <v>10.432</v>
      </c>
      <c r="C23" s="166">
        <v>0.005694708593813118</v>
      </c>
      <c r="D23" s="166">
        <v>32.6</v>
      </c>
      <c r="E23" s="167">
        <v>52.69</v>
      </c>
      <c r="F23" s="167">
        <v>5050.805214723926</v>
      </c>
      <c r="G23" s="171">
        <v>0.037495083618163845</v>
      </c>
      <c r="H23" s="167">
        <v>4.9</v>
      </c>
      <c r="I23" s="154">
        <v>46.970858895705526</v>
      </c>
      <c r="J23" s="168">
        <v>0.044432354007979694</v>
      </c>
      <c r="K23" s="168">
        <v>3.4</v>
      </c>
      <c r="L23" s="154">
        <v>77.3</v>
      </c>
    </row>
    <row r="24" spans="1:12" ht="15">
      <c r="A24" s="169" t="s">
        <v>126</v>
      </c>
      <c r="B24" s="164">
        <v>1871.736</v>
      </c>
      <c r="C24" s="166">
        <v>1.0217591146999032</v>
      </c>
      <c r="D24" s="166">
        <v>50.1</v>
      </c>
      <c r="E24" s="167">
        <v>8720.21</v>
      </c>
      <c r="F24" s="167">
        <v>4658.888860394842</v>
      </c>
      <c r="G24" s="168">
        <v>6.205447013056529</v>
      </c>
      <c r="H24" s="167">
        <v>177.7</v>
      </c>
      <c r="I24" s="154">
        <v>9.49386024524826</v>
      </c>
      <c r="J24" s="168">
        <v>1.6113529198404062</v>
      </c>
      <c r="K24" s="168">
        <v>2.6</v>
      </c>
      <c r="L24" s="154">
        <v>102.6</v>
      </c>
    </row>
    <row r="25" spans="1:12" ht="15">
      <c r="A25" s="169" t="s">
        <v>127</v>
      </c>
      <c r="B25" s="164">
        <v>3170.2859999999996</v>
      </c>
      <c r="C25" s="166">
        <v>1.7306225967259792</v>
      </c>
      <c r="D25" s="166">
        <v>37.8</v>
      </c>
      <c r="E25" s="167">
        <v>2601.68</v>
      </c>
      <c r="F25" s="167">
        <v>820.6452036188534</v>
      </c>
      <c r="G25" s="168">
        <v>1.851398921004071</v>
      </c>
      <c r="H25" s="167">
        <v>141.9</v>
      </c>
      <c r="I25" s="154">
        <v>4.475936871310664</v>
      </c>
      <c r="J25" s="168">
        <v>1.2867247007616975</v>
      </c>
      <c r="K25" s="168">
        <v>4.9</v>
      </c>
      <c r="L25" s="154">
        <v>123.7</v>
      </c>
    </row>
    <row r="26" spans="1:12" ht="15">
      <c r="A26" s="169" t="s">
        <v>128</v>
      </c>
      <c r="B26" s="164">
        <v>15790.34</v>
      </c>
      <c r="C26" s="166">
        <v>8.619764656559724</v>
      </c>
      <c r="D26" s="166">
        <v>50.5</v>
      </c>
      <c r="E26" s="167">
        <v>6729.89</v>
      </c>
      <c r="F26" s="167">
        <v>426.2029823297028</v>
      </c>
      <c r="G26" s="168">
        <v>4.789102074227457</v>
      </c>
      <c r="H26" s="167">
        <v>1993.6</v>
      </c>
      <c r="I26" s="154">
        <v>12.625440617491453</v>
      </c>
      <c r="J26" s="168">
        <v>18.077620602103735</v>
      </c>
      <c r="K26" s="168">
        <v>12.8</v>
      </c>
      <c r="L26" s="154">
        <v>179.7</v>
      </c>
    </row>
    <row r="27" spans="1:12" ht="15">
      <c r="A27" s="169" t="s">
        <v>129</v>
      </c>
      <c r="B27" s="164">
        <v>3685.5910000000003</v>
      </c>
      <c r="C27" s="166">
        <v>2.0119216584528647</v>
      </c>
      <c r="D27" s="166">
        <v>40.1</v>
      </c>
      <c r="E27" s="167">
        <v>2141.08</v>
      </c>
      <c r="F27" s="167">
        <v>580.9326102652193</v>
      </c>
      <c r="G27" s="168">
        <v>1.5236282716488565</v>
      </c>
      <c r="H27" s="167">
        <v>383</v>
      </c>
      <c r="I27" s="154">
        <v>10.391820470583957</v>
      </c>
      <c r="J27" s="168">
        <v>3.4729778745012694</v>
      </c>
      <c r="K27" s="168">
        <v>10.9</v>
      </c>
      <c r="L27" s="154">
        <v>86.7</v>
      </c>
    </row>
    <row r="28" spans="1:12" ht="15">
      <c r="A28" s="169" t="s">
        <v>130</v>
      </c>
      <c r="B28" s="164">
        <v>14255.722</v>
      </c>
      <c r="C28" s="166">
        <v>7.782034373505629</v>
      </c>
      <c r="D28" s="166">
        <v>59.8</v>
      </c>
      <c r="E28" s="167">
        <v>6511.89</v>
      </c>
      <c r="F28" s="167">
        <v>456.7913150943881</v>
      </c>
      <c r="G28" s="168">
        <v>4.633969634888688</v>
      </c>
      <c r="H28" s="167">
        <v>2164</v>
      </c>
      <c r="I28" s="154">
        <v>15.179869528881104</v>
      </c>
      <c r="J28" s="168">
        <v>19.6227783822996</v>
      </c>
      <c r="K28" s="166" t="s">
        <v>108</v>
      </c>
      <c r="L28" s="154">
        <v>137.5</v>
      </c>
    </row>
    <row r="29" spans="1:12" ht="15">
      <c r="A29" s="169" t="s">
        <v>131</v>
      </c>
      <c r="B29" s="164">
        <v>168.241</v>
      </c>
      <c r="C29" s="166">
        <v>0.09184082328716574</v>
      </c>
      <c r="D29" s="166">
        <v>8.3</v>
      </c>
      <c r="E29" s="167">
        <v>407.88</v>
      </c>
      <c r="F29" s="167">
        <v>2424.379313009314</v>
      </c>
      <c r="G29" s="168">
        <v>0.2902542172362245</v>
      </c>
      <c r="H29" s="167">
        <v>77.8</v>
      </c>
      <c r="I29" s="154">
        <v>46.24318685694925</v>
      </c>
      <c r="J29" s="168">
        <v>0.7054769677185346</v>
      </c>
      <c r="K29" s="168">
        <v>8.4</v>
      </c>
      <c r="L29" s="154">
        <v>106</v>
      </c>
    </row>
    <row r="30" spans="1:12" ht="15">
      <c r="A30" s="172" t="s">
        <v>132</v>
      </c>
      <c r="B30" s="173">
        <v>1922.3680000000002</v>
      </c>
      <c r="C30" s="174">
        <v>1.0493985400758568</v>
      </c>
      <c r="D30" s="174">
        <v>39.2</v>
      </c>
      <c r="E30" s="175">
        <v>299.78</v>
      </c>
      <c r="F30" s="175">
        <v>155.94308685953987</v>
      </c>
      <c r="G30" s="176">
        <v>0.21332845259163327</v>
      </c>
      <c r="H30" s="175">
        <v>82.6</v>
      </c>
      <c r="I30" s="177">
        <v>4.296783966441389</v>
      </c>
      <c r="J30" s="176">
        <v>0.7490025389916576</v>
      </c>
      <c r="K30" s="176">
        <v>3.2</v>
      </c>
      <c r="L30" s="177">
        <v>133.9</v>
      </c>
    </row>
    <row r="31" spans="1:12" ht="15">
      <c r="A31" s="169" t="s">
        <v>133</v>
      </c>
      <c r="B31" s="164">
        <v>2301.256</v>
      </c>
      <c r="C31" s="166">
        <v>1.25622913341296</v>
      </c>
      <c r="D31" s="166">
        <v>6.8</v>
      </c>
      <c r="E31" s="167">
        <v>1137.3</v>
      </c>
      <c r="F31" s="167">
        <v>494.2083801193783</v>
      </c>
      <c r="G31" s="168">
        <v>0.8093216663301906</v>
      </c>
      <c r="H31" s="167">
        <v>82.1</v>
      </c>
      <c r="I31" s="154">
        <v>3.567616988288135</v>
      </c>
      <c r="J31" s="168">
        <v>0.744468625317374</v>
      </c>
      <c r="K31" s="168">
        <v>4.8</v>
      </c>
      <c r="L31" s="154">
        <v>121.7</v>
      </c>
    </row>
    <row r="32" spans="1:12" ht="15">
      <c r="A32" s="169" t="s">
        <v>134</v>
      </c>
      <c r="B32" s="164">
        <v>3062.04</v>
      </c>
      <c r="C32" s="166">
        <v>1.6715323526264878</v>
      </c>
      <c r="D32" s="166">
        <v>6.8</v>
      </c>
      <c r="E32" s="167">
        <v>1407.53</v>
      </c>
      <c r="F32" s="167">
        <v>459.67067706496323</v>
      </c>
      <c r="G32" s="168">
        <v>1.0016218456077843</v>
      </c>
      <c r="H32" s="167">
        <v>59.5</v>
      </c>
      <c r="I32" s="154">
        <v>1.9431490117699313</v>
      </c>
      <c r="J32" s="168">
        <v>0.5395357272397534</v>
      </c>
      <c r="K32" s="168">
        <v>2.1</v>
      </c>
      <c r="L32" s="154">
        <v>123.9</v>
      </c>
    </row>
    <row r="33" spans="1:12" ht="15">
      <c r="A33" s="157" t="s">
        <v>135</v>
      </c>
      <c r="B33" s="178">
        <v>17331.1</v>
      </c>
      <c r="C33" s="158">
        <v>9.46084778664058</v>
      </c>
      <c r="D33" s="158">
        <v>71</v>
      </c>
      <c r="E33" s="160">
        <v>8423.29</v>
      </c>
      <c r="F33" s="160">
        <v>486.0216604831777</v>
      </c>
      <c r="G33" s="161">
        <v>5.994153784210351</v>
      </c>
      <c r="H33" s="160">
        <v>281.7</v>
      </c>
      <c r="I33" s="162">
        <v>1.625401734454247</v>
      </c>
      <c r="J33" s="161">
        <v>2.5544069640914038</v>
      </c>
      <c r="K33" s="161">
        <v>1.5</v>
      </c>
      <c r="L33" s="162">
        <v>150.4</v>
      </c>
    </row>
    <row r="34" ht="15">
      <c r="A34" s="179" t="s">
        <v>136</v>
      </c>
    </row>
    <row r="35" ht="15">
      <c r="A35" s="182" t="s">
        <v>137</v>
      </c>
    </row>
    <row r="36" ht="15">
      <c r="A36" s="183" t="s">
        <v>138</v>
      </c>
    </row>
    <row r="37" ht="15">
      <c r="A37" s="147" t="s">
        <v>139</v>
      </c>
    </row>
  </sheetData>
  <sheetProtection/>
  <mergeCells count="5">
    <mergeCell ref="A2:A4"/>
    <mergeCell ref="B2:D3"/>
    <mergeCell ref="E2:G3"/>
    <mergeCell ref="H2:K3"/>
    <mergeCell ref="L2:L3"/>
  </mergeCells>
  <conditionalFormatting sqref="A7:A8 A23 A18:A21 A12:A14">
    <cfRule type="expression" priority="1" dxfId="3" stopIfTrue="1">
      <formula>ISNA(ACTIVECELL)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37.57421875" style="447" customWidth="1"/>
    <col min="2" max="9" width="13.7109375" style="447" customWidth="1"/>
    <col min="10" max="10" width="9.28125" style="447" bestFit="1" customWidth="1"/>
    <col min="11" max="16384" width="9.140625" style="447" customWidth="1"/>
  </cols>
  <sheetData>
    <row r="1" spans="1:9" ht="15.75">
      <c r="A1" s="214" t="s">
        <v>460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447" t="s">
        <v>461</v>
      </c>
      <c r="B2" s="214"/>
      <c r="C2" s="214"/>
      <c r="D2" s="214"/>
      <c r="E2" s="214"/>
      <c r="F2" s="214"/>
      <c r="G2" s="214"/>
      <c r="H2" s="214"/>
      <c r="I2" s="214"/>
    </row>
    <row r="3" spans="1:9" ht="16.5" thickBot="1">
      <c r="A3" s="500" t="s">
        <v>481</v>
      </c>
      <c r="F3" s="501"/>
      <c r="G3" s="501"/>
      <c r="H3" s="501"/>
      <c r="I3" s="490" t="s">
        <v>468</v>
      </c>
    </row>
    <row r="4" spans="1:9" ht="15.75">
      <c r="A4" s="1893" t="s">
        <v>462</v>
      </c>
      <c r="B4" s="1896" t="s">
        <v>313</v>
      </c>
      <c r="C4" s="1896"/>
      <c r="D4" s="1897"/>
      <c r="E4" s="1898"/>
      <c r="F4" s="1896" t="s">
        <v>312</v>
      </c>
      <c r="G4" s="1896"/>
      <c r="H4" s="1897"/>
      <c r="I4" s="1898"/>
    </row>
    <row r="5" spans="1:9" ht="18.75">
      <c r="A5" s="1894"/>
      <c r="B5" s="1899">
        <v>2010</v>
      </c>
      <c r="C5" s="1900"/>
      <c r="D5" s="1901" t="s">
        <v>463</v>
      </c>
      <c r="E5" s="1902"/>
      <c r="F5" s="1899">
        <v>2010</v>
      </c>
      <c r="G5" s="1900"/>
      <c r="H5" s="1901" t="s">
        <v>463</v>
      </c>
      <c r="I5" s="1902"/>
    </row>
    <row r="6" spans="1:9" ht="16.5" thickBot="1">
      <c r="A6" s="1895"/>
      <c r="B6" s="502" t="s">
        <v>464</v>
      </c>
      <c r="C6" s="503" t="s">
        <v>465</v>
      </c>
      <c r="D6" s="502" t="s">
        <v>464</v>
      </c>
      <c r="E6" s="504" t="s">
        <v>465</v>
      </c>
      <c r="F6" s="502" t="s">
        <v>464</v>
      </c>
      <c r="G6" s="505" t="s">
        <v>465</v>
      </c>
      <c r="H6" s="502" t="s">
        <v>464</v>
      </c>
      <c r="I6" s="506" t="s">
        <v>465</v>
      </c>
    </row>
    <row r="7" spans="1:9" ht="15.75">
      <c r="A7" s="507" t="s">
        <v>367</v>
      </c>
      <c r="B7" s="508">
        <v>125420.938</v>
      </c>
      <c r="C7" s="497">
        <v>12777.876</v>
      </c>
      <c r="D7" s="497">
        <v>164899.139</v>
      </c>
      <c r="E7" s="498">
        <v>12123.621</v>
      </c>
      <c r="F7" s="509">
        <v>59850.088</v>
      </c>
      <c r="G7" s="494">
        <v>26897.411</v>
      </c>
      <c r="H7" s="494">
        <v>66259.018</v>
      </c>
      <c r="I7" s="495">
        <v>40878.594</v>
      </c>
    </row>
    <row r="8" spans="1:9" ht="15.75">
      <c r="A8" s="507" t="s">
        <v>368</v>
      </c>
      <c r="B8" s="509">
        <v>136351.516</v>
      </c>
      <c r="C8" s="497">
        <v>51574.239</v>
      </c>
      <c r="D8" s="497">
        <v>128148.637</v>
      </c>
      <c r="E8" s="498">
        <v>66033.519</v>
      </c>
      <c r="F8" s="509">
        <v>337602.326</v>
      </c>
      <c r="G8" s="497">
        <v>79408.407</v>
      </c>
      <c r="H8" s="497">
        <v>378720.587</v>
      </c>
      <c r="I8" s="498">
        <v>124603.503</v>
      </c>
    </row>
    <row r="9" spans="1:9" ht="15.75">
      <c r="A9" s="507" t="s">
        <v>369</v>
      </c>
      <c r="B9" s="509">
        <v>5211.946</v>
      </c>
      <c r="C9" s="497">
        <v>3231.619</v>
      </c>
      <c r="D9" s="497">
        <v>11538.288</v>
      </c>
      <c r="E9" s="498">
        <v>3872.274</v>
      </c>
      <c r="F9" s="509">
        <v>32277.237</v>
      </c>
      <c r="G9" s="497">
        <v>6626.032</v>
      </c>
      <c r="H9" s="497">
        <v>36884.334</v>
      </c>
      <c r="I9" s="498">
        <v>6982.911</v>
      </c>
    </row>
    <row r="10" spans="1:9" ht="15.75">
      <c r="A10" s="507" t="s">
        <v>370</v>
      </c>
      <c r="B10" s="509">
        <v>249310.664</v>
      </c>
      <c r="C10" s="497">
        <v>63272.754</v>
      </c>
      <c r="D10" s="497">
        <v>270371.517</v>
      </c>
      <c r="E10" s="498">
        <v>71437.094</v>
      </c>
      <c r="F10" s="509">
        <v>298868.059</v>
      </c>
      <c r="G10" s="497">
        <v>125644.651</v>
      </c>
      <c r="H10" s="497">
        <v>284718.503</v>
      </c>
      <c r="I10" s="498">
        <v>103645.664</v>
      </c>
    </row>
    <row r="11" spans="1:9" ht="15.75">
      <c r="A11" s="507" t="s">
        <v>371</v>
      </c>
      <c r="B11" s="509">
        <v>10447.329</v>
      </c>
      <c r="C11" s="497">
        <v>5152.193</v>
      </c>
      <c r="D11" s="497">
        <v>9221.902</v>
      </c>
      <c r="E11" s="498">
        <v>5061.241</v>
      </c>
      <c r="F11" s="509">
        <v>16650.591</v>
      </c>
      <c r="G11" s="497">
        <v>887.093</v>
      </c>
      <c r="H11" s="497">
        <v>21073.681</v>
      </c>
      <c r="I11" s="498">
        <v>1118.083</v>
      </c>
    </row>
    <row r="12" spans="1:9" ht="15.75">
      <c r="A12" s="510" t="s">
        <v>466</v>
      </c>
      <c r="B12" s="509">
        <v>6408.481</v>
      </c>
      <c r="C12" s="497">
        <v>1042.786</v>
      </c>
      <c r="D12" s="497">
        <v>9835.378</v>
      </c>
      <c r="E12" s="498">
        <v>2253.843</v>
      </c>
      <c r="F12" s="509">
        <v>48082.395</v>
      </c>
      <c r="G12" s="497">
        <v>6646.299</v>
      </c>
      <c r="H12" s="497">
        <v>51497.986</v>
      </c>
      <c r="I12" s="498">
        <v>5543.762</v>
      </c>
    </row>
    <row r="13" spans="1:9" ht="15.75">
      <c r="A13" s="510" t="s">
        <v>373</v>
      </c>
      <c r="B13" s="509">
        <v>49702.235</v>
      </c>
      <c r="C13" s="497">
        <v>19618.091</v>
      </c>
      <c r="D13" s="497">
        <v>30133.841</v>
      </c>
      <c r="E13" s="498">
        <v>9708.106</v>
      </c>
      <c r="F13" s="509">
        <v>186735.153</v>
      </c>
      <c r="G13" s="497">
        <v>35798.102</v>
      </c>
      <c r="H13" s="497">
        <v>192544.887</v>
      </c>
      <c r="I13" s="498">
        <v>36626.175</v>
      </c>
    </row>
    <row r="14" spans="1:9" ht="15.75">
      <c r="A14" s="507" t="s">
        <v>374</v>
      </c>
      <c r="B14" s="509">
        <v>50693.84</v>
      </c>
      <c r="C14" s="497">
        <v>23896.1</v>
      </c>
      <c r="D14" s="497">
        <v>57789.813</v>
      </c>
      <c r="E14" s="498">
        <v>27330.069</v>
      </c>
      <c r="F14" s="509">
        <v>207235.8</v>
      </c>
      <c r="G14" s="497">
        <v>16857.796</v>
      </c>
      <c r="H14" s="497">
        <v>212794.492</v>
      </c>
      <c r="I14" s="498">
        <v>20254.508</v>
      </c>
    </row>
    <row r="15" spans="1:9" ht="15.75">
      <c r="A15" s="507" t="s">
        <v>467</v>
      </c>
      <c r="B15" s="509">
        <v>67884.569</v>
      </c>
      <c r="C15" s="497">
        <v>17455.532</v>
      </c>
      <c r="D15" s="497">
        <v>138626.728</v>
      </c>
      <c r="E15" s="498">
        <v>9008.928</v>
      </c>
      <c r="F15" s="509">
        <v>127149.376</v>
      </c>
      <c r="G15" s="497">
        <v>10064.605</v>
      </c>
      <c r="H15" s="497">
        <v>188428.914</v>
      </c>
      <c r="I15" s="498">
        <v>7821.796</v>
      </c>
    </row>
    <row r="16" spans="1:9" ht="15.75">
      <c r="A16" s="507" t="s">
        <v>376</v>
      </c>
      <c r="B16" s="509">
        <v>190500.163</v>
      </c>
      <c r="C16" s="497">
        <v>22880.658</v>
      </c>
      <c r="D16" s="497">
        <v>291575.472</v>
      </c>
      <c r="E16" s="498">
        <v>27675.823</v>
      </c>
      <c r="F16" s="509">
        <v>105591.195</v>
      </c>
      <c r="G16" s="497">
        <v>14403.274</v>
      </c>
      <c r="H16" s="497">
        <v>149842.659</v>
      </c>
      <c r="I16" s="498">
        <v>37004.096</v>
      </c>
    </row>
    <row r="17" spans="1:9" ht="15.75">
      <c r="A17" s="507" t="s">
        <v>377</v>
      </c>
      <c r="B17" s="509">
        <v>93423.966</v>
      </c>
      <c r="C17" s="497">
        <v>14245.801</v>
      </c>
      <c r="D17" s="497">
        <v>130237.383</v>
      </c>
      <c r="E17" s="498">
        <v>15361.041</v>
      </c>
      <c r="F17" s="509">
        <v>23295.288</v>
      </c>
      <c r="G17" s="497">
        <v>7082.288</v>
      </c>
      <c r="H17" s="497">
        <v>36217.297</v>
      </c>
      <c r="I17" s="498">
        <v>13620.158</v>
      </c>
    </row>
    <row r="18" spans="1:9" ht="15.75">
      <c r="A18" s="510" t="s">
        <v>378</v>
      </c>
      <c r="B18" s="509">
        <v>209865.41</v>
      </c>
      <c r="C18" s="497">
        <v>18788.847</v>
      </c>
      <c r="D18" s="497">
        <v>331918.82</v>
      </c>
      <c r="E18" s="498">
        <v>32539.222</v>
      </c>
      <c r="F18" s="509">
        <v>75890.4</v>
      </c>
      <c r="G18" s="497">
        <v>12499.953</v>
      </c>
      <c r="H18" s="497">
        <v>122727.406</v>
      </c>
      <c r="I18" s="498">
        <v>11992.841</v>
      </c>
    </row>
    <row r="19" spans="1:9" ht="15.75">
      <c r="A19" s="507" t="s">
        <v>379</v>
      </c>
      <c r="B19" s="509">
        <v>507.699</v>
      </c>
      <c r="C19" s="497">
        <v>235.758</v>
      </c>
      <c r="D19" s="497">
        <v>779.337</v>
      </c>
      <c r="E19" s="498">
        <v>336.713</v>
      </c>
      <c r="F19" s="509">
        <v>6986.187</v>
      </c>
      <c r="G19" s="497">
        <v>1468.792</v>
      </c>
      <c r="H19" s="497">
        <v>8151.923</v>
      </c>
      <c r="I19" s="498">
        <v>2682.538</v>
      </c>
    </row>
    <row r="20" spans="1:9" ht="15.75">
      <c r="A20" s="507" t="s">
        <v>380</v>
      </c>
      <c r="B20" s="509">
        <v>552.166</v>
      </c>
      <c r="C20" s="497">
        <v>2.927</v>
      </c>
      <c r="D20" s="497">
        <v>498.114</v>
      </c>
      <c r="E20" s="498">
        <v>0.157</v>
      </c>
      <c r="F20" s="509">
        <v>832.742</v>
      </c>
      <c r="G20" s="497">
        <v>46.593</v>
      </c>
      <c r="H20" s="497">
        <v>1085.751</v>
      </c>
      <c r="I20" s="498">
        <v>52.124</v>
      </c>
    </row>
    <row r="21" spans="1:9" ht="15.75">
      <c r="A21" s="507" t="s">
        <v>381</v>
      </c>
      <c r="B21" s="509">
        <v>78041.41</v>
      </c>
      <c r="C21" s="497">
        <v>38213</v>
      </c>
      <c r="D21" s="497">
        <v>141925.195</v>
      </c>
      <c r="E21" s="498">
        <v>48927.546</v>
      </c>
      <c r="F21" s="509">
        <v>166707.093</v>
      </c>
      <c r="G21" s="497">
        <v>57304.295</v>
      </c>
      <c r="H21" s="497">
        <v>239257.358</v>
      </c>
      <c r="I21" s="498">
        <v>46988.012</v>
      </c>
    </row>
    <row r="22" spans="1:9" ht="15.75">
      <c r="A22" s="507" t="s">
        <v>382</v>
      </c>
      <c r="B22" s="509">
        <v>41046.445</v>
      </c>
      <c r="C22" s="497">
        <v>9203.068</v>
      </c>
      <c r="D22" s="497">
        <v>54379.043</v>
      </c>
      <c r="E22" s="498">
        <v>12590.323</v>
      </c>
      <c r="F22" s="509">
        <v>120617.902</v>
      </c>
      <c r="G22" s="497">
        <v>61258.03</v>
      </c>
      <c r="H22" s="497">
        <v>153125.934</v>
      </c>
      <c r="I22" s="498">
        <v>72196.23</v>
      </c>
    </row>
    <row r="23" spans="1:9" ht="15.75">
      <c r="A23" s="507" t="s">
        <v>383</v>
      </c>
      <c r="B23" s="509">
        <v>277427.63</v>
      </c>
      <c r="C23" s="497">
        <v>41247.601</v>
      </c>
      <c r="D23" s="497">
        <v>356743.464</v>
      </c>
      <c r="E23" s="498">
        <v>68026.39</v>
      </c>
      <c r="F23" s="509">
        <v>186221.222</v>
      </c>
      <c r="G23" s="497">
        <v>42271.916</v>
      </c>
      <c r="H23" s="497">
        <v>212818.524</v>
      </c>
      <c r="I23" s="498">
        <v>44567.949</v>
      </c>
    </row>
    <row r="24" spans="1:9" ht="15.75">
      <c r="A24" s="507" t="s">
        <v>384</v>
      </c>
      <c r="B24" s="509">
        <v>155424.598</v>
      </c>
      <c r="C24" s="497">
        <v>40995.033</v>
      </c>
      <c r="D24" s="497">
        <v>177849.307</v>
      </c>
      <c r="E24" s="498">
        <v>36973.845</v>
      </c>
      <c r="F24" s="509">
        <v>124068.436</v>
      </c>
      <c r="G24" s="497">
        <v>26614.577</v>
      </c>
      <c r="H24" s="497">
        <v>150463.237</v>
      </c>
      <c r="I24" s="498">
        <v>28827.555</v>
      </c>
    </row>
    <row r="25" spans="1:9" ht="15.75">
      <c r="A25" s="507" t="s">
        <v>385</v>
      </c>
      <c r="B25" s="509">
        <v>86785.297</v>
      </c>
      <c r="C25" s="497">
        <v>46298.757</v>
      </c>
      <c r="D25" s="497">
        <v>87344.884</v>
      </c>
      <c r="E25" s="498">
        <v>49623.114</v>
      </c>
      <c r="F25" s="509">
        <v>203064.532</v>
      </c>
      <c r="G25" s="497">
        <v>65854.625</v>
      </c>
      <c r="H25" s="497">
        <v>218854.689</v>
      </c>
      <c r="I25" s="498">
        <v>77127.033</v>
      </c>
    </row>
    <row r="26" spans="1:9" ht="15.75">
      <c r="A26" s="510" t="s">
        <v>386</v>
      </c>
      <c r="B26" s="509">
        <v>38383.697</v>
      </c>
      <c r="C26" s="497">
        <v>22958.092</v>
      </c>
      <c r="D26" s="497">
        <v>53166.202</v>
      </c>
      <c r="E26" s="498">
        <v>24420.587</v>
      </c>
      <c r="F26" s="509">
        <v>121872.022</v>
      </c>
      <c r="G26" s="497">
        <v>28757.61</v>
      </c>
      <c r="H26" s="497">
        <v>131231.454</v>
      </c>
      <c r="I26" s="498">
        <v>27727.005</v>
      </c>
    </row>
    <row r="27" spans="1:9" ht="15.75">
      <c r="A27" s="507" t="s">
        <v>387</v>
      </c>
      <c r="B27" s="509">
        <v>114369.921</v>
      </c>
      <c r="C27" s="497">
        <v>36257.112</v>
      </c>
      <c r="D27" s="497">
        <v>130921.134</v>
      </c>
      <c r="E27" s="498">
        <v>28588.996</v>
      </c>
      <c r="F27" s="509">
        <v>198110.266</v>
      </c>
      <c r="G27" s="497">
        <v>64139.259</v>
      </c>
      <c r="H27" s="497">
        <v>223297.584</v>
      </c>
      <c r="I27" s="498">
        <v>63231.931</v>
      </c>
    </row>
    <row r="28" spans="1:9" ht="15.75">
      <c r="A28" s="507" t="s">
        <v>388</v>
      </c>
      <c r="B28" s="509">
        <v>124157.525</v>
      </c>
      <c r="C28" s="497">
        <v>49907.948</v>
      </c>
      <c r="D28" s="497">
        <v>177848.736</v>
      </c>
      <c r="E28" s="498">
        <v>73782.874</v>
      </c>
      <c r="F28" s="509">
        <v>259689.767</v>
      </c>
      <c r="G28" s="497">
        <v>119029.206</v>
      </c>
      <c r="H28" s="497">
        <v>285208.437</v>
      </c>
      <c r="I28" s="498">
        <v>120576.549</v>
      </c>
    </row>
    <row r="29" spans="1:9" ht="15.75">
      <c r="A29" s="507" t="s">
        <v>389</v>
      </c>
      <c r="B29" s="509">
        <v>46049.035</v>
      </c>
      <c r="C29" s="497">
        <v>10020.782</v>
      </c>
      <c r="D29" s="497">
        <v>76738.717</v>
      </c>
      <c r="E29" s="498">
        <v>11363.399</v>
      </c>
      <c r="F29" s="509">
        <v>115765.328</v>
      </c>
      <c r="G29" s="497">
        <v>41970.372</v>
      </c>
      <c r="H29" s="497">
        <v>135199.736</v>
      </c>
      <c r="I29" s="498">
        <v>43957.708</v>
      </c>
    </row>
    <row r="30" spans="1:9" ht="16.5" thickBot="1">
      <c r="A30" s="507" t="s">
        <v>390</v>
      </c>
      <c r="B30" s="511">
        <v>4051.739</v>
      </c>
      <c r="C30" s="497">
        <v>123</v>
      </c>
      <c r="D30" s="497">
        <v>9515.332</v>
      </c>
      <c r="E30" s="498">
        <v>0</v>
      </c>
      <c r="F30" s="509">
        <v>96717.062</v>
      </c>
      <c r="G30" s="497">
        <v>55128.864</v>
      </c>
      <c r="H30" s="497">
        <v>103937.002</v>
      </c>
      <c r="I30" s="498">
        <v>52916.368</v>
      </c>
    </row>
    <row r="31" spans="1:9" ht="16.5" thickBot="1">
      <c r="A31" s="492" t="s">
        <v>391</v>
      </c>
      <c r="B31" s="512">
        <v>2162018.219</v>
      </c>
      <c r="C31" s="512">
        <v>549399.574</v>
      </c>
      <c r="D31" s="512">
        <v>2842006.383</v>
      </c>
      <c r="E31" s="513">
        <v>637038.725</v>
      </c>
      <c r="F31" s="514">
        <v>3119880.467</v>
      </c>
      <c r="G31" s="512">
        <v>906660.05</v>
      </c>
      <c r="H31" s="512">
        <v>3604341.393</v>
      </c>
      <c r="I31" s="513">
        <v>990943.093</v>
      </c>
    </row>
    <row r="32" ht="6.75" customHeight="1"/>
    <row r="33" spans="1:8" s="487" customFormat="1" ht="18.75">
      <c r="A33" s="486" t="s">
        <v>331</v>
      </c>
      <c r="B33" s="515"/>
      <c r="H33" s="515"/>
    </row>
    <row r="34" spans="1:9" s="487" customFormat="1" ht="15">
      <c r="A34" s="487" t="s">
        <v>332</v>
      </c>
      <c r="B34" s="499"/>
      <c r="C34" s="499"/>
      <c r="D34" s="499"/>
      <c r="E34" s="499"/>
      <c r="F34" s="499"/>
      <c r="G34" s="499"/>
      <c r="H34" s="499"/>
      <c r="I34" s="499"/>
    </row>
    <row r="35" spans="1:3" ht="15.75">
      <c r="A35" s="487" t="s">
        <v>254</v>
      </c>
      <c r="C35" s="496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49"/>
  <sheetViews>
    <sheetView zoomScale="82" zoomScaleNormal="82" zoomScalePageLayoutView="0" workbookViewId="0" topLeftCell="A1">
      <selection activeCell="W18" sqref="W18"/>
    </sheetView>
  </sheetViews>
  <sheetFormatPr defaultColWidth="10.00390625" defaultRowHeight="15"/>
  <cols>
    <col min="1" max="1" width="24.00390625" style="487" customWidth="1"/>
    <col min="2" max="2" width="9.8515625" style="499" bestFit="1" customWidth="1"/>
    <col min="3" max="3" width="7.00390625" style="499" bestFit="1" customWidth="1"/>
    <col min="4" max="4" width="9.8515625" style="499" bestFit="1" customWidth="1"/>
    <col min="5" max="5" width="7.00390625" style="487" bestFit="1" customWidth="1"/>
    <col min="6" max="7" width="9.8515625" style="487" bestFit="1" customWidth="1"/>
    <col min="8" max="8" width="7.00390625" style="487" bestFit="1" customWidth="1"/>
    <col min="9" max="9" width="9.8515625" style="103" bestFit="1" customWidth="1"/>
    <col min="10" max="10" width="7.00390625" style="487" bestFit="1" customWidth="1"/>
    <col min="11" max="12" width="9.8515625" style="487" bestFit="1" customWidth="1"/>
    <col min="13" max="13" width="5.8515625" style="487" bestFit="1" customWidth="1"/>
    <col min="14" max="14" width="9.8515625" style="487" bestFit="1" customWidth="1"/>
    <col min="15" max="15" width="5.8515625" style="487" bestFit="1" customWidth="1"/>
    <col min="16" max="17" width="9.8515625" style="487" bestFit="1" customWidth="1"/>
    <col min="18" max="18" width="5.8515625" style="487" bestFit="1" customWidth="1"/>
    <col min="19" max="19" width="9.8515625" style="487" bestFit="1" customWidth="1"/>
    <col min="20" max="20" width="5.8515625" style="487" bestFit="1" customWidth="1"/>
    <col min="21" max="21" width="9.8515625" style="487" bestFit="1" customWidth="1"/>
    <col min="22" max="245" width="10.00390625" style="487" customWidth="1"/>
    <col min="246" max="246" width="24.00390625" style="487" customWidth="1"/>
    <col min="247" max="254" width="10.00390625" style="487" customWidth="1"/>
    <col min="255" max="16384" width="10.00390625" style="487" customWidth="1"/>
  </cols>
  <sheetData>
    <row r="1" spans="1:21" ht="18.75" customHeight="1" thickBot="1">
      <c r="A1" s="516" t="s">
        <v>414</v>
      </c>
      <c r="S1" s="1903" t="s">
        <v>477</v>
      </c>
      <c r="T1" s="1904"/>
      <c r="U1" s="1904"/>
    </row>
    <row r="2" spans="1:21" ht="15">
      <c r="A2" s="1909" t="s">
        <v>354</v>
      </c>
      <c r="B2" s="1912" t="s">
        <v>67</v>
      </c>
      <c r="C2" s="1913"/>
      <c r="D2" s="1913"/>
      <c r="E2" s="1913"/>
      <c r="F2" s="1913"/>
      <c r="G2" s="1913"/>
      <c r="H2" s="1913"/>
      <c r="I2" s="1913"/>
      <c r="J2" s="1913"/>
      <c r="K2" s="1914"/>
      <c r="L2" s="1915" t="s">
        <v>415</v>
      </c>
      <c r="M2" s="1915"/>
      <c r="N2" s="1915"/>
      <c r="O2" s="1915"/>
      <c r="P2" s="1915"/>
      <c r="Q2" s="1915"/>
      <c r="R2" s="1915"/>
      <c r="S2" s="1915"/>
      <c r="T2" s="1915"/>
      <c r="U2" s="1916"/>
    </row>
    <row r="3" spans="1:21" s="517" customFormat="1" ht="17.25">
      <c r="A3" s="1910"/>
      <c r="B3" s="1917">
        <v>2010</v>
      </c>
      <c r="C3" s="1918"/>
      <c r="D3" s="1918"/>
      <c r="E3" s="1918"/>
      <c r="F3" s="1919"/>
      <c r="G3" s="1920" t="s">
        <v>469</v>
      </c>
      <c r="H3" s="1920"/>
      <c r="I3" s="1920"/>
      <c r="J3" s="1920"/>
      <c r="K3" s="1921"/>
      <c r="L3" s="1917">
        <v>2010</v>
      </c>
      <c r="M3" s="1918"/>
      <c r="N3" s="1918"/>
      <c r="O3" s="1918"/>
      <c r="P3" s="1919"/>
      <c r="Q3" s="1920" t="s">
        <v>469</v>
      </c>
      <c r="R3" s="1920"/>
      <c r="S3" s="1920"/>
      <c r="T3" s="1920"/>
      <c r="U3" s="1921"/>
    </row>
    <row r="4" spans="1:21" ht="15">
      <c r="A4" s="1910"/>
      <c r="B4" s="1907" t="s">
        <v>416</v>
      </c>
      <c r="C4" s="1908"/>
      <c r="D4" s="1922" t="s">
        <v>417</v>
      </c>
      <c r="E4" s="1908"/>
      <c r="F4" s="518" t="s">
        <v>418</v>
      </c>
      <c r="G4" s="1905" t="s">
        <v>416</v>
      </c>
      <c r="H4" s="1906"/>
      <c r="I4" s="1905" t="s">
        <v>417</v>
      </c>
      <c r="J4" s="1906"/>
      <c r="K4" s="519" t="s">
        <v>418</v>
      </c>
      <c r="L4" s="1907" t="s">
        <v>419</v>
      </c>
      <c r="M4" s="1908"/>
      <c r="N4" s="1905" t="s">
        <v>420</v>
      </c>
      <c r="O4" s="1906"/>
      <c r="P4" s="518" t="s">
        <v>418</v>
      </c>
      <c r="Q4" s="1905" t="s">
        <v>419</v>
      </c>
      <c r="R4" s="1906"/>
      <c r="S4" s="1905" t="s">
        <v>420</v>
      </c>
      <c r="T4" s="1906"/>
      <c r="U4" s="519" t="s">
        <v>418</v>
      </c>
    </row>
    <row r="5" spans="1:21" ht="18.75" thickBot="1">
      <c r="A5" s="1911"/>
      <c r="B5" s="520" t="s">
        <v>482</v>
      </c>
      <c r="C5" s="521" t="s">
        <v>470</v>
      </c>
      <c r="D5" s="521" t="s">
        <v>482</v>
      </c>
      <c r="E5" s="521" t="s">
        <v>471</v>
      </c>
      <c r="F5" s="522" t="s">
        <v>482</v>
      </c>
      <c r="G5" s="523" t="s">
        <v>482</v>
      </c>
      <c r="H5" s="521" t="s">
        <v>470</v>
      </c>
      <c r="I5" s="521" t="s">
        <v>482</v>
      </c>
      <c r="J5" s="521" t="s">
        <v>471</v>
      </c>
      <c r="K5" s="524" t="s">
        <v>482</v>
      </c>
      <c r="L5" s="520" t="s">
        <v>482</v>
      </c>
      <c r="M5" s="521" t="s">
        <v>470</v>
      </c>
      <c r="N5" s="521" t="s">
        <v>482</v>
      </c>
      <c r="O5" s="521" t="s">
        <v>471</v>
      </c>
      <c r="P5" s="522" t="s">
        <v>482</v>
      </c>
      <c r="Q5" s="523" t="s">
        <v>482</v>
      </c>
      <c r="R5" s="521" t="s">
        <v>470</v>
      </c>
      <c r="S5" s="521" t="s">
        <v>482</v>
      </c>
      <c r="T5" s="521" t="s">
        <v>471</v>
      </c>
      <c r="U5" s="524" t="s">
        <v>482</v>
      </c>
    </row>
    <row r="6" spans="1:21" ht="15">
      <c r="A6" s="525" t="s">
        <v>421</v>
      </c>
      <c r="B6" s="526">
        <v>41213.755</v>
      </c>
      <c r="C6" s="527">
        <v>80.84146988452962</v>
      </c>
      <c r="D6" s="528">
        <v>8978.861</v>
      </c>
      <c r="E6" s="527">
        <v>99.82354117681982</v>
      </c>
      <c r="F6" s="529">
        <v>32234.893999999997</v>
      </c>
      <c r="G6" s="526">
        <v>38915.603</v>
      </c>
      <c r="H6" s="530">
        <v>77.52969765759148</v>
      </c>
      <c r="I6" s="528">
        <v>9253.913</v>
      </c>
      <c r="J6" s="530">
        <v>100</v>
      </c>
      <c r="K6" s="531">
        <v>29661.690000000002</v>
      </c>
      <c r="L6" s="532">
        <v>9767.202000000005</v>
      </c>
      <c r="M6" s="530">
        <v>19.15853011547038</v>
      </c>
      <c r="N6" s="529">
        <v>15.871999999999389</v>
      </c>
      <c r="O6" s="530">
        <v>0.176458823180181</v>
      </c>
      <c r="P6" s="529">
        <v>9751.330000000005</v>
      </c>
      <c r="Q6" s="526">
        <v>11278.843999999997</v>
      </c>
      <c r="R6" s="530">
        <v>22.47030234240851</v>
      </c>
      <c r="S6" s="529">
        <v>0</v>
      </c>
      <c r="T6" s="530">
        <v>0</v>
      </c>
      <c r="U6" s="533">
        <v>11278.843999999997</v>
      </c>
    </row>
    <row r="7" spans="1:21" ht="15">
      <c r="A7" s="525" t="s">
        <v>422</v>
      </c>
      <c r="B7" s="534">
        <v>35657.763</v>
      </c>
      <c r="C7" s="535">
        <v>100</v>
      </c>
      <c r="D7" s="536">
        <v>29713.143</v>
      </c>
      <c r="E7" s="535">
        <v>100</v>
      </c>
      <c r="F7" s="537">
        <v>5944.619999999999</v>
      </c>
      <c r="G7" s="534">
        <v>65587.157</v>
      </c>
      <c r="H7" s="538">
        <v>100</v>
      </c>
      <c r="I7" s="536">
        <v>30561.624</v>
      </c>
      <c r="J7" s="538">
        <v>99.54038302576195</v>
      </c>
      <c r="K7" s="539">
        <v>35025.53300000001</v>
      </c>
      <c r="L7" s="540">
        <v>0</v>
      </c>
      <c r="M7" s="538">
        <v>0</v>
      </c>
      <c r="N7" s="537">
        <v>0</v>
      </c>
      <c r="O7" s="538">
        <v>0</v>
      </c>
      <c r="P7" s="537">
        <v>0</v>
      </c>
      <c r="Q7" s="534">
        <v>0</v>
      </c>
      <c r="R7" s="538">
        <v>0</v>
      </c>
      <c r="S7" s="537">
        <v>141.1150000000016</v>
      </c>
      <c r="T7" s="538">
        <v>0.45961697423803655</v>
      </c>
      <c r="U7" s="541">
        <v>-141.1150000000016</v>
      </c>
    </row>
    <row r="8" spans="1:21" ht="15">
      <c r="A8" s="525" t="s">
        <v>423</v>
      </c>
      <c r="B8" s="534">
        <v>1043.445</v>
      </c>
      <c r="C8" s="535">
        <v>100</v>
      </c>
      <c r="D8" s="536">
        <v>0</v>
      </c>
      <c r="E8" s="542" t="s">
        <v>424</v>
      </c>
      <c r="F8" s="537">
        <v>1043.445</v>
      </c>
      <c r="G8" s="534">
        <v>1374.932</v>
      </c>
      <c r="H8" s="538">
        <v>100</v>
      </c>
      <c r="I8" s="536">
        <v>0</v>
      </c>
      <c r="J8" s="542" t="s">
        <v>424</v>
      </c>
      <c r="K8" s="539">
        <v>1374.932</v>
      </c>
      <c r="L8" s="540">
        <v>0</v>
      </c>
      <c r="M8" s="538">
        <v>0</v>
      </c>
      <c r="N8" s="537">
        <v>0</v>
      </c>
      <c r="O8" s="542" t="s">
        <v>424</v>
      </c>
      <c r="P8" s="537">
        <v>0</v>
      </c>
      <c r="Q8" s="534">
        <v>0</v>
      </c>
      <c r="R8" s="538">
        <v>0</v>
      </c>
      <c r="S8" s="537">
        <v>0</v>
      </c>
      <c r="T8" s="542" t="s">
        <v>424</v>
      </c>
      <c r="U8" s="541">
        <v>0</v>
      </c>
    </row>
    <row r="9" spans="1:21" ht="15">
      <c r="A9" s="525" t="s">
        <v>425</v>
      </c>
      <c r="B9" s="534">
        <v>25756.059</v>
      </c>
      <c r="C9" s="535">
        <v>97.1829681767259</v>
      </c>
      <c r="D9" s="536">
        <v>19610.48</v>
      </c>
      <c r="E9" s="535">
        <v>99.6067939008611</v>
      </c>
      <c r="F9" s="537">
        <v>6145.5790000000015</v>
      </c>
      <c r="G9" s="534">
        <v>33943.661</v>
      </c>
      <c r="H9" s="538">
        <v>97.31300859484506</v>
      </c>
      <c r="I9" s="536">
        <v>24528.966</v>
      </c>
      <c r="J9" s="538">
        <v>99.32702597003025</v>
      </c>
      <c r="K9" s="539">
        <v>9414.695</v>
      </c>
      <c r="L9" s="540">
        <v>746.5879999999997</v>
      </c>
      <c r="M9" s="538">
        <v>2.8170318232741045</v>
      </c>
      <c r="N9" s="537">
        <v>77.41400000000067</v>
      </c>
      <c r="O9" s="538">
        <v>0.39320609913889554</v>
      </c>
      <c r="P9" s="537">
        <v>669.1739999999991</v>
      </c>
      <c r="Q9" s="534">
        <v>937.247000000003</v>
      </c>
      <c r="R9" s="538">
        <v>2.686991405154943</v>
      </c>
      <c r="S9" s="537">
        <v>166.1919999999991</v>
      </c>
      <c r="T9" s="538">
        <v>0.6729740299697581</v>
      </c>
      <c r="U9" s="541">
        <v>771.0550000000039</v>
      </c>
    </row>
    <row r="10" spans="1:21" ht="15">
      <c r="A10" s="525" t="s">
        <v>426</v>
      </c>
      <c r="B10" s="534">
        <v>56570.342</v>
      </c>
      <c r="C10" s="535">
        <v>100</v>
      </c>
      <c r="D10" s="536">
        <v>197549.287</v>
      </c>
      <c r="E10" s="535">
        <v>99.8598625676651</v>
      </c>
      <c r="F10" s="537">
        <v>-140978.945</v>
      </c>
      <c r="G10" s="534">
        <v>32149.969</v>
      </c>
      <c r="H10" s="538">
        <v>100</v>
      </c>
      <c r="I10" s="536">
        <v>195546.264</v>
      </c>
      <c r="J10" s="538">
        <v>99.88615059903259</v>
      </c>
      <c r="K10" s="539">
        <v>-163396.29499999998</v>
      </c>
      <c r="L10" s="540">
        <v>0</v>
      </c>
      <c r="M10" s="538">
        <v>0</v>
      </c>
      <c r="N10" s="537">
        <v>277.2289999999921</v>
      </c>
      <c r="O10" s="538">
        <v>0.14013743233490097</v>
      </c>
      <c r="P10" s="537">
        <v>-277.2289999999921</v>
      </c>
      <c r="Q10" s="534">
        <v>0</v>
      </c>
      <c r="R10" s="538">
        <v>0</v>
      </c>
      <c r="S10" s="537">
        <v>222.88200000001234</v>
      </c>
      <c r="T10" s="538">
        <v>0.113849400967409</v>
      </c>
      <c r="U10" s="541">
        <v>-222.88200000001234</v>
      </c>
    </row>
    <row r="11" spans="1:21" ht="15">
      <c r="A11" s="525" t="s">
        <v>427</v>
      </c>
      <c r="B11" s="534">
        <v>66024.99</v>
      </c>
      <c r="C11" s="535">
        <v>97.24723488253026</v>
      </c>
      <c r="D11" s="536">
        <v>83029.612</v>
      </c>
      <c r="E11" s="535">
        <v>84.82527398369719</v>
      </c>
      <c r="F11" s="537">
        <v>-17004.62199999999</v>
      </c>
      <c r="G11" s="534">
        <v>74283.282</v>
      </c>
      <c r="H11" s="538">
        <v>97.8646064257844</v>
      </c>
      <c r="I11" s="536">
        <v>112220.583</v>
      </c>
      <c r="J11" s="538">
        <v>91.83447026659248</v>
      </c>
      <c r="K11" s="539">
        <v>-37937.30099999999</v>
      </c>
      <c r="L11" s="540">
        <v>1868.9609999999957</v>
      </c>
      <c r="M11" s="538">
        <v>2.752765117469737</v>
      </c>
      <c r="N11" s="537">
        <v>14853.493000000002</v>
      </c>
      <c r="O11" s="538">
        <v>15.174726016302817</v>
      </c>
      <c r="P11" s="537">
        <v>-12984.532000000007</v>
      </c>
      <c r="Q11" s="534">
        <v>1620.851999999999</v>
      </c>
      <c r="R11" s="538">
        <v>2.1353935742156005</v>
      </c>
      <c r="S11" s="537">
        <v>9978.176000000007</v>
      </c>
      <c r="T11" s="538">
        <v>8.165529733407526</v>
      </c>
      <c r="U11" s="541">
        <v>-8357.324000000008</v>
      </c>
    </row>
    <row r="12" spans="1:21" ht="15">
      <c r="A12" s="525" t="s">
        <v>428</v>
      </c>
      <c r="B12" s="534">
        <v>258.914</v>
      </c>
      <c r="C12" s="535">
        <v>98.44713648012532</v>
      </c>
      <c r="D12" s="536">
        <v>3207.908</v>
      </c>
      <c r="E12" s="535">
        <v>55.870215757873</v>
      </c>
      <c r="F12" s="537">
        <v>-2948.9939999999997</v>
      </c>
      <c r="G12" s="534">
        <v>712.643</v>
      </c>
      <c r="H12" s="538">
        <v>100</v>
      </c>
      <c r="I12" s="536">
        <v>3090.181</v>
      </c>
      <c r="J12" s="538">
        <v>51.41640573121244</v>
      </c>
      <c r="K12" s="539">
        <v>-2377.538</v>
      </c>
      <c r="L12" s="540">
        <v>4.084000000000003</v>
      </c>
      <c r="M12" s="538">
        <v>1.5528635198746772</v>
      </c>
      <c r="N12" s="537">
        <v>2533.806</v>
      </c>
      <c r="O12" s="538">
        <v>44.129784242127</v>
      </c>
      <c r="P12" s="537">
        <v>-2529.722</v>
      </c>
      <c r="Q12" s="534">
        <v>0</v>
      </c>
      <c r="R12" s="538">
        <v>0</v>
      </c>
      <c r="S12" s="537">
        <v>2919.926</v>
      </c>
      <c r="T12" s="538">
        <v>48.583594268787564</v>
      </c>
      <c r="U12" s="541">
        <v>-2919.926</v>
      </c>
    </row>
    <row r="13" spans="1:21" ht="15">
      <c r="A13" s="525" t="s">
        <v>429</v>
      </c>
      <c r="B13" s="534">
        <v>2880.345</v>
      </c>
      <c r="C13" s="535">
        <v>100</v>
      </c>
      <c r="D13" s="536">
        <v>7255.812</v>
      </c>
      <c r="E13" s="535">
        <v>37.00419041495236</v>
      </c>
      <c r="F13" s="537">
        <v>-4375.467000000001</v>
      </c>
      <c r="G13" s="534">
        <v>3514.091</v>
      </c>
      <c r="H13" s="538">
        <v>100</v>
      </c>
      <c r="I13" s="536">
        <v>9565.215</v>
      </c>
      <c r="J13" s="538">
        <v>45.09223429238015</v>
      </c>
      <c r="K13" s="539">
        <v>-6051.124</v>
      </c>
      <c r="L13" s="540">
        <v>0</v>
      </c>
      <c r="M13" s="538">
        <v>0</v>
      </c>
      <c r="N13" s="537">
        <v>12352.269999999999</v>
      </c>
      <c r="O13" s="538">
        <v>62.99580958504764</v>
      </c>
      <c r="P13" s="537">
        <v>-12352.269999999999</v>
      </c>
      <c r="Q13" s="534">
        <v>0</v>
      </c>
      <c r="R13" s="538">
        <v>0</v>
      </c>
      <c r="S13" s="537">
        <v>11647.34</v>
      </c>
      <c r="T13" s="538">
        <v>54.90776570761985</v>
      </c>
      <c r="U13" s="541">
        <v>-11647.34</v>
      </c>
    </row>
    <row r="14" spans="1:21" ht="15">
      <c r="A14" s="525" t="s">
        <v>430</v>
      </c>
      <c r="B14" s="534">
        <v>91379.424</v>
      </c>
      <c r="C14" s="535">
        <v>99.60937574090254</v>
      </c>
      <c r="D14" s="536">
        <v>49220.673</v>
      </c>
      <c r="E14" s="535">
        <v>100</v>
      </c>
      <c r="F14" s="537">
        <v>42158.751</v>
      </c>
      <c r="G14" s="534">
        <v>111670.053</v>
      </c>
      <c r="H14" s="538">
        <v>99.7386646373709</v>
      </c>
      <c r="I14" s="536">
        <v>56050.161</v>
      </c>
      <c r="J14" s="538">
        <v>100</v>
      </c>
      <c r="K14" s="539">
        <v>55619.892</v>
      </c>
      <c r="L14" s="540">
        <v>358.3500000000058</v>
      </c>
      <c r="M14" s="538">
        <v>0.3906242590974638</v>
      </c>
      <c r="N14" s="537">
        <v>0</v>
      </c>
      <c r="O14" s="538">
        <v>0</v>
      </c>
      <c r="P14" s="537">
        <v>358.3500000000058</v>
      </c>
      <c r="Q14" s="534">
        <v>292.59799999999814</v>
      </c>
      <c r="R14" s="538">
        <v>0.26133536262909507</v>
      </c>
      <c r="S14" s="537">
        <v>0</v>
      </c>
      <c r="T14" s="538">
        <v>0</v>
      </c>
      <c r="U14" s="541">
        <v>292.59799999999814</v>
      </c>
    </row>
    <row r="15" spans="1:21" ht="15">
      <c r="A15" s="525" t="s">
        <v>431</v>
      </c>
      <c r="B15" s="534">
        <v>7897.121</v>
      </c>
      <c r="C15" s="535">
        <v>78.56354377137038</v>
      </c>
      <c r="D15" s="536">
        <v>16895.981</v>
      </c>
      <c r="E15" s="535">
        <v>99.99988162879488</v>
      </c>
      <c r="F15" s="537">
        <v>-8998.86</v>
      </c>
      <c r="G15" s="534">
        <v>8697.258</v>
      </c>
      <c r="H15" s="538">
        <v>80.59543404316123</v>
      </c>
      <c r="I15" s="536">
        <v>17359.073</v>
      </c>
      <c r="J15" s="538">
        <v>99.98944179526116</v>
      </c>
      <c r="K15" s="539">
        <v>-8661.815</v>
      </c>
      <c r="L15" s="540">
        <v>2154.7689999999993</v>
      </c>
      <c r="M15" s="538">
        <v>21.436456228629634</v>
      </c>
      <c r="N15" s="537">
        <v>0.020000000000436557</v>
      </c>
      <c r="O15" s="538">
        <v>0.0001183712051179244</v>
      </c>
      <c r="P15" s="537">
        <v>2154.748999999999</v>
      </c>
      <c r="Q15" s="534">
        <v>2093.996000000001</v>
      </c>
      <c r="R15" s="538">
        <v>19.40456595683876</v>
      </c>
      <c r="S15" s="537">
        <v>1.8329999999987194</v>
      </c>
      <c r="T15" s="538">
        <v>0.01055820473884669</v>
      </c>
      <c r="U15" s="541">
        <v>2092.1630000000023</v>
      </c>
    </row>
    <row r="16" spans="1:21" ht="15">
      <c r="A16" s="525" t="s">
        <v>432</v>
      </c>
      <c r="B16" s="534">
        <v>5166.001</v>
      </c>
      <c r="C16" s="535">
        <v>100</v>
      </c>
      <c r="D16" s="536">
        <v>29871.651</v>
      </c>
      <c r="E16" s="535">
        <v>100</v>
      </c>
      <c r="F16" s="537">
        <v>-24705.65</v>
      </c>
      <c r="G16" s="534">
        <v>6953.641</v>
      </c>
      <c r="H16" s="538">
        <v>96.41525813488543</v>
      </c>
      <c r="I16" s="536">
        <v>35409.089</v>
      </c>
      <c r="J16" s="538">
        <v>100</v>
      </c>
      <c r="K16" s="539">
        <v>-28455.448</v>
      </c>
      <c r="L16" s="540">
        <v>0</v>
      </c>
      <c r="M16" s="538">
        <v>0</v>
      </c>
      <c r="N16" s="537">
        <v>0</v>
      </c>
      <c r="O16" s="538">
        <v>0</v>
      </c>
      <c r="P16" s="537">
        <v>0</v>
      </c>
      <c r="Q16" s="534">
        <v>258.53800000000047</v>
      </c>
      <c r="R16" s="538">
        <v>3.584741865114558</v>
      </c>
      <c r="S16" s="537">
        <v>0</v>
      </c>
      <c r="T16" s="538">
        <v>0</v>
      </c>
      <c r="U16" s="541">
        <v>258.53800000000047</v>
      </c>
    </row>
    <row r="17" spans="1:21" ht="15">
      <c r="A17" s="525" t="s">
        <v>433</v>
      </c>
      <c r="B17" s="534">
        <v>97460.348</v>
      </c>
      <c r="C17" s="535">
        <v>98.10651873714068</v>
      </c>
      <c r="D17" s="536">
        <v>135053.423</v>
      </c>
      <c r="E17" s="535">
        <v>99.98258029998648</v>
      </c>
      <c r="F17" s="537">
        <v>-37593.07500000001</v>
      </c>
      <c r="G17" s="534">
        <v>82992.798</v>
      </c>
      <c r="H17" s="538">
        <v>98.05951616142747</v>
      </c>
      <c r="I17" s="536">
        <v>102836.985</v>
      </c>
      <c r="J17" s="538">
        <v>99.89496441764103</v>
      </c>
      <c r="K17" s="539">
        <v>-19844.187000000005</v>
      </c>
      <c r="L17" s="540">
        <v>1881.0099999999948</v>
      </c>
      <c r="M17" s="538">
        <v>1.8934812628593165</v>
      </c>
      <c r="N17" s="537">
        <v>23.529999999998836</v>
      </c>
      <c r="O17" s="538">
        <v>0.017419700013516618</v>
      </c>
      <c r="P17" s="537">
        <v>1857.479999999996</v>
      </c>
      <c r="Q17" s="534">
        <v>1642.3310000000056</v>
      </c>
      <c r="R17" s="538">
        <v>1.9404838385725216</v>
      </c>
      <c r="S17" s="537">
        <v>108.12900000000081</v>
      </c>
      <c r="T17" s="538">
        <v>0.10503558235896539</v>
      </c>
      <c r="U17" s="541">
        <v>1534.2020000000048</v>
      </c>
    </row>
    <row r="18" spans="1:21" ht="15">
      <c r="A18" s="525" t="s">
        <v>434</v>
      </c>
      <c r="B18" s="534">
        <v>5448.254</v>
      </c>
      <c r="C18" s="535">
        <v>99.65987713578282</v>
      </c>
      <c r="D18" s="536">
        <v>23817.582</v>
      </c>
      <c r="E18" s="535">
        <v>99.21581968980786</v>
      </c>
      <c r="F18" s="537">
        <v>-18369.327999999998</v>
      </c>
      <c r="G18" s="534">
        <v>2463.091</v>
      </c>
      <c r="H18" s="538">
        <v>99.80566371150704</v>
      </c>
      <c r="I18" s="536">
        <v>29904.583</v>
      </c>
      <c r="J18" s="538">
        <v>99.75837820271225</v>
      </c>
      <c r="K18" s="539">
        <v>-27441.492</v>
      </c>
      <c r="L18" s="540">
        <v>18.59400000000005</v>
      </c>
      <c r="M18" s="538">
        <v>0.34012286421718785</v>
      </c>
      <c r="N18" s="537">
        <v>188.2489999999998</v>
      </c>
      <c r="O18" s="538">
        <v>0.7841803101921354</v>
      </c>
      <c r="P18" s="537">
        <v>-169.65499999999975</v>
      </c>
      <c r="Q18" s="534">
        <v>4.7960000000002765</v>
      </c>
      <c r="R18" s="538">
        <v>0.19433628849296083</v>
      </c>
      <c r="S18" s="537">
        <v>72.4310000000005</v>
      </c>
      <c r="T18" s="538">
        <v>0.2416217972877502</v>
      </c>
      <c r="U18" s="541">
        <v>-67.63500000000022</v>
      </c>
    </row>
    <row r="19" spans="1:21" ht="15">
      <c r="A19" s="525" t="s">
        <v>435</v>
      </c>
      <c r="B19" s="534">
        <v>7733.957</v>
      </c>
      <c r="C19" s="535">
        <v>99.98011762660309</v>
      </c>
      <c r="D19" s="536">
        <v>12865.473</v>
      </c>
      <c r="E19" s="535">
        <v>31.218559346907966</v>
      </c>
      <c r="F19" s="537">
        <v>-5131.516</v>
      </c>
      <c r="G19" s="534">
        <v>4706.132</v>
      </c>
      <c r="H19" s="538">
        <v>99.9778423364332</v>
      </c>
      <c r="I19" s="536">
        <v>12036.676</v>
      </c>
      <c r="J19" s="538">
        <v>31.56141680881967</v>
      </c>
      <c r="K19" s="539">
        <v>-7330.544</v>
      </c>
      <c r="L19" s="540">
        <v>1.5379999999995562</v>
      </c>
      <c r="M19" s="538">
        <v>0.019882373396913268</v>
      </c>
      <c r="N19" s="537">
        <v>28345.503000000004</v>
      </c>
      <c r="O19" s="538">
        <v>68.78144065309203</v>
      </c>
      <c r="P19" s="537">
        <v>-28343.965000000004</v>
      </c>
      <c r="Q19" s="534">
        <v>1.0430000000005748</v>
      </c>
      <c r="R19" s="538">
        <v>0.022157663566801208</v>
      </c>
      <c r="S19" s="537">
        <v>26100.636</v>
      </c>
      <c r="T19" s="538">
        <v>68.43858319118034</v>
      </c>
      <c r="U19" s="541">
        <v>-26099.592999999997</v>
      </c>
    </row>
    <row r="20" spans="1:21" ht="15">
      <c r="A20" s="525" t="s">
        <v>436</v>
      </c>
      <c r="B20" s="534">
        <v>4394.997</v>
      </c>
      <c r="C20" s="535">
        <v>80.83970716692778</v>
      </c>
      <c r="D20" s="536">
        <v>32517.992</v>
      </c>
      <c r="E20" s="535">
        <v>65.48307888874393</v>
      </c>
      <c r="F20" s="537">
        <v>-28122.995</v>
      </c>
      <c r="G20" s="534">
        <v>3578.356</v>
      </c>
      <c r="H20" s="538">
        <v>67.97285155545086</v>
      </c>
      <c r="I20" s="536">
        <v>33576.14</v>
      </c>
      <c r="J20" s="538">
        <v>72.15146294453542</v>
      </c>
      <c r="K20" s="539">
        <v>-29997.784</v>
      </c>
      <c r="L20" s="540">
        <v>1041.6839999999993</v>
      </c>
      <c r="M20" s="538">
        <v>19.160292833072226</v>
      </c>
      <c r="N20" s="537">
        <v>17140.626000000004</v>
      </c>
      <c r="O20" s="538">
        <v>34.51692111125606</v>
      </c>
      <c r="P20" s="537">
        <v>-16098.942000000005</v>
      </c>
      <c r="Q20" s="534">
        <v>1686.034</v>
      </c>
      <c r="R20" s="538">
        <v>32.027148444549134</v>
      </c>
      <c r="S20" s="537">
        <v>12959.493000000002</v>
      </c>
      <c r="T20" s="538">
        <v>27.84853705546458</v>
      </c>
      <c r="U20" s="541">
        <v>-11273.459000000003</v>
      </c>
    </row>
    <row r="21" spans="1:21" ht="15">
      <c r="A21" s="525" t="s">
        <v>437</v>
      </c>
      <c r="B21" s="534">
        <v>10185.433</v>
      </c>
      <c r="C21" s="535">
        <v>99.38283783556993</v>
      </c>
      <c r="D21" s="536">
        <v>23234.186</v>
      </c>
      <c r="E21" s="535">
        <v>95.48723870163712</v>
      </c>
      <c r="F21" s="537">
        <v>-13048.753</v>
      </c>
      <c r="G21" s="534">
        <v>13091.762</v>
      </c>
      <c r="H21" s="538">
        <v>99.12100061031846</v>
      </c>
      <c r="I21" s="536">
        <v>29705.427</v>
      </c>
      <c r="J21" s="538">
        <v>95.36213768887684</v>
      </c>
      <c r="K21" s="539">
        <v>-16613.665</v>
      </c>
      <c r="L21" s="540">
        <v>63.250999999998385</v>
      </c>
      <c r="M21" s="538">
        <v>0.6171621644300711</v>
      </c>
      <c r="N21" s="537">
        <v>1098.0559999999969</v>
      </c>
      <c r="O21" s="538">
        <v>4.512761298362876</v>
      </c>
      <c r="P21" s="537">
        <v>-1034.8049999999985</v>
      </c>
      <c r="Q21" s="534">
        <v>116.09699999999975</v>
      </c>
      <c r="R21" s="538">
        <v>0.8789993896815504</v>
      </c>
      <c r="S21" s="537">
        <v>1444.7000000000007</v>
      </c>
      <c r="T21" s="538">
        <v>4.637862311123165</v>
      </c>
      <c r="U21" s="541">
        <v>-1328.603000000001</v>
      </c>
    </row>
    <row r="22" spans="1:21" ht="15">
      <c r="A22" s="525" t="s">
        <v>438</v>
      </c>
      <c r="B22" s="534">
        <v>64815.889</v>
      </c>
      <c r="C22" s="535">
        <v>99.92799701868222</v>
      </c>
      <c r="D22" s="536">
        <v>104407.481</v>
      </c>
      <c r="E22" s="535">
        <v>93.24474342068606</v>
      </c>
      <c r="F22" s="537">
        <v>-39591.592</v>
      </c>
      <c r="G22" s="534">
        <v>131670.242</v>
      </c>
      <c r="H22" s="538">
        <v>99.9801938286418</v>
      </c>
      <c r="I22" s="536">
        <v>159815.01</v>
      </c>
      <c r="J22" s="538">
        <v>92.78889721039776</v>
      </c>
      <c r="K22" s="539">
        <v>-28144.76800000001</v>
      </c>
      <c r="L22" s="540">
        <v>46.70299999999406</v>
      </c>
      <c r="M22" s="538">
        <v>0.07200298131778957</v>
      </c>
      <c r="N22" s="537">
        <v>7563.957999999999</v>
      </c>
      <c r="O22" s="538">
        <v>6.755256579313944</v>
      </c>
      <c r="P22" s="537">
        <v>-7517.255000000005</v>
      </c>
      <c r="Q22" s="534">
        <v>26.08400000000256</v>
      </c>
      <c r="R22" s="538">
        <v>0.019806171358191543</v>
      </c>
      <c r="S22" s="537">
        <v>12420.046999999991</v>
      </c>
      <c r="T22" s="538">
        <v>7.211102789602231</v>
      </c>
      <c r="U22" s="541">
        <v>-12393.962999999989</v>
      </c>
    </row>
    <row r="23" spans="1:21" ht="15">
      <c r="A23" s="525" t="s">
        <v>439</v>
      </c>
      <c r="B23" s="534">
        <v>605.305</v>
      </c>
      <c r="C23" s="535">
        <v>62.18096947271425</v>
      </c>
      <c r="D23" s="536">
        <v>4318.763</v>
      </c>
      <c r="E23" s="535">
        <v>85.37254241482935</v>
      </c>
      <c r="F23" s="537">
        <v>-3713.458</v>
      </c>
      <c r="G23" s="534">
        <v>3660.765</v>
      </c>
      <c r="H23" s="538">
        <v>92.13279853786106</v>
      </c>
      <c r="I23" s="536">
        <v>3380.073</v>
      </c>
      <c r="J23" s="538">
        <v>79.71693552076911</v>
      </c>
      <c r="K23" s="539">
        <v>280.692</v>
      </c>
      <c r="L23" s="540">
        <v>368.15200000000004</v>
      </c>
      <c r="M23" s="538">
        <v>37.819030527285754</v>
      </c>
      <c r="N23" s="537">
        <v>739.9629999999997</v>
      </c>
      <c r="O23" s="538">
        <v>14.62745758517065</v>
      </c>
      <c r="P23" s="537">
        <v>-371.8109999999997</v>
      </c>
      <c r="Q23" s="534">
        <v>312.5920000000001</v>
      </c>
      <c r="R23" s="538">
        <v>7.867201462138944</v>
      </c>
      <c r="S23" s="537">
        <v>860.0210000000002</v>
      </c>
      <c r="T23" s="538">
        <v>20.283064479230887</v>
      </c>
      <c r="U23" s="541">
        <v>-547.4290000000001</v>
      </c>
    </row>
    <row r="24" spans="1:21" ht="15">
      <c r="A24" s="525" t="s">
        <v>440</v>
      </c>
      <c r="B24" s="534">
        <v>92120.893</v>
      </c>
      <c r="C24" s="535">
        <v>99.97948226454761</v>
      </c>
      <c r="D24" s="536">
        <v>11608.792</v>
      </c>
      <c r="E24" s="535">
        <v>97.09038918395859</v>
      </c>
      <c r="F24" s="537">
        <v>80512.101</v>
      </c>
      <c r="G24" s="534">
        <v>82270.398</v>
      </c>
      <c r="H24" s="538">
        <v>99.72838783131421</v>
      </c>
      <c r="I24" s="536">
        <v>30334.978</v>
      </c>
      <c r="J24" s="538">
        <v>100</v>
      </c>
      <c r="K24" s="539">
        <v>51935.42</v>
      </c>
      <c r="L24" s="540">
        <v>18.904999999998836</v>
      </c>
      <c r="M24" s="538">
        <v>0.020517735452381648</v>
      </c>
      <c r="N24" s="537">
        <v>347.89300000000003</v>
      </c>
      <c r="O24" s="538">
        <v>2.909610816041403</v>
      </c>
      <c r="P24" s="537">
        <v>-328.9880000000012</v>
      </c>
      <c r="Q24" s="534">
        <v>224.06500000000233</v>
      </c>
      <c r="R24" s="538">
        <v>0.2716121686857969</v>
      </c>
      <c r="S24" s="537">
        <v>0</v>
      </c>
      <c r="T24" s="538">
        <v>0</v>
      </c>
      <c r="U24" s="541">
        <v>224.06500000000233</v>
      </c>
    </row>
    <row r="25" spans="1:21" ht="15">
      <c r="A25" s="525" t="s">
        <v>441</v>
      </c>
      <c r="B25" s="534">
        <v>64887.98</v>
      </c>
      <c r="C25" s="535">
        <v>99.18569206513914</v>
      </c>
      <c r="D25" s="536">
        <v>59898.826</v>
      </c>
      <c r="E25" s="535">
        <v>99.5712815435826</v>
      </c>
      <c r="F25" s="537">
        <v>4989.154000000002</v>
      </c>
      <c r="G25" s="534">
        <v>136811.931</v>
      </c>
      <c r="H25" s="538">
        <v>98.79539844811164</v>
      </c>
      <c r="I25" s="536">
        <v>75354.185</v>
      </c>
      <c r="J25" s="538">
        <v>99.11099285969617</v>
      </c>
      <c r="K25" s="539">
        <v>61457.746000000014</v>
      </c>
      <c r="L25" s="540">
        <v>532.7259999999951</v>
      </c>
      <c r="M25" s="538">
        <v>0.8143079348608606</v>
      </c>
      <c r="N25" s="537">
        <v>257.9029999999984</v>
      </c>
      <c r="O25" s="538">
        <v>0.42871845641740003</v>
      </c>
      <c r="P25" s="537">
        <v>274.8229999999967</v>
      </c>
      <c r="Q25" s="534">
        <v>1668.1330000000016</v>
      </c>
      <c r="R25" s="538">
        <v>1.2046015518883653</v>
      </c>
      <c r="S25" s="537">
        <v>675.9130000000005</v>
      </c>
      <c r="T25" s="538">
        <v>0.8890071403038314</v>
      </c>
      <c r="U25" s="541">
        <v>992.2200000000012</v>
      </c>
    </row>
    <row r="26" spans="1:21" ht="15">
      <c r="A26" s="525" t="s">
        <v>442</v>
      </c>
      <c r="B26" s="534">
        <v>6309.437</v>
      </c>
      <c r="C26" s="535">
        <v>99.73593700552406</v>
      </c>
      <c r="D26" s="536">
        <v>18731.725</v>
      </c>
      <c r="E26" s="535">
        <v>97.96326815113633</v>
      </c>
      <c r="F26" s="537">
        <v>-12422.287999999999</v>
      </c>
      <c r="G26" s="534">
        <v>20006.296</v>
      </c>
      <c r="H26" s="538">
        <v>99.88136330502071</v>
      </c>
      <c r="I26" s="536">
        <v>20457.027</v>
      </c>
      <c r="J26" s="538">
        <v>97.66964833148262</v>
      </c>
      <c r="K26" s="539">
        <v>-450.73099999999977</v>
      </c>
      <c r="L26" s="540">
        <v>16.704999999999927</v>
      </c>
      <c r="M26" s="538">
        <v>0.26406299447593695</v>
      </c>
      <c r="N26" s="537">
        <v>389.4470000000001</v>
      </c>
      <c r="O26" s="538">
        <v>2.036731848863658</v>
      </c>
      <c r="P26" s="537">
        <v>-372.7420000000002</v>
      </c>
      <c r="Q26" s="534">
        <v>23.76300000000265</v>
      </c>
      <c r="R26" s="538">
        <v>0.1186366949792941</v>
      </c>
      <c r="S26" s="537">
        <v>488.09500000000116</v>
      </c>
      <c r="T26" s="538">
        <v>2.3303516685173817</v>
      </c>
      <c r="U26" s="541">
        <v>-464.3319999999985</v>
      </c>
    </row>
    <row r="27" spans="1:21" ht="15">
      <c r="A27" s="525" t="s">
        <v>443</v>
      </c>
      <c r="B27" s="534">
        <v>47541.029</v>
      </c>
      <c r="C27" s="535">
        <v>90.02546620261695</v>
      </c>
      <c r="D27" s="536">
        <v>823.914</v>
      </c>
      <c r="E27" s="535">
        <v>100</v>
      </c>
      <c r="F27" s="537">
        <v>46717.115000000005</v>
      </c>
      <c r="G27" s="534">
        <v>50909.28</v>
      </c>
      <c r="H27" s="538">
        <v>84.21772848786428</v>
      </c>
      <c r="I27" s="536">
        <v>1084.131</v>
      </c>
      <c r="J27" s="538">
        <v>100</v>
      </c>
      <c r="K27" s="539">
        <v>49825.149</v>
      </c>
      <c r="L27" s="540">
        <v>5267.394</v>
      </c>
      <c r="M27" s="538">
        <v>9.974533797383042</v>
      </c>
      <c r="N27" s="537">
        <v>0</v>
      </c>
      <c r="O27" s="538">
        <v>0</v>
      </c>
      <c r="P27" s="537">
        <v>5267.394</v>
      </c>
      <c r="Q27" s="534">
        <v>9540.32</v>
      </c>
      <c r="R27" s="538">
        <v>15.782271512135729</v>
      </c>
      <c r="S27" s="537">
        <v>0</v>
      </c>
      <c r="T27" s="538">
        <v>0</v>
      </c>
      <c r="U27" s="541">
        <v>9540.32</v>
      </c>
    </row>
    <row r="28" spans="1:21" ht="15">
      <c r="A28" s="525" t="s">
        <v>444</v>
      </c>
      <c r="B28" s="534">
        <v>3563.105</v>
      </c>
      <c r="C28" s="535">
        <v>90.2212012815439</v>
      </c>
      <c r="D28" s="536">
        <v>2155.413</v>
      </c>
      <c r="E28" s="535">
        <v>99.93624779069617</v>
      </c>
      <c r="F28" s="537">
        <v>1407.692</v>
      </c>
      <c r="G28" s="534">
        <v>9004.441</v>
      </c>
      <c r="H28" s="538">
        <v>96.0481288065634</v>
      </c>
      <c r="I28" s="536">
        <v>3914.197</v>
      </c>
      <c r="J28" s="538">
        <v>99.97305409715645</v>
      </c>
      <c r="K28" s="539">
        <v>5090.244000000001</v>
      </c>
      <c r="L28" s="540">
        <v>386.19399999999996</v>
      </c>
      <c r="M28" s="538">
        <v>9.778798718456109</v>
      </c>
      <c r="N28" s="537">
        <v>1.375</v>
      </c>
      <c r="O28" s="538">
        <v>0.06375220930383516</v>
      </c>
      <c r="P28" s="537">
        <v>384.81899999999996</v>
      </c>
      <c r="Q28" s="534">
        <v>370.48499999999876</v>
      </c>
      <c r="R28" s="538">
        <v>3.9518711934366078</v>
      </c>
      <c r="S28" s="537">
        <v>1.0549999999998363</v>
      </c>
      <c r="T28" s="538">
        <v>0.02694590284354203</v>
      </c>
      <c r="U28" s="541">
        <v>369.4299999999989</v>
      </c>
    </row>
    <row r="29" spans="1:21" ht="15">
      <c r="A29" s="525" t="s">
        <v>445</v>
      </c>
      <c r="B29" s="534">
        <v>132591.579</v>
      </c>
      <c r="C29" s="535">
        <v>100</v>
      </c>
      <c r="D29" s="536">
        <v>28552.185</v>
      </c>
      <c r="E29" s="535">
        <v>99.11907073348922</v>
      </c>
      <c r="F29" s="537">
        <v>104039.394</v>
      </c>
      <c r="G29" s="534">
        <v>171648.191</v>
      </c>
      <c r="H29" s="538">
        <v>99.96101566656911</v>
      </c>
      <c r="I29" s="536">
        <v>58991.444</v>
      </c>
      <c r="J29" s="538">
        <v>97.66256764879408</v>
      </c>
      <c r="K29" s="539">
        <v>112656.74699999999</v>
      </c>
      <c r="L29" s="540">
        <v>0</v>
      </c>
      <c r="M29" s="538">
        <v>0</v>
      </c>
      <c r="N29" s="537">
        <v>253.7599999999984</v>
      </c>
      <c r="O29" s="538">
        <v>0.880929266510779</v>
      </c>
      <c r="P29" s="537">
        <v>-253.7599999999984</v>
      </c>
      <c r="Q29" s="534">
        <v>66.94200000001001</v>
      </c>
      <c r="R29" s="538">
        <v>0.03898433343088638</v>
      </c>
      <c r="S29" s="537">
        <v>1411.8869999999952</v>
      </c>
      <c r="T29" s="538">
        <v>2.3374323512059214</v>
      </c>
      <c r="U29" s="541">
        <v>-1344.9449999999852</v>
      </c>
    </row>
    <row r="30" spans="1:21" ht="15">
      <c r="A30" s="525" t="s">
        <v>446</v>
      </c>
      <c r="B30" s="534">
        <v>56792.931</v>
      </c>
      <c r="C30" s="535">
        <v>98.49301156262847</v>
      </c>
      <c r="D30" s="536">
        <v>12672.65</v>
      </c>
      <c r="E30" s="535">
        <v>98.92132731061992</v>
      </c>
      <c r="F30" s="537">
        <v>44120.280999999995</v>
      </c>
      <c r="G30" s="534">
        <v>129019.221</v>
      </c>
      <c r="H30" s="538">
        <v>99.77091216783836</v>
      </c>
      <c r="I30" s="536">
        <v>21738.705</v>
      </c>
      <c r="J30" s="538">
        <v>92.4456123544974</v>
      </c>
      <c r="K30" s="539">
        <v>107280.516</v>
      </c>
      <c r="L30" s="540">
        <v>868.958000000006</v>
      </c>
      <c r="M30" s="538">
        <v>1.5069884373715297</v>
      </c>
      <c r="N30" s="537">
        <v>138.1869999999999</v>
      </c>
      <c r="O30" s="538">
        <v>1.078672689380092</v>
      </c>
      <c r="P30" s="537">
        <v>730.7710000000061</v>
      </c>
      <c r="Q30" s="534">
        <v>296.2459999999992</v>
      </c>
      <c r="R30" s="538">
        <v>0.22908783216163864</v>
      </c>
      <c r="S30" s="537">
        <v>1776.423999999999</v>
      </c>
      <c r="T30" s="538">
        <v>7.5543876455026</v>
      </c>
      <c r="U30" s="541">
        <v>-1480.1779999999999</v>
      </c>
    </row>
    <row r="31" spans="1:21" ht="15">
      <c r="A31" s="525" t="s">
        <v>447</v>
      </c>
      <c r="B31" s="534">
        <v>677.803</v>
      </c>
      <c r="C31" s="535">
        <v>97.3024459010557</v>
      </c>
      <c r="D31" s="536">
        <v>21585.768</v>
      </c>
      <c r="E31" s="535">
        <v>98.36001391435963</v>
      </c>
      <c r="F31" s="537">
        <v>-20907.965</v>
      </c>
      <c r="G31" s="534">
        <v>3105.421</v>
      </c>
      <c r="H31" s="538">
        <v>99.65659239272404</v>
      </c>
      <c r="I31" s="536">
        <v>25468.612</v>
      </c>
      <c r="J31" s="538">
        <v>98.27670300774743</v>
      </c>
      <c r="K31" s="539">
        <v>-22363.191000000003</v>
      </c>
      <c r="L31" s="540">
        <v>18.791000000000054</v>
      </c>
      <c r="M31" s="538">
        <v>2.697554098944299</v>
      </c>
      <c r="N31" s="537">
        <v>359.90599999999904</v>
      </c>
      <c r="O31" s="538">
        <v>1.639986085640382</v>
      </c>
      <c r="P31" s="537">
        <v>-341.114999999999</v>
      </c>
      <c r="Q31" s="534">
        <v>10.701000000000022</v>
      </c>
      <c r="R31" s="538">
        <v>0.3434076072759674</v>
      </c>
      <c r="S31" s="537">
        <v>446.59599999999773</v>
      </c>
      <c r="T31" s="538">
        <v>1.7232969922525714</v>
      </c>
      <c r="U31" s="541">
        <v>-435.8949999999977</v>
      </c>
    </row>
    <row r="32" spans="1:21" ht="15">
      <c r="A32" s="525" t="s">
        <v>448</v>
      </c>
      <c r="B32" s="534">
        <v>173729.018</v>
      </c>
      <c r="C32" s="535">
        <v>99.99962988473224</v>
      </c>
      <c r="D32" s="536">
        <v>113531.153</v>
      </c>
      <c r="E32" s="535">
        <v>97.07264354468175</v>
      </c>
      <c r="F32" s="537">
        <v>60197.865000000005</v>
      </c>
      <c r="G32" s="534">
        <v>216699.631</v>
      </c>
      <c r="H32" s="538">
        <v>99.8237603212969</v>
      </c>
      <c r="I32" s="536">
        <v>137368.991</v>
      </c>
      <c r="J32" s="538">
        <v>93.12797667066374</v>
      </c>
      <c r="K32" s="539">
        <v>79330.63999999998</v>
      </c>
      <c r="L32" s="540">
        <v>0.6429999999818392</v>
      </c>
      <c r="M32" s="538">
        <v>0.0003701152677560565</v>
      </c>
      <c r="N32" s="537">
        <v>3423.6849999999977</v>
      </c>
      <c r="O32" s="538">
        <v>2.9273564553182463</v>
      </c>
      <c r="P32" s="537">
        <v>-3423.042000000016</v>
      </c>
      <c r="Q32" s="534">
        <v>382.58499999999185</v>
      </c>
      <c r="R32" s="538">
        <v>0.1762396787031103</v>
      </c>
      <c r="S32" s="537">
        <v>10136.619999999995</v>
      </c>
      <c r="T32" s="538">
        <v>6.872023329336262</v>
      </c>
      <c r="U32" s="541">
        <v>-9754.035000000003</v>
      </c>
    </row>
    <row r="33" spans="1:21" ht="15">
      <c r="A33" s="525" t="s">
        <v>449</v>
      </c>
      <c r="B33" s="534">
        <v>122736.576</v>
      </c>
      <c r="C33" s="535">
        <v>90.051136444176</v>
      </c>
      <c r="D33" s="536">
        <v>96066.741</v>
      </c>
      <c r="E33" s="535">
        <v>94.50002136577595</v>
      </c>
      <c r="F33" s="537">
        <v>26669.835000000006</v>
      </c>
      <c r="G33" s="534">
        <v>147775.934</v>
      </c>
      <c r="H33" s="538">
        <v>91.05158054378379</v>
      </c>
      <c r="I33" s="536">
        <v>131399.273</v>
      </c>
      <c r="J33" s="538">
        <v>95.32608815748821</v>
      </c>
      <c r="K33" s="539">
        <v>16376.661000000022</v>
      </c>
      <c r="L33" s="540">
        <v>13559.956000000006</v>
      </c>
      <c r="M33" s="538">
        <v>9.948863555824007</v>
      </c>
      <c r="N33" s="537">
        <v>5591.1630000000005</v>
      </c>
      <c r="O33" s="538">
        <v>5.499978634224055</v>
      </c>
      <c r="P33" s="537">
        <v>7968.793000000005</v>
      </c>
      <c r="Q33" s="534">
        <v>14523.207999999984</v>
      </c>
      <c r="R33" s="538">
        <v>8.948419456216216</v>
      </c>
      <c r="S33" s="537">
        <v>6442.608000000007</v>
      </c>
      <c r="T33" s="538">
        <v>4.673911842511789</v>
      </c>
      <c r="U33" s="541">
        <v>8080.599999999977</v>
      </c>
    </row>
    <row r="34" spans="1:21" ht="15">
      <c r="A34" s="525" t="s">
        <v>450</v>
      </c>
      <c r="B34" s="534">
        <v>56276.306</v>
      </c>
      <c r="C34" s="535">
        <v>98.33980229082123</v>
      </c>
      <c r="D34" s="536">
        <v>111627.523</v>
      </c>
      <c r="E34" s="535">
        <v>97.84739457802786</v>
      </c>
      <c r="F34" s="537">
        <v>-55351.217000000004</v>
      </c>
      <c r="G34" s="534">
        <v>61872.75</v>
      </c>
      <c r="H34" s="538">
        <v>98.59193801097479</v>
      </c>
      <c r="I34" s="536">
        <v>138074.838</v>
      </c>
      <c r="J34" s="538">
        <v>98.33135045490383</v>
      </c>
      <c r="K34" s="539">
        <v>-76202.08799999999</v>
      </c>
      <c r="L34" s="540">
        <v>950.0710000000036</v>
      </c>
      <c r="M34" s="538">
        <v>1.6601977091787647</v>
      </c>
      <c r="N34" s="537">
        <v>2455.7629999999917</v>
      </c>
      <c r="O34" s="538">
        <v>2.1526054219721478</v>
      </c>
      <c r="P34" s="537">
        <v>-1505.6919999999882</v>
      </c>
      <c r="Q34" s="534">
        <v>883.6489999999976</v>
      </c>
      <c r="R34" s="538">
        <v>1.408061989025211</v>
      </c>
      <c r="S34" s="537">
        <v>2343.0830000000133</v>
      </c>
      <c r="T34" s="538">
        <v>1.6686495450961798</v>
      </c>
      <c r="U34" s="541">
        <v>-1459.4340000000157</v>
      </c>
    </row>
    <row r="35" spans="1:21" ht="15">
      <c r="A35" s="525" t="s">
        <v>451</v>
      </c>
      <c r="B35" s="534">
        <v>8211.064</v>
      </c>
      <c r="C35" s="535">
        <v>99.96350161467007</v>
      </c>
      <c r="D35" s="536">
        <v>19420.937</v>
      </c>
      <c r="E35" s="535">
        <v>84.38803291165688</v>
      </c>
      <c r="F35" s="537">
        <v>-11209.873000000001</v>
      </c>
      <c r="G35" s="534">
        <v>6847.214</v>
      </c>
      <c r="H35" s="538">
        <v>99.61777764586995</v>
      </c>
      <c r="I35" s="536">
        <v>16949.963</v>
      </c>
      <c r="J35" s="538">
        <v>78.81246971292948</v>
      </c>
      <c r="K35" s="539">
        <v>-10102.749</v>
      </c>
      <c r="L35" s="540">
        <v>2.9979999999995925</v>
      </c>
      <c r="M35" s="538">
        <v>0.036498385329932895</v>
      </c>
      <c r="N35" s="537">
        <v>3592.9149999999972</v>
      </c>
      <c r="O35" s="538">
        <v>15.611967088343132</v>
      </c>
      <c r="P35" s="537">
        <v>-3589.9169999999976</v>
      </c>
      <c r="Q35" s="534">
        <v>26.271999999999935</v>
      </c>
      <c r="R35" s="538">
        <v>0.3822223541300576</v>
      </c>
      <c r="S35" s="537">
        <v>4556.739000000001</v>
      </c>
      <c r="T35" s="538">
        <v>21.18753028707052</v>
      </c>
      <c r="U35" s="541">
        <v>-4530.4670000000015</v>
      </c>
    </row>
    <row r="36" spans="1:21" ht="15">
      <c r="A36" s="525" t="s">
        <v>452</v>
      </c>
      <c r="B36" s="534">
        <v>26942.703</v>
      </c>
      <c r="C36" s="535">
        <v>98.73114622176881</v>
      </c>
      <c r="D36" s="536">
        <v>89027.22</v>
      </c>
      <c r="E36" s="535">
        <v>93.43484727805654</v>
      </c>
      <c r="F36" s="537">
        <v>-62084.517</v>
      </c>
      <c r="G36" s="534">
        <v>54618.572</v>
      </c>
      <c r="H36" s="538">
        <v>99.32932403609347</v>
      </c>
      <c r="I36" s="536">
        <v>82109.76</v>
      </c>
      <c r="J36" s="538">
        <v>93.8317902257409</v>
      </c>
      <c r="K36" s="539">
        <v>-27491.187999999995</v>
      </c>
      <c r="L36" s="540">
        <v>346.2569999999978</v>
      </c>
      <c r="M36" s="538">
        <v>1.2688537782311886</v>
      </c>
      <c r="N36" s="537">
        <v>6255.452999999994</v>
      </c>
      <c r="O36" s="538">
        <v>6.565152721943468</v>
      </c>
      <c r="P36" s="537">
        <v>-5909.195999999996</v>
      </c>
      <c r="Q36" s="534">
        <v>368.7869999999966</v>
      </c>
      <c r="R36" s="538">
        <v>0.6706759639065347</v>
      </c>
      <c r="S36" s="537">
        <v>5397.639999999999</v>
      </c>
      <c r="T36" s="538">
        <v>6.168209774259091</v>
      </c>
      <c r="U36" s="541">
        <v>-5028.853000000003</v>
      </c>
    </row>
    <row r="37" spans="1:21" ht="15">
      <c r="A37" s="525" t="s">
        <v>453</v>
      </c>
      <c r="B37" s="534">
        <v>8979.339</v>
      </c>
      <c r="C37" s="535">
        <v>91.51359856633088</v>
      </c>
      <c r="D37" s="536">
        <v>31515.614</v>
      </c>
      <c r="E37" s="535">
        <v>99.64270652204534</v>
      </c>
      <c r="F37" s="537">
        <v>-22536.275</v>
      </c>
      <c r="G37" s="534">
        <v>7396.51</v>
      </c>
      <c r="H37" s="538">
        <v>91.42053463234818</v>
      </c>
      <c r="I37" s="536">
        <v>39856.613</v>
      </c>
      <c r="J37" s="538">
        <v>99.65516781833674</v>
      </c>
      <c r="K37" s="539">
        <v>-32460.102999999996</v>
      </c>
      <c r="L37" s="540">
        <v>832.6880000000001</v>
      </c>
      <c r="M37" s="538">
        <v>8.486401433669108</v>
      </c>
      <c r="N37" s="537">
        <v>113.00699999999779</v>
      </c>
      <c r="O37" s="538">
        <v>0.3572934779546595</v>
      </c>
      <c r="P37" s="537">
        <v>719.6810000000023</v>
      </c>
      <c r="Q37" s="534">
        <v>694.134</v>
      </c>
      <c r="R37" s="538">
        <v>8.57946536765182</v>
      </c>
      <c r="S37" s="537">
        <v>137.9140000000043</v>
      </c>
      <c r="T37" s="538">
        <v>0.34483218166326685</v>
      </c>
      <c r="U37" s="541">
        <v>556.2199999999957</v>
      </c>
    </row>
    <row r="38" spans="1:21" ht="15">
      <c r="A38" s="525" t="s">
        <v>454</v>
      </c>
      <c r="B38" s="534">
        <v>10471.463</v>
      </c>
      <c r="C38" s="535">
        <v>98.09017846077637</v>
      </c>
      <c r="D38" s="536">
        <v>56449.696</v>
      </c>
      <c r="E38" s="535">
        <v>93.74474250248099</v>
      </c>
      <c r="F38" s="537">
        <v>-45978.23300000001</v>
      </c>
      <c r="G38" s="534">
        <v>18063.238</v>
      </c>
      <c r="H38" s="538">
        <v>98.65702484416924</v>
      </c>
      <c r="I38" s="536">
        <v>69736.565</v>
      </c>
      <c r="J38" s="538">
        <v>92.93526835674237</v>
      </c>
      <c r="K38" s="539">
        <v>-51673.327000000005</v>
      </c>
      <c r="L38" s="540">
        <v>203.88000000000102</v>
      </c>
      <c r="M38" s="538">
        <v>1.9098215392236204</v>
      </c>
      <c r="N38" s="537">
        <v>3766.689999999995</v>
      </c>
      <c r="O38" s="538">
        <v>6.255257497519024</v>
      </c>
      <c r="P38" s="537">
        <v>-3562.809999999994</v>
      </c>
      <c r="Q38" s="534">
        <v>245.8869999999988</v>
      </c>
      <c r="R38" s="538">
        <v>1.3429751558307608</v>
      </c>
      <c r="S38" s="537">
        <v>5301.2179999999935</v>
      </c>
      <c r="T38" s="538">
        <v>7.0647316432576295</v>
      </c>
      <c r="U38" s="541">
        <v>-5055.330999999995</v>
      </c>
    </row>
    <row r="39" spans="1:21" ht="15">
      <c r="A39" s="525" t="s">
        <v>455</v>
      </c>
      <c r="B39" s="534">
        <v>55039.953</v>
      </c>
      <c r="C39" s="535">
        <v>99.83724918250473</v>
      </c>
      <c r="D39" s="536">
        <v>13929.903</v>
      </c>
      <c r="E39" s="535">
        <v>99.79387013496122</v>
      </c>
      <c r="F39" s="537">
        <v>41110.05</v>
      </c>
      <c r="G39" s="534">
        <v>69727.644</v>
      </c>
      <c r="H39" s="538">
        <v>99.90862629737484</v>
      </c>
      <c r="I39" s="536">
        <v>14660.823</v>
      </c>
      <c r="J39" s="538">
        <v>99.85119193563679</v>
      </c>
      <c r="K39" s="539">
        <v>55066.820999999996</v>
      </c>
      <c r="L39" s="540">
        <v>89.72400000000198</v>
      </c>
      <c r="M39" s="538">
        <v>0.16275081749527023</v>
      </c>
      <c r="N39" s="537">
        <v>28.77299999999923</v>
      </c>
      <c r="O39" s="538">
        <v>0.20612986503877037</v>
      </c>
      <c r="P39" s="537">
        <v>60.95100000000275</v>
      </c>
      <c r="Q39" s="534">
        <v>63.770999999993364</v>
      </c>
      <c r="R39" s="538">
        <v>0.09137370262516295</v>
      </c>
      <c r="S39" s="537">
        <v>21.84900000000016</v>
      </c>
      <c r="T39" s="538">
        <v>0.1488080643632178</v>
      </c>
      <c r="U39" s="541">
        <v>41.921999999993204</v>
      </c>
    </row>
    <row r="40" spans="1:21" ht="15">
      <c r="A40" s="525" t="s">
        <v>456</v>
      </c>
      <c r="B40" s="534">
        <v>3479.867</v>
      </c>
      <c r="C40" s="535">
        <v>79.20523612142628</v>
      </c>
      <c r="D40" s="536">
        <v>33715.824</v>
      </c>
      <c r="E40" s="535">
        <v>88.87148727326299</v>
      </c>
      <c r="F40" s="537">
        <v>-30235.957000000002</v>
      </c>
      <c r="G40" s="534">
        <v>4887.52</v>
      </c>
      <c r="H40" s="538">
        <v>66.7633974978752</v>
      </c>
      <c r="I40" s="536">
        <v>35508.474</v>
      </c>
      <c r="J40" s="538">
        <v>89.939943320963</v>
      </c>
      <c r="K40" s="539">
        <v>-30620.954</v>
      </c>
      <c r="L40" s="540">
        <v>913.6139999999996</v>
      </c>
      <c r="M40" s="538">
        <v>20.794763878573725</v>
      </c>
      <c r="N40" s="537">
        <v>4221.904999999999</v>
      </c>
      <c r="O40" s="538">
        <v>11.128512726737014</v>
      </c>
      <c r="P40" s="537">
        <v>-3308.2909999999993</v>
      </c>
      <c r="Q40" s="534">
        <v>2433.138</v>
      </c>
      <c r="R40" s="538">
        <v>33.2366025021248</v>
      </c>
      <c r="S40" s="537">
        <v>3971.7309999999998</v>
      </c>
      <c r="T40" s="538">
        <v>10.060056679037</v>
      </c>
      <c r="U40" s="541">
        <v>-1538.5929999999998</v>
      </c>
    </row>
    <row r="41" spans="1:21" ht="15">
      <c r="A41" s="525" t="s">
        <v>457</v>
      </c>
      <c r="B41" s="534">
        <v>133.474</v>
      </c>
      <c r="C41" s="535">
        <v>100</v>
      </c>
      <c r="D41" s="536">
        <v>19879.897</v>
      </c>
      <c r="E41" s="535">
        <v>74.04239373595124</v>
      </c>
      <c r="F41" s="537">
        <v>-19746.423000000003</v>
      </c>
      <c r="G41" s="534">
        <v>1090.398</v>
      </c>
      <c r="H41" s="538">
        <v>100</v>
      </c>
      <c r="I41" s="536">
        <v>28196.68</v>
      </c>
      <c r="J41" s="538">
        <v>79.20072453039467</v>
      </c>
      <c r="K41" s="539">
        <v>-27106.282</v>
      </c>
      <c r="L41" s="540">
        <v>0</v>
      </c>
      <c r="M41" s="538">
        <v>0</v>
      </c>
      <c r="N41" s="537">
        <v>6969.447</v>
      </c>
      <c r="O41" s="538">
        <v>25.95760626404876</v>
      </c>
      <c r="P41" s="537">
        <v>-6969.447</v>
      </c>
      <c r="Q41" s="534">
        <v>0</v>
      </c>
      <c r="R41" s="538">
        <v>0</v>
      </c>
      <c r="S41" s="537">
        <v>7404.862999999998</v>
      </c>
      <c r="T41" s="538">
        <v>20.799275469605345</v>
      </c>
      <c r="U41" s="541">
        <v>-7404.862999999998</v>
      </c>
    </row>
    <row r="42" spans="1:21" ht="15">
      <c r="A42" s="525" t="s">
        <v>458</v>
      </c>
      <c r="B42" s="534">
        <v>7988.156</v>
      </c>
      <c r="C42" s="535">
        <v>96.0306503461027</v>
      </c>
      <c r="D42" s="536">
        <v>71001.029</v>
      </c>
      <c r="E42" s="535">
        <v>97.52601781312997</v>
      </c>
      <c r="F42" s="537">
        <v>-63012.87299999999</v>
      </c>
      <c r="G42" s="534">
        <v>13579.106</v>
      </c>
      <c r="H42" s="538">
        <v>97.87017452237039</v>
      </c>
      <c r="I42" s="536">
        <v>78404.977</v>
      </c>
      <c r="J42" s="538">
        <v>97.7412812894049</v>
      </c>
      <c r="K42" s="539">
        <v>-64825.871</v>
      </c>
      <c r="L42" s="540">
        <v>330.1840000000002</v>
      </c>
      <c r="M42" s="538">
        <v>3.9693496538972943</v>
      </c>
      <c r="N42" s="537">
        <v>1801.1120000000083</v>
      </c>
      <c r="O42" s="538">
        <v>2.4739821868700376</v>
      </c>
      <c r="P42" s="537">
        <v>-1470.928000000008</v>
      </c>
      <c r="Q42" s="534">
        <v>295.505000000001</v>
      </c>
      <c r="R42" s="538">
        <v>2.129825477629614</v>
      </c>
      <c r="S42" s="537">
        <v>1811.8730000000069</v>
      </c>
      <c r="T42" s="538">
        <v>2.258718710595102</v>
      </c>
      <c r="U42" s="541">
        <v>-1516.3680000000058</v>
      </c>
    </row>
    <row r="43" spans="1:21" ht="15.75" thickBot="1">
      <c r="A43" s="543" t="s">
        <v>459</v>
      </c>
      <c r="B43" s="544">
        <v>0</v>
      </c>
      <c r="C43" s="545" t="s">
        <v>424</v>
      </c>
      <c r="D43" s="546">
        <v>89477.623</v>
      </c>
      <c r="E43" s="547">
        <v>99.02365921552123</v>
      </c>
      <c r="F43" s="548">
        <v>-89477.623</v>
      </c>
      <c r="G43" s="544">
        <v>54.419</v>
      </c>
      <c r="H43" s="549">
        <v>45.060777689454156</v>
      </c>
      <c r="I43" s="546">
        <v>90179.25</v>
      </c>
      <c r="J43" s="549">
        <v>98.77112171685835</v>
      </c>
      <c r="K43" s="550">
        <v>-90124.831</v>
      </c>
      <c r="L43" s="551">
        <v>0</v>
      </c>
      <c r="M43" s="552" t="s">
        <v>424</v>
      </c>
      <c r="N43" s="548">
        <v>882.2199999999866</v>
      </c>
      <c r="O43" s="549">
        <v>0.9763407844787719</v>
      </c>
      <c r="P43" s="548">
        <v>-882.2199999999866</v>
      </c>
      <c r="Q43" s="544">
        <v>66.349</v>
      </c>
      <c r="R43" s="552" t="s">
        <v>424</v>
      </c>
      <c r="S43" s="548">
        <v>1121.9809999999998</v>
      </c>
      <c r="T43" s="549">
        <v>1.2288782831416587</v>
      </c>
      <c r="U43" s="553">
        <v>-1055.6319999999998</v>
      </c>
    </row>
    <row r="44" spans="1:21" ht="9.75" customHeight="1">
      <c r="A44" s="488"/>
      <c r="B44" s="554"/>
      <c r="C44" s="554"/>
      <c r="D44" s="554"/>
      <c r="E44" s="488"/>
      <c r="F44" s="488"/>
      <c r="G44" s="488"/>
      <c r="H44" s="488"/>
      <c r="I44" s="104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</row>
    <row r="45" spans="1:21" ht="18.75" customHeight="1">
      <c r="A45" s="555" t="s">
        <v>472</v>
      </c>
      <c r="B45" s="554"/>
      <c r="C45" s="554"/>
      <c r="D45" s="554"/>
      <c r="E45" s="488"/>
      <c r="F45" s="488"/>
      <c r="G45" s="488"/>
      <c r="H45" s="488"/>
      <c r="I45" s="104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</row>
    <row r="46" spans="1:21" ht="18">
      <c r="A46" s="555" t="s">
        <v>473</v>
      </c>
      <c r="B46" s="554"/>
      <c r="C46" s="554"/>
      <c r="D46" s="554"/>
      <c r="E46" s="488"/>
      <c r="F46" s="488"/>
      <c r="G46" s="488"/>
      <c r="H46" s="488"/>
      <c r="I46" s="104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</row>
    <row r="47" ht="18">
      <c r="A47" s="555" t="s">
        <v>474</v>
      </c>
    </row>
    <row r="48" ht="15">
      <c r="A48" s="487" t="s">
        <v>332</v>
      </c>
    </row>
    <row r="49" ht="15">
      <c r="A49" s="487" t="s">
        <v>307</v>
      </c>
    </row>
  </sheetData>
  <sheetProtection/>
  <mergeCells count="16">
    <mergeCell ref="A2:A5"/>
    <mergeCell ref="B2:K2"/>
    <mergeCell ref="L2:U2"/>
    <mergeCell ref="B3:F3"/>
    <mergeCell ref="G3:K3"/>
    <mergeCell ref="L3:P3"/>
    <mergeCell ref="Q3:U3"/>
    <mergeCell ref="B4:C4"/>
    <mergeCell ref="D4:E4"/>
    <mergeCell ref="G4:H4"/>
    <mergeCell ref="S1:U1"/>
    <mergeCell ref="I4:J4"/>
    <mergeCell ref="L4:M4"/>
    <mergeCell ref="N4:O4"/>
    <mergeCell ref="Q4:R4"/>
    <mergeCell ref="S4:T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4.28125" style="558" customWidth="1"/>
    <col min="2" max="2" width="23.00390625" style="558" customWidth="1"/>
    <col min="3" max="3" width="25.421875" style="558" customWidth="1"/>
    <col min="4" max="16384" width="9.140625" style="489" customWidth="1"/>
  </cols>
  <sheetData>
    <row r="1" spans="1:3" s="557" customFormat="1" ht="14.25">
      <c r="A1" s="556" t="s">
        <v>479</v>
      </c>
      <c r="B1" s="556"/>
      <c r="C1" s="556"/>
    </row>
    <row r="2" spans="1:3" s="557" customFormat="1" ht="14.25">
      <c r="A2" s="556" t="s">
        <v>480</v>
      </c>
      <c r="B2" s="556"/>
      <c r="C2" s="556"/>
    </row>
    <row r="3" spans="1:3" ht="15.75" thickBot="1">
      <c r="A3" s="558" t="s">
        <v>481</v>
      </c>
      <c r="C3" s="582" t="s">
        <v>478</v>
      </c>
    </row>
    <row r="4" spans="1:3" ht="18" thickBot="1">
      <c r="A4" s="559"/>
      <c r="B4" s="560">
        <v>2010</v>
      </c>
      <c r="C4" s="561" t="s">
        <v>475</v>
      </c>
    </row>
    <row r="5" spans="1:3" ht="17.25">
      <c r="A5" s="1923" t="s">
        <v>476</v>
      </c>
      <c r="B5" s="1924"/>
      <c r="C5" s="1925"/>
    </row>
    <row r="6" spans="1:3" ht="15">
      <c r="A6" s="562" t="s">
        <v>407</v>
      </c>
      <c r="B6" s="563"/>
      <c r="C6" s="564"/>
    </row>
    <row r="7" spans="1:6" ht="15">
      <c r="A7" s="562" t="s">
        <v>391</v>
      </c>
      <c r="B7" s="565">
        <v>718757.2750000003</v>
      </c>
      <c r="C7" s="566">
        <v>838075.9090000003</v>
      </c>
      <c r="D7" s="567"/>
      <c r="E7" s="567"/>
      <c r="F7" s="567"/>
    </row>
    <row r="8" spans="1:6" s="569" customFormat="1" ht="19.5" customHeight="1">
      <c r="A8" s="562" t="s">
        <v>408</v>
      </c>
      <c r="B8" s="565">
        <v>511062.26500000036</v>
      </c>
      <c r="C8" s="568">
        <v>628960.8160000003</v>
      </c>
      <c r="E8" s="570"/>
      <c r="F8" s="570"/>
    </row>
    <row r="9" spans="1:6" s="569" customFormat="1" ht="19.5" customHeight="1">
      <c r="A9" s="571" t="s">
        <v>409</v>
      </c>
      <c r="B9" s="222">
        <v>207695.00999999992</v>
      </c>
      <c r="C9" s="572">
        <v>209115.09299999996</v>
      </c>
      <c r="F9" s="489"/>
    </row>
    <row r="10" spans="1:6" s="569" customFormat="1" ht="19.5" customHeight="1">
      <c r="A10" s="562" t="s">
        <v>410</v>
      </c>
      <c r="B10" s="573"/>
      <c r="C10" s="574"/>
      <c r="F10" s="489"/>
    </row>
    <row r="11" spans="1:6" s="569" customFormat="1" ht="19.5" customHeight="1">
      <c r="A11" s="562" t="s">
        <v>391</v>
      </c>
      <c r="B11" s="565">
        <v>705845.4950000001</v>
      </c>
      <c r="C11" s="566">
        <v>989535.8049999999</v>
      </c>
      <c r="D11" s="570"/>
      <c r="E11" s="570"/>
      <c r="F11" s="489"/>
    </row>
    <row r="12" spans="1:6" s="569" customFormat="1" ht="19.5" customHeight="1">
      <c r="A12" s="562" t="s">
        <v>408</v>
      </c>
      <c r="B12" s="565">
        <v>656643.7130000001</v>
      </c>
      <c r="C12" s="568">
        <v>916405.112</v>
      </c>
      <c r="F12" s="489"/>
    </row>
    <row r="13" spans="1:6" s="569" customFormat="1" ht="19.5" customHeight="1">
      <c r="A13" s="571" t="s">
        <v>409</v>
      </c>
      <c r="B13" s="222">
        <v>49201.78200000001</v>
      </c>
      <c r="C13" s="572">
        <v>73130.693</v>
      </c>
      <c r="F13" s="489"/>
    </row>
    <row r="14" spans="1:6" s="569" customFormat="1" ht="19.5" customHeight="1">
      <c r="A14" s="562" t="s">
        <v>411</v>
      </c>
      <c r="B14" s="573"/>
      <c r="C14" s="574"/>
      <c r="F14" s="489"/>
    </row>
    <row r="15" spans="1:6" s="569" customFormat="1" ht="19.5" customHeight="1">
      <c r="A15" s="562" t="s">
        <v>391</v>
      </c>
      <c r="B15" s="565">
        <v>-12911.779999999977</v>
      </c>
      <c r="C15" s="566">
        <v>151459.8960000001</v>
      </c>
      <c r="E15" s="570"/>
      <c r="F15" s="489"/>
    </row>
    <row r="16" spans="1:6" s="569" customFormat="1" ht="19.5" customHeight="1">
      <c r="A16" s="562" t="s">
        <v>408</v>
      </c>
      <c r="B16" s="565">
        <v>145581.448</v>
      </c>
      <c r="C16" s="568">
        <v>287444.2960000001</v>
      </c>
      <c r="E16" s="570"/>
      <c r="F16" s="489"/>
    </row>
    <row r="17" spans="1:5" ht="19.5" customHeight="1" thickBot="1">
      <c r="A17" s="575" t="s">
        <v>409</v>
      </c>
      <c r="B17" s="576">
        <v>-158493.22799999997</v>
      </c>
      <c r="C17" s="577">
        <v>-135984.4</v>
      </c>
      <c r="E17" s="570"/>
    </row>
    <row r="18" spans="1:3" ht="15">
      <c r="A18" s="578" t="s">
        <v>412</v>
      </c>
      <c r="B18" s="579"/>
      <c r="C18" s="580"/>
    </row>
    <row r="19" spans="1:3" ht="15">
      <c r="A19" s="562" t="s">
        <v>407</v>
      </c>
      <c r="B19" s="563"/>
      <c r="C19" s="564"/>
    </row>
    <row r="20" spans="1:3" ht="15">
      <c r="A20" s="562" t="s">
        <v>391</v>
      </c>
      <c r="B20" s="565">
        <v>2401123.192</v>
      </c>
      <c r="C20" s="566">
        <v>2766265.4839999997</v>
      </c>
    </row>
    <row r="21" spans="1:3" ht="15">
      <c r="A21" s="562" t="s">
        <v>408</v>
      </c>
      <c r="B21" s="565">
        <v>2053123.9419999996</v>
      </c>
      <c r="C21" s="568">
        <v>2336688.2709999997</v>
      </c>
    </row>
    <row r="22" spans="1:7" ht="15">
      <c r="A22" s="571" t="s">
        <v>409</v>
      </c>
      <c r="B22" s="222">
        <v>347999.25000000035</v>
      </c>
      <c r="C22" s="572">
        <v>429577.2129999999</v>
      </c>
      <c r="G22" s="581"/>
    </row>
    <row r="23" spans="1:3" ht="15">
      <c r="A23" s="562" t="s">
        <v>410</v>
      </c>
      <c r="B23" s="573"/>
      <c r="C23" s="574"/>
    </row>
    <row r="24" spans="1:3" ht="15">
      <c r="A24" s="562" t="s">
        <v>391</v>
      </c>
      <c r="B24" s="565">
        <v>1456172.724</v>
      </c>
      <c r="C24" s="566">
        <v>1852470.578</v>
      </c>
    </row>
    <row r="25" spans="1:3" ht="15">
      <c r="A25" s="562" t="s">
        <v>408</v>
      </c>
      <c r="B25" s="565">
        <v>1327310.744</v>
      </c>
      <c r="C25" s="568">
        <v>1642228.4880000001</v>
      </c>
    </row>
    <row r="26" spans="1:3" ht="15">
      <c r="A26" s="571" t="s">
        <v>409</v>
      </c>
      <c r="B26" s="222">
        <v>128861.97999999995</v>
      </c>
      <c r="C26" s="572">
        <v>210242.09</v>
      </c>
    </row>
    <row r="27" spans="1:3" ht="15">
      <c r="A27" s="562" t="s">
        <v>411</v>
      </c>
      <c r="B27" s="573"/>
      <c r="C27" s="574"/>
    </row>
    <row r="28" spans="1:3" ht="15">
      <c r="A28" s="562" t="s">
        <v>391</v>
      </c>
      <c r="B28" s="565">
        <v>-944950.4680000001</v>
      </c>
      <c r="C28" s="566">
        <v>-913794.9060000003</v>
      </c>
    </row>
    <row r="29" spans="1:3" ht="15">
      <c r="A29" s="562" t="s">
        <v>408</v>
      </c>
      <c r="B29" s="565">
        <v>-725813.198</v>
      </c>
      <c r="C29" s="568">
        <v>-694459.7830000004</v>
      </c>
    </row>
    <row r="30" spans="1:3" ht="15.75" thickBot="1">
      <c r="A30" s="575" t="s">
        <v>409</v>
      </c>
      <c r="B30" s="576">
        <v>-219137.2700000001</v>
      </c>
      <c r="C30" s="577">
        <v>-219335.12299999993</v>
      </c>
    </row>
    <row r="31" spans="1:5" ht="15">
      <c r="A31" s="585" t="s">
        <v>484</v>
      </c>
      <c r="B31" s="586"/>
      <c r="C31" s="586"/>
      <c r="D31" s="587"/>
      <c r="E31" s="584"/>
    </row>
    <row r="32" spans="1:5" ht="15">
      <c r="A32" s="588" t="s">
        <v>485</v>
      </c>
      <c r="B32" s="586"/>
      <c r="C32" s="586"/>
      <c r="D32" s="587"/>
      <c r="E32" s="584"/>
    </row>
    <row r="33" spans="1:5" ht="15">
      <c r="A33" s="248" t="s">
        <v>486</v>
      </c>
      <c r="B33" s="586"/>
      <c r="C33" s="586"/>
      <c r="D33" s="587"/>
      <c r="E33" s="584"/>
    </row>
    <row r="34" spans="1:5" ht="15">
      <c r="A34" s="248" t="s">
        <v>413</v>
      </c>
      <c r="B34" s="586"/>
      <c r="C34" s="586"/>
      <c r="D34" s="587"/>
      <c r="E34" s="584"/>
    </row>
    <row r="35" spans="1:5" ht="15">
      <c r="A35" s="248" t="s">
        <v>307</v>
      </c>
      <c r="B35" s="586"/>
      <c r="C35" s="586"/>
      <c r="D35" s="587"/>
      <c r="E35" s="584"/>
    </row>
    <row r="40" spans="1:3" ht="15">
      <c r="A40" s="241"/>
      <c r="B40" s="241"/>
      <c r="C40" s="241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5.28125" style="447" customWidth="1"/>
    <col min="2" max="2" width="11.421875" style="447" customWidth="1"/>
    <col min="3" max="3" width="11.00390625" style="447" customWidth="1"/>
    <col min="4" max="11" width="9.8515625" style="447" customWidth="1"/>
    <col min="12" max="12" width="11.57421875" style="447" bestFit="1" customWidth="1"/>
    <col min="13" max="16384" width="9.140625" style="447" customWidth="1"/>
  </cols>
  <sheetData>
    <row r="1" s="214" customFormat="1" ht="15.75">
      <c r="A1" s="214" t="s">
        <v>404</v>
      </c>
    </row>
    <row r="2" spans="1:11" ht="16.5" thickBot="1">
      <c r="A2" s="447" t="s">
        <v>481</v>
      </c>
      <c r="K2" s="490" t="s">
        <v>487</v>
      </c>
    </row>
    <row r="3" spans="1:11" ht="15.75">
      <c r="A3" s="1926" t="s">
        <v>354</v>
      </c>
      <c r="B3" s="1929" t="s">
        <v>488</v>
      </c>
      <c r="C3" s="1932" t="s">
        <v>405</v>
      </c>
      <c r="D3" s="1933"/>
      <c r="E3" s="1933"/>
      <c r="F3" s="1933"/>
      <c r="G3" s="1933"/>
      <c r="H3" s="1933"/>
      <c r="I3" s="1933"/>
      <c r="J3" s="1933"/>
      <c r="K3" s="1934"/>
    </row>
    <row r="4" spans="1:11" ht="15.75">
      <c r="A4" s="1927"/>
      <c r="B4" s="1930"/>
      <c r="C4" s="1935" t="s">
        <v>489</v>
      </c>
      <c r="D4" s="591" t="s">
        <v>356</v>
      </c>
      <c r="E4" s="1938" t="s">
        <v>406</v>
      </c>
      <c r="F4" s="1939"/>
      <c r="G4" s="1939"/>
      <c r="H4" s="1939"/>
      <c r="I4" s="1939"/>
      <c r="J4" s="1939"/>
      <c r="K4" s="1940"/>
    </row>
    <row r="5" spans="1:11" ht="17.25">
      <c r="A5" s="1927"/>
      <c r="B5" s="1930"/>
      <c r="C5" s="1936"/>
      <c r="D5" s="591" t="s">
        <v>490</v>
      </c>
      <c r="E5" s="1935" t="s">
        <v>358</v>
      </c>
      <c r="F5" s="1935" t="s">
        <v>359</v>
      </c>
      <c r="G5" s="592" t="s">
        <v>360</v>
      </c>
      <c r="H5" s="593" t="s">
        <v>361</v>
      </c>
      <c r="I5" s="1935" t="s">
        <v>362</v>
      </c>
      <c r="J5" s="1935" t="s">
        <v>363</v>
      </c>
      <c r="K5" s="1941" t="s">
        <v>364</v>
      </c>
    </row>
    <row r="6" spans="1:11" ht="16.5" thickBot="1">
      <c r="A6" s="1928"/>
      <c r="B6" s="1931"/>
      <c r="C6" s="1937"/>
      <c r="D6" s="594"/>
      <c r="E6" s="1937"/>
      <c r="F6" s="1937"/>
      <c r="G6" s="595" t="s">
        <v>365</v>
      </c>
      <c r="H6" s="596" t="s">
        <v>366</v>
      </c>
      <c r="I6" s="1937"/>
      <c r="J6" s="1937"/>
      <c r="K6" s="1942"/>
    </row>
    <row r="7" spans="1:14" ht="12.75" customHeight="1">
      <c r="A7" s="597" t="s">
        <v>367</v>
      </c>
      <c r="B7" s="598">
        <v>66259.018</v>
      </c>
      <c r="C7" s="599">
        <v>65939.222</v>
      </c>
      <c r="D7" s="600">
        <v>319.7960000000021</v>
      </c>
      <c r="E7" s="601">
        <v>1.605</v>
      </c>
      <c r="F7" s="600">
        <v>0.2</v>
      </c>
      <c r="G7" s="600">
        <v>166.302</v>
      </c>
      <c r="H7" s="602">
        <v>3.147</v>
      </c>
      <c r="I7" s="601">
        <v>0.133</v>
      </c>
      <c r="J7" s="600">
        <v>9.07</v>
      </c>
      <c r="K7" s="603">
        <v>2</v>
      </c>
      <c r="L7" s="491"/>
      <c r="M7" s="491"/>
      <c r="N7" s="496"/>
    </row>
    <row r="8" spans="1:14" ht="12.75" customHeight="1">
      <c r="A8" s="525" t="s">
        <v>368</v>
      </c>
      <c r="B8" s="604">
        <v>378720.587</v>
      </c>
      <c r="C8" s="605">
        <v>366650.579</v>
      </c>
      <c r="D8" s="606">
        <v>12070.007999999973</v>
      </c>
      <c r="E8" s="607">
        <v>1.251</v>
      </c>
      <c r="F8" s="606">
        <v>0</v>
      </c>
      <c r="G8" s="606">
        <v>215.477</v>
      </c>
      <c r="H8" s="608">
        <v>39.221</v>
      </c>
      <c r="I8" s="607">
        <v>11375.988</v>
      </c>
      <c r="J8" s="606">
        <v>7.406</v>
      </c>
      <c r="K8" s="609">
        <v>0</v>
      </c>
      <c r="L8" s="491"/>
      <c r="M8" s="491"/>
      <c r="N8" s="496"/>
    </row>
    <row r="9" spans="1:14" ht="12.75" customHeight="1">
      <c r="A9" s="525" t="s">
        <v>369</v>
      </c>
      <c r="B9" s="604">
        <v>36884.334</v>
      </c>
      <c r="C9" s="605">
        <v>21916.528</v>
      </c>
      <c r="D9" s="606">
        <v>14967.806000000004</v>
      </c>
      <c r="E9" s="607">
        <v>1317.555</v>
      </c>
      <c r="F9" s="606">
        <v>0</v>
      </c>
      <c r="G9" s="606">
        <v>595.385</v>
      </c>
      <c r="H9" s="608">
        <v>1087.3039999999999</v>
      </c>
      <c r="I9" s="607">
        <v>1568.687</v>
      </c>
      <c r="J9" s="606">
        <v>61.431</v>
      </c>
      <c r="K9" s="609">
        <v>464.972</v>
      </c>
      <c r="L9" s="491"/>
      <c r="M9" s="491"/>
      <c r="N9" s="496"/>
    </row>
    <row r="10" spans="1:14" ht="12.75" customHeight="1">
      <c r="A10" s="525" t="s">
        <v>370</v>
      </c>
      <c r="B10" s="604">
        <v>284718.503</v>
      </c>
      <c r="C10" s="605">
        <v>283566.199</v>
      </c>
      <c r="D10" s="606">
        <v>1152.3040000000037</v>
      </c>
      <c r="E10" s="607">
        <v>41.374</v>
      </c>
      <c r="F10" s="606">
        <v>372.124</v>
      </c>
      <c r="G10" s="606">
        <v>0</v>
      </c>
      <c r="H10" s="608">
        <v>0.074</v>
      </c>
      <c r="I10" s="607">
        <v>0</v>
      </c>
      <c r="J10" s="606">
        <v>0</v>
      </c>
      <c r="K10" s="609">
        <v>666.423</v>
      </c>
      <c r="L10" s="491"/>
      <c r="M10" s="491"/>
      <c r="N10" s="496"/>
    </row>
    <row r="11" spans="1:14" ht="12.75" customHeight="1">
      <c r="A11" s="525" t="s">
        <v>371</v>
      </c>
      <c r="B11" s="604">
        <v>21073.681</v>
      </c>
      <c r="C11" s="605">
        <v>17908.501</v>
      </c>
      <c r="D11" s="606">
        <v>3165.1800000000003</v>
      </c>
      <c r="E11" s="607">
        <v>0</v>
      </c>
      <c r="F11" s="606">
        <v>0</v>
      </c>
      <c r="G11" s="606">
        <v>1.24</v>
      </c>
      <c r="H11" s="608">
        <v>408.23799999999994</v>
      </c>
      <c r="I11" s="607">
        <v>33.374</v>
      </c>
      <c r="J11" s="606">
        <v>0</v>
      </c>
      <c r="K11" s="609">
        <v>41.441</v>
      </c>
      <c r="L11" s="491"/>
      <c r="M11" s="491"/>
      <c r="N11" s="496"/>
    </row>
    <row r="12" spans="1:14" ht="12.75" customHeight="1">
      <c r="A12" s="525" t="s">
        <v>372</v>
      </c>
      <c r="B12" s="604">
        <v>51497.986</v>
      </c>
      <c r="C12" s="605">
        <v>49219.953</v>
      </c>
      <c r="D12" s="606">
        <v>2278.032999999996</v>
      </c>
      <c r="E12" s="607">
        <v>0.05</v>
      </c>
      <c r="F12" s="606">
        <v>0</v>
      </c>
      <c r="G12" s="606">
        <v>58.606</v>
      </c>
      <c r="H12" s="608">
        <v>112.509</v>
      </c>
      <c r="I12" s="607">
        <v>0.109</v>
      </c>
      <c r="J12" s="606">
        <v>350.257</v>
      </c>
      <c r="K12" s="609">
        <v>0</v>
      </c>
      <c r="L12" s="491"/>
      <c r="M12" s="491"/>
      <c r="N12" s="496"/>
    </row>
    <row r="13" spans="1:14" ht="12.75" customHeight="1">
      <c r="A13" s="525" t="s">
        <v>373</v>
      </c>
      <c r="B13" s="604">
        <v>192544.887</v>
      </c>
      <c r="C13" s="605">
        <v>177047.719</v>
      </c>
      <c r="D13" s="606">
        <v>15497.167999999976</v>
      </c>
      <c r="E13" s="607">
        <v>15.651</v>
      </c>
      <c r="F13" s="606">
        <v>828.9200000000001</v>
      </c>
      <c r="G13" s="606">
        <v>3828.49</v>
      </c>
      <c r="H13" s="608">
        <v>1975.165</v>
      </c>
      <c r="I13" s="607">
        <v>186.956</v>
      </c>
      <c r="J13" s="606">
        <v>702.797</v>
      </c>
      <c r="K13" s="609">
        <v>43.308</v>
      </c>
      <c r="L13" s="491"/>
      <c r="M13" s="491"/>
      <c r="N13" s="496"/>
    </row>
    <row r="14" spans="1:14" ht="12.75" customHeight="1">
      <c r="A14" s="525" t="s">
        <v>374</v>
      </c>
      <c r="B14" s="604">
        <v>212794.492</v>
      </c>
      <c r="C14" s="605">
        <v>134770.571</v>
      </c>
      <c r="D14" s="606">
        <v>78023.921</v>
      </c>
      <c r="E14" s="607">
        <v>296.603</v>
      </c>
      <c r="F14" s="606">
        <v>1413.589</v>
      </c>
      <c r="G14" s="606">
        <v>13070.96</v>
      </c>
      <c r="H14" s="608">
        <v>4655.643</v>
      </c>
      <c r="I14" s="607">
        <v>9396.222</v>
      </c>
      <c r="J14" s="606">
        <v>17760.252</v>
      </c>
      <c r="K14" s="609">
        <v>3212.061</v>
      </c>
      <c r="L14" s="491"/>
      <c r="M14" s="491"/>
      <c r="N14" s="496"/>
    </row>
    <row r="15" spans="1:14" ht="12.75" customHeight="1">
      <c r="A15" s="525" t="s">
        <v>375</v>
      </c>
      <c r="B15" s="604">
        <v>188428.914</v>
      </c>
      <c r="C15" s="605">
        <v>170106.035</v>
      </c>
      <c r="D15" s="606">
        <v>18322.878999999986</v>
      </c>
      <c r="E15" s="607">
        <v>544.436</v>
      </c>
      <c r="F15" s="606">
        <v>177.079</v>
      </c>
      <c r="G15" s="606">
        <v>209.312</v>
      </c>
      <c r="H15" s="608">
        <v>23.43</v>
      </c>
      <c r="I15" s="607">
        <v>2956.893</v>
      </c>
      <c r="J15" s="606">
        <v>3680.3</v>
      </c>
      <c r="K15" s="609">
        <v>31.129</v>
      </c>
      <c r="L15" s="491"/>
      <c r="M15" s="491"/>
      <c r="N15" s="496"/>
    </row>
    <row r="16" spans="1:14" ht="12.75" customHeight="1">
      <c r="A16" s="525" t="s">
        <v>376</v>
      </c>
      <c r="B16" s="604">
        <v>149842.659</v>
      </c>
      <c r="C16" s="605">
        <v>148628.349</v>
      </c>
      <c r="D16" s="606">
        <v>1214.3100000000268</v>
      </c>
      <c r="E16" s="607">
        <v>12.712</v>
      </c>
      <c r="F16" s="606">
        <v>20.832</v>
      </c>
      <c r="G16" s="606">
        <v>0.165</v>
      </c>
      <c r="H16" s="608">
        <v>178.539</v>
      </c>
      <c r="I16" s="607">
        <v>26.902</v>
      </c>
      <c r="J16" s="606">
        <v>0</v>
      </c>
      <c r="K16" s="609">
        <v>654.033</v>
      </c>
      <c r="L16" s="491"/>
      <c r="M16" s="491"/>
      <c r="N16" s="496"/>
    </row>
    <row r="17" spans="1:14" ht="12.75" customHeight="1">
      <c r="A17" s="525" t="s">
        <v>377</v>
      </c>
      <c r="B17" s="604">
        <v>36217.297</v>
      </c>
      <c r="C17" s="605">
        <v>35831.613</v>
      </c>
      <c r="D17" s="606">
        <v>385.6840000000011</v>
      </c>
      <c r="E17" s="607">
        <v>29.605</v>
      </c>
      <c r="F17" s="606">
        <v>0</v>
      </c>
      <c r="G17" s="606">
        <v>0.005</v>
      </c>
      <c r="H17" s="608">
        <v>4.319</v>
      </c>
      <c r="I17" s="607">
        <v>0</v>
      </c>
      <c r="J17" s="606">
        <v>0</v>
      </c>
      <c r="K17" s="609">
        <v>29.218</v>
      </c>
      <c r="L17" s="491"/>
      <c r="M17" s="491"/>
      <c r="N17" s="496"/>
    </row>
    <row r="18" spans="1:14" ht="12.75" customHeight="1">
      <c r="A18" s="525" t="s">
        <v>378</v>
      </c>
      <c r="B18" s="604">
        <v>122727.406</v>
      </c>
      <c r="C18" s="605">
        <v>110314.063</v>
      </c>
      <c r="D18" s="606">
        <v>12413.343000000008</v>
      </c>
      <c r="E18" s="607">
        <v>1.275</v>
      </c>
      <c r="F18" s="606">
        <v>467.263</v>
      </c>
      <c r="G18" s="606">
        <v>365.375</v>
      </c>
      <c r="H18" s="608">
        <v>865.179</v>
      </c>
      <c r="I18" s="607">
        <v>3767.151</v>
      </c>
      <c r="J18" s="606">
        <v>20.811</v>
      </c>
      <c r="K18" s="609">
        <v>3945.93</v>
      </c>
      <c r="L18" s="491"/>
      <c r="M18" s="491"/>
      <c r="N18" s="496"/>
    </row>
    <row r="19" spans="1:14" ht="12.75" customHeight="1">
      <c r="A19" s="525" t="s">
        <v>379</v>
      </c>
      <c r="B19" s="604">
        <v>8151.923</v>
      </c>
      <c r="C19" s="605">
        <v>7179.622</v>
      </c>
      <c r="D19" s="606">
        <v>972.3009999999995</v>
      </c>
      <c r="E19" s="607">
        <v>28.362</v>
      </c>
      <c r="F19" s="606">
        <v>0</v>
      </c>
      <c r="G19" s="606">
        <v>113.834</v>
      </c>
      <c r="H19" s="608">
        <v>520.971</v>
      </c>
      <c r="I19" s="607">
        <v>92.339</v>
      </c>
      <c r="J19" s="606">
        <v>0.22</v>
      </c>
      <c r="K19" s="609">
        <v>0</v>
      </c>
      <c r="L19" s="491"/>
      <c r="M19" s="491"/>
      <c r="N19" s="496"/>
    </row>
    <row r="20" spans="1:14" ht="12.75" customHeight="1">
      <c r="A20" s="525" t="s">
        <v>380</v>
      </c>
      <c r="B20" s="604">
        <v>1085.751</v>
      </c>
      <c r="C20" s="605">
        <v>989.512</v>
      </c>
      <c r="D20" s="606">
        <v>96.23900000000003</v>
      </c>
      <c r="E20" s="607">
        <v>0.226</v>
      </c>
      <c r="F20" s="606">
        <v>23.296</v>
      </c>
      <c r="G20" s="606">
        <v>0</v>
      </c>
      <c r="H20" s="608">
        <v>0</v>
      </c>
      <c r="I20" s="607">
        <v>0.846</v>
      </c>
      <c r="J20" s="606">
        <v>1.587</v>
      </c>
      <c r="K20" s="609">
        <v>0</v>
      </c>
      <c r="L20" s="491"/>
      <c r="M20" s="491"/>
      <c r="N20" s="496"/>
    </row>
    <row r="21" spans="1:14" ht="12.75" customHeight="1">
      <c r="A21" s="525" t="s">
        <v>381</v>
      </c>
      <c r="B21" s="604">
        <v>239257.358</v>
      </c>
      <c r="C21" s="605">
        <v>229301.656</v>
      </c>
      <c r="D21" s="606">
        <v>9955.70200000002</v>
      </c>
      <c r="E21" s="607">
        <v>23.572</v>
      </c>
      <c r="F21" s="606">
        <v>8138.536</v>
      </c>
      <c r="G21" s="606">
        <v>0.504</v>
      </c>
      <c r="H21" s="608">
        <v>283.856</v>
      </c>
      <c r="I21" s="607">
        <v>161.522</v>
      </c>
      <c r="J21" s="606">
        <v>15.279</v>
      </c>
      <c r="K21" s="609">
        <v>1082.039</v>
      </c>
      <c r="L21" s="491"/>
      <c r="M21" s="491"/>
      <c r="N21" s="496"/>
    </row>
    <row r="22" spans="1:14" ht="12.75" customHeight="1">
      <c r="A22" s="525" t="s">
        <v>382</v>
      </c>
      <c r="B22" s="604">
        <v>153125.934</v>
      </c>
      <c r="C22" s="605">
        <v>145791.379</v>
      </c>
      <c r="D22" s="606">
        <v>7334.555000000022</v>
      </c>
      <c r="E22" s="607">
        <v>1271.784</v>
      </c>
      <c r="F22" s="606">
        <v>389.9</v>
      </c>
      <c r="G22" s="606">
        <v>711.851</v>
      </c>
      <c r="H22" s="608">
        <v>14.246</v>
      </c>
      <c r="I22" s="607">
        <v>441.716</v>
      </c>
      <c r="J22" s="606">
        <v>230.697</v>
      </c>
      <c r="K22" s="609">
        <v>58.641</v>
      </c>
      <c r="L22" s="491"/>
      <c r="M22" s="491"/>
      <c r="N22" s="496"/>
    </row>
    <row r="23" spans="1:14" ht="12.75" customHeight="1">
      <c r="A23" s="525" t="s">
        <v>383</v>
      </c>
      <c r="B23" s="604">
        <v>212818.524</v>
      </c>
      <c r="C23" s="605">
        <v>199437.612</v>
      </c>
      <c r="D23" s="606">
        <v>13380.912000000011</v>
      </c>
      <c r="E23" s="607">
        <v>169.832</v>
      </c>
      <c r="F23" s="606">
        <v>7166.324</v>
      </c>
      <c r="G23" s="606">
        <v>1761.162</v>
      </c>
      <c r="H23" s="608">
        <v>16.082</v>
      </c>
      <c r="I23" s="607">
        <v>3059.234</v>
      </c>
      <c r="J23" s="606">
        <v>137.816</v>
      </c>
      <c r="K23" s="609">
        <v>11.645</v>
      </c>
      <c r="L23" s="491"/>
      <c r="M23" s="491"/>
      <c r="N23" s="496"/>
    </row>
    <row r="24" spans="1:14" ht="12.75" customHeight="1">
      <c r="A24" s="525" t="s">
        <v>384</v>
      </c>
      <c r="B24" s="604">
        <v>150463.237</v>
      </c>
      <c r="C24" s="605">
        <v>143155.516</v>
      </c>
      <c r="D24" s="606">
        <v>7307.72099999999</v>
      </c>
      <c r="E24" s="607">
        <v>4931.821</v>
      </c>
      <c r="F24" s="606">
        <v>793.0889999999999</v>
      </c>
      <c r="G24" s="606">
        <v>1156.593</v>
      </c>
      <c r="H24" s="608">
        <v>19.544</v>
      </c>
      <c r="I24" s="607">
        <v>11.514</v>
      </c>
      <c r="J24" s="606">
        <v>5.658</v>
      </c>
      <c r="K24" s="609">
        <v>32.661</v>
      </c>
      <c r="L24" s="491"/>
      <c r="M24" s="491"/>
      <c r="N24" s="496"/>
    </row>
    <row r="25" spans="1:14" ht="12.75" customHeight="1">
      <c r="A25" s="525" t="s">
        <v>385</v>
      </c>
      <c r="B25" s="604">
        <v>218854.689</v>
      </c>
      <c r="C25" s="605">
        <v>213967.418</v>
      </c>
      <c r="D25" s="606">
        <v>4887.271000000008</v>
      </c>
      <c r="E25" s="607">
        <v>500.024</v>
      </c>
      <c r="F25" s="606">
        <v>844.156</v>
      </c>
      <c r="G25" s="606">
        <v>1436.201</v>
      </c>
      <c r="H25" s="608">
        <v>29.826</v>
      </c>
      <c r="I25" s="607">
        <v>2.218</v>
      </c>
      <c r="J25" s="606">
        <v>20.267</v>
      </c>
      <c r="K25" s="609">
        <v>143.802</v>
      </c>
      <c r="L25" s="491"/>
      <c r="M25" s="491"/>
      <c r="N25" s="496"/>
    </row>
    <row r="26" spans="1:14" ht="12.75" customHeight="1">
      <c r="A26" s="525" t="s">
        <v>386</v>
      </c>
      <c r="B26" s="604">
        <v>131231.454</v>
      </c>
      <c r="C26" s="605">
        <v>106916.05</v>
      </c>
      <c r="D26" s="606">
        <v>24315.403999999995</v>
      </c>
      <c r="E26" s="607">
        <v>239.835</v>
      </c>
      <c r="F26" s="606">
        <v>272.295</v>
      </c>
      <c r="G26" s="606">
        <v>6177.478</v>
      </c>
      <c r="H26" s="608">
        <v>1453.415</v>
      </c>
      <c r="I26" s="607">
        <v>3544.431</v>
      </c>
      <c r="J26" s="606">
        <v>242.949</v>
      </c>
      <c r="K26" s="609">
        <v>704.248</v>
      </c>
      <c r="L26" s="491"/>
      <c r="M26" s="491"/>
      <c r="N26" s="496"/>
    </row>
    <row r="27" spans="1:14" ht="12.75" customHeight="1">
      <c r="A27" s="525" t="s">
        <v>387</v>
      </c>
      <c r="B27" s="604">
        <v>223297.584</v>
      </c>
      <c r="C27" s="605">
        <v>203504.91</v>
      </c>
      <c r="D27" s="606">
        <v>19792.674</v>
      </c>
      <c r="E27" s="607">
        <v>5277.85</v>
      </c>
      <c r="F27" s="606">
        <v>1688.7939999999999</v>
      </c>
      <c r="G27" s="606">
        <v>509.709</v>
      </c>
      <c r="H27" s="608">
        <v>7213.273999999999</v>
      </c>
      <c r="I27" s="607">
        <v>312.751</v>
      </c>
      <c r="J27" s="606">
        <v>109.415</v>
      </c>
      <c r="K27" s="609">
        <v>646.056</v>
      </c>
      <c r="L27" s="491"/>
      <c r="M27" s="491"/>
      <c r="N27" s="496"/>
    </row>
    <row r="28" spans="1:14" ht="12.75" customHeight="1">
      <c r="A28" s="525" t="s">
        <v>388</v>
      </c>
      <c r="B28" s="604">
        <v>285208.437</v>
      </c>
      <c r="C28" s="605">
        <v>270107.692</v>
      </c>
      <c r="D28" s="606">
        <v>15100.744999999995</v>
      </c>
      <c r="E28" s="607">
        <v>2644.298</v>
      </c>
      <c r="F28" s="606">
        <v>3364.5969999999998</v>
      </c>
      <c r="G28" s="606">
        <v>215.359</v>
      </c>
      <c r="H28" s="608">
        <v>3065.543</v>
      </c>
      <c r="I28" s="607">
        <v>1708.242</v>
      </c>
      <c r="J28" s="606">
        <v>650.514</v>
      </c>
      <c r="K28" s="609">
        <v>952.875</v>
      </c>
      <c r="L28" s="491"/>
      <c r="M28" s="491"/>
      <c r="N28" s="496"/>
    </row>
    <row r="29" spans="1:14" ht="12.75" customHeight="1">
      <c r="A29" s="525" t="s">
        <v>389</v>
      </c>
      <c r="B29" s="604">
        <v>135199.736</v>
      </c>
      <c r="C29" s="605">
        <v>124557.567</v>
      </c>
      <c r="D29" s="606">
        <v>10642.169000000009</v>
      </c>
      <c r="E29" s="607">
        <v>411.644</v>
      </c>
      <c r="F29" s="606">
        <v>1536.466</v>
      </c>
      <c r="G29" s="606">
        <v>0</v>
      </c>
      <c r="H29" s="608">
        <v>978.4639999999999</v>
      </c>
      <c r="I29" s="607">
        <v>7232.349</v>
      </c>
      <c r="J29" s="606">
        <v>9.891</v>
      </c>
      <c r="K29" s="609">
        <v>101.65</v>
      </c>
      <c r="L29" s="491"/>
      <c r="M29" s="491"/>
      <c r="N29" s="496"/>
    </row>
    <row r="30" spans="1:14" ht="12.75" customHeight="1" thickBot="1">
      <c r="A30" s="525" t="s">
        <v>390</v>
      </c>
      <c r="B30" s="604">
        <v>103937.002</v>
      </c>
      <c r="C30" s="605">
        <v>102788.419</v>
      </c>
      <c r="D30" s="610">
        <v>1148.5829999999987</v>
      </c>
      <c r="E30" s="607">
        <v>18.935</v>
      </c>
      <c r="F30" s="606">
        <v>0.008</v>
      </c>
      <c r="G30" s="606">
        <v>4.632</v>
      </c>
      <c r="H30" s="611">
        <v>20.934</v>
      </c>
      <c r="I30" s="607">
        <v>27.092</v>
      </c>
      <c r="J30" s="606">
        <v>963.328</v>
      </c>
      <c r="K30" s="612">
        <v>0.018</v>
      </c>
      <c r="L30" s="491"/>
      <c r="M30" s="491"/>
      <c r="N30" s="496"/>
    </row>
    <row r="31" spans="1:14" ht="15" customHeight="1" thickBot="1">
      <c r="A31" s="613" t="s">
        <v>391</v>
      </c>
      <c r="B31" s="614">
        <v>3604341.393</v>
      </c>
      <c r="C31" s="615">
        <v>3329596.685</v>
      </c>
      <c r="D31" s="616">
        <v>274744.7080000001</v>
      </c>
      <c r="E31" s="617">
        <v>17780.3</v>
      </c>
      <c r="F31" s="617">
        <v>27497.468</v>
      </c>
      <c r="G31" s="617">
        <v>30598.64</v>
      </c>
      <c r="H31" s="616">
        <v>22968.923</v>
      </c>
      <c r="I31" s="617">
        <v>45906.669</v>
      </c>
      <c r="J31" s="617">
        <v>24979.945</v>
      </c>
      <c r="K31" s="618">
        <v>12824.15</v>
      </c>
      <c r="L31" s="491"/>
      <c r="M31" s="491"/>
      <c r="N31" s="496"/>
    </row>
    <row r="32" spans="1:13" s="487" customFormat="1" ht="15">
      <c r="A32" s="585" t="s">
        <v>484</v>
      </c>
      <c r="B32" s="619"/>
      <c r="C32" s="619"/>
      <c r="D32" s="619"/>
      <c r="E32" s="620"/>
      <c r="F32" s="620"/>
      <c r="G32" s="620"/>
      <c r="H32" s="620"/>
      <c r="I32" s="620"/>
      <c r="J32" s="620"/>
      <c r="K32" s="620"/>
      <c r="L32" s="621"/>
      <c r="M32" s="621"/>
    </row>
    <row r="33" spans="1:13" s="487" customFormat="1" ht="13.5" customHeight="1">
      <c r="A33" s="621" t="s">
        <v>332</v>
      </c>
      <c r="B33" s="621"/>
      <c r="C33" s="622"/>
      <c r="D33" s="621"/>
      <c r="E33" s="621"/>
      <c r="F33" s="621"/>
      <c r="G33" s="621"/>
      <c r="H33" s="621"/>
      <c r="I33" s="621"/>
      <c r="J33" s="621"/>
      <c r="K33" s="621"/>
      <c r="L33" s="621"/>
      <c r="M33" s="621"/>
    </row>
    <row r="34" spans="1:13" s="487" customFormat="1" ht="15">
      <c r="A34" s="621" t="s">
        <v>333</v>
      </c>
      <c r="B34" s="621" t="s">
        <v>334</v>
      </c>
      <c r="C34" s="619"/>
      <c r="D34" s="619"/>
      <c r="E34" s="621"/>
      <c r="F34" s="621"/>
      <c r="G34" s="621"/>
      <c r="H34" s="621"/>
      <c r="I34" s="621"/>
      <c r="J34" s="621"/>
      <c r="K34" s="621"/>
      <c r="L34" s="621"/>
      <c r="M34" s="621"/>
    </row>
    <row r="35" spans="1:13" s="487" customFormat="1" ht="14.25" customHeight="1">
      <c r="A35" s="621" t="s">
        <v>392</v>
      </c>
      <c r="B35" s="621" t="s">
        <v>393</v>
      </c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</row>
    <row r="36" spans="1:13" s="487" customFormat="1" ht="15" customHeight="1">
      <c r="A36" s="621"/>
      <c r="B36" s="621" t="s">
        <v>394</v>
      </c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</row>
    <row r="37" spans="1:13" s="487" customFormat="1" ht="12" customHeight="1">
      <c r="A37" s="621" t="s">
        <v>395</v>
      </c>
      <c r="B37" s="587" t="s">
        <v>396</v>
      </c>
      <c r="C37" s="619"/>
      <c r="D37" s="619"/>
      <c r="E37" s="621"/>
      <c r="F37" s="621"/>
      <c r="G37" s="621"/>
      <c r="H37" s="621"/>
      <c r="I37" s="621"/>
      <c r="J37" s="621"/>
      <c r="K37" s="621"/>
      <c r="L37" s="621"/>
      <c r="M37" s="621"/>
    </row>
    <row r="38" spans="1:13" s="487" customFormat="1" ht="14.25" customHeight="1">
      <c r="A38" s="621" t="s">
        <v>397</v>
      </c>
      <c r="B38" s="621" t="s">
        <v>398</v>
      </c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</row>
    <row r="39" spans="1:13" ht="15.75">
      <c r="A39" s="621" t="s">
        <v>399</v>
      </c>
      <c r="B39" s="621" t="s">
        <v>347</v>
      </c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</row>
    <row r="40" spans="1:13" ht="15.75">
      <c r="A40" s="621" t="s">
        <v>400</v>
      </c>
      <c r="B40" s="621" t="s">
        <v>349</v>
      </c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</row>
    <row r="41" spans="1:13" ht="15.75">
      <c r="A41" s="621" t="s">
        <v>401</v>
      </c>
      <c r="B41" s="621" t="s">
        <v>351</v>
      </c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</row>
    <row r="42" spans="1:13" ht="15.75">
      <c r="A42" s="621" t="s">
        <v>402</v>
      </c>
      <c r="B42" s="621" t="s">
        <v>403</v>
      </c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</row>
    <row r="43" spans="1:13" ht="15.75">
      <c r="A43" s="621" t="s">
        <v>307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</row>
    <row r="44" spans="1:12" ht="15.75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</row>
    <row r="45" spans="1:12" ht="15.75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</row>
    <row r="46" spans="1:12" ht="15.75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</row>
  </sheetData>
  <sheetProtection/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39.57421875" style="447" customWidth="1"/>
    <col min="2" max="2" width="12.28125" style="447" customWidth="1"/>
    <col min="3" max="3" width="12.00390625" style="447" customWidth="1"/>
    <col min="4" max="4" width="11.57421875" style="447" customWidth="1"/>
    <col min="5" max="5" width="11.00390625" style="447" customWidth="1"/>
    <col min="6" max="6" width="10.28125" style="447" customWidth="1"/>
    <col min="7" max="8" width="10.57421875" style="447" customWidth="1"/>
    <col min="9" max="9" width="12.57421875" style="447" customWidth="1"/>
    <col min="10" max="10" width="10.57421875" style="447" customWidth="1"/>
    <col min="11" max="11" width="11.140625" style="447" customWidth="1"/>
    <col min="12" max="12" width="9.28125" style="447" bestFit="1" customWidth="1"/>
    <col min="13" max="16384" width="9.140625" style="447" customWidth="1"/>
  </cols>
  <sheetData>
    <row r="1" s="214" customFormat="1" ht="14.25" customHeight="1">
      <c r="A1" s="214" t="s">
        <v>353</v>
      </c>
    </row>
    <row r="2" spans="1:11" ht="15" customHeight="1" thickBot="1">
      <c r="A2" s="447" t="s">
        <v>481</v>
      </c>
      <c r="K2" s="490" t="s">
        <v>491</v>
      </c>
    </row>
    <row r="3" spans="1:11" s="487" customFormat="1" ht="15">
      <c r="A3" s="1926" t="s">
        <v>354</v>
      </c>
      <c r="B3" s="1929" t="s">
        <v>488</v>
      </c>
      <c r="C3" s="1932" t="s">
        <v>355</v>
      </c>
      <c r="D3" s="1933"/>
      <c r="E3" s="1933"/>
      <c r="F3" s="1933"/>
      <c r="G3" s="1933"/>
      <c r="H3" s="1933"/>
      <c r="I3" s="1933"/>
      <c r="J3" s="1933"/>
      <c r="K3" s="1934"/>
    </row>
    <row r="4" spans="1:11" s="487" customFormat="1" ht="15">
      <c r="A4" s="1927"/>
      <c r="B4" s="1930"/>
      <c r="C4" s="1935" t="s">
        <v>489</v>
      </c>
      <c r="D4" s="591" t="s">
        <v>356</v>
      </c>
      <c r="E4" s="1938" t="s">
        <v>357</v>
      </c>
      <c r="F4" s="1939"/>
      <c r="G4" s="1939"/>
      <c r="H4" s="1939"/>
      <c r="I4" s="1939"/>
      <c r="J4" s="1939"/>
      <c r="K4" s="1940"/>
    </row>
    <row r="5" spans="1:11" s="487" customFormat="1" ht="17.25">
      <c r="A5" s="1927"/>
      <c r="B5" s="1930"/>
      <c r="C5" s="1936"/>
      <c r="D5" s="591" t="s">
        <v>490</v>
      </c>
      <c r="E5" s="1935" t="s">
        <v>358</v>
      </c>
      <c r="F5" s="1935" t="s">
        <v>359</v>
      </c>
      <c r="G5" s="592" t="s">
        <v>360</v>
      </c>
      <c r="H5" s="593" t="s">
        <v>361</v>
      </c>
      <c r="I5" s="1935" t="s">
        <v>362</v>
      </c>
      <c r="J5" s="1935" t="s">
        <v>363</v>
      </c>
      <c r="K5" s="1941" t="s">
        <v>364</v>
      </c>
    </row>
    <row r="6" spans="1:11" s="487" customFormat="1" ht="13.5" customHeight="1" thickBot="1">
      <c r="A6" s="1928"/>
      <c r="B6" s="1931"/>
      <c r="C6" s="1937"/>
      <c r="D6" s="594"/>
      <c r="E6" s="1937"/>
      <c r="F6" s="1937"/>
      <c r="G6" s="595" t="s">
        <v>365</v>
      </c>
      <c r="H6" s="596" t="s">
        <v>366</v>
      </c>
      <c r="I6" s="1937"/>
      <c r="J6" s="1937"/>
      <c r="K6" s="1942"/>
    </row>
    <row r="7" spans="1:14" s="487" customFormat="1" ht="13.5" customHeight="1">
      <c r="A7" s="525" t="s">
        <v>367</v>
      </c>
      <c r="B7" s="598">
        <v>164899.139</v>
      </c>
      <c r="C7" s="624">
        <v>152280.923</v>
      </c>
      <c r="D7" s="624">
        <v>12618.215999999986</v>
      </c>
      <c r="E7" s="625">
        <v>29.412</v>
      </c>
      <c r="F7" s="624">
        <v>6764.721</v>
      </c>
      <c r="G7" s="624">
        <v>8.411</v>
      </c>
      <c r="H7" s="626">
        <v>158.576</v>
      </c>
      <c r="I7" s="625">
        <v>0.33</v>
      </c>
      <c r="J7" s="624">
        <v>0.565</v>
      </c>
      <c r="K7" s="627">
        <v>5632.35</v>
      </c>
      <c r="L7" s="493"/>
      <c r="M7" s="493"/>
      <c r="N7" s="493"/>
    </row>
    <row r="8" spans="1:14" s="487" customFormat="1" ht="13.5" customHeight="1">
      <c r="A8" s="525" t="s">
        <v>368</v>
      </c>
      <c r="B8" s="604">
        <v>128148.637</v>
      </c>
      <c r="C8" s="628">
        <v>126304.214</v>
      </c>
      <c r="D8" s="628">
        <v>1844.4229999999952</v>
      </c>
      <c r="E8" s="625">
        <v>77.631</v>
      </c>
      <c r="F8" s="628">
        <v>29.289</v>
      </c>
      <c r="G8" s="628">
        <v>0</v>
      </c>
      <c r="H8" s="629">
        <v>0</v>
      </c>
      <c r="I8" s="625">
        <v>0</v>
      </c>
      <c r="J8" s="628">
        <v>96.14</v>
      </c>
      <c r="K8" s="630">
        <v>475.752</v>
      </c>
      <c r="L8" s="493"/>
      <c r="M8" s="493"/>
      <c r="N8" s="493"/>
    </row>
    <row r="9" spans="1:14" s="487" customFormat="1" ht="13.5" customHeight="1">
      <c r="A9" s="525" t="s">
        <v>369</v>
      </c>
      <c r="B9" s="604">
        <v>11538.288</v>
      </c>
      <c r="C9" s="628">
        <v>11538.288</v>
      </c>
      <c r="D9" s="628">
        <v>0</v>
      </c>
      <c r="E9" s="625">
        <v>0</v>
      </c>
      <c r="F9" s="628">
        <v>0</v>
      </c>
      <c r="G9" s="628">
        <v>0</v>
      </c>
      <c r="H9" s="629">
        <v>0</v>
      </c>
      <c r="I9" s="625">
        <v>0</v>
      </c>
      <c r="J9" s="628">
        <v>0</v>
      </c>
      <c r="K9" s="630">
        <v>0</v>
      </c>
      <c r="L9" s="493"/>
      <c r="M9" s="493"/>
      <c r="N9" s="493"/>
    </row>
    <row r="10" spans="1:14" s="487" customFormat="1" ht="13.5" customHeight="1">
      <c r="A10" s="525" t="s">
        <v>370</v>
      </c>
      <c r="B10" s="604">
        <v>270371.517</v>
      </c>
      <c r="C10" s="628">
        <v>262112.207</v>
      </c>
      <c r="D10" s="628">
        <v>8259.309999999998</v>
      </c>
      <c r="E10" s="625">
        <v>1.053</v>
      </c>
      <c r="F10" s="628">
        <v>2713.288</v>
      </c>
      <c r="G10" s="628">
        <v>778.745</v>
      </c>
      <c r="H10" s="629">
        <v>0.001</v>
      </c>
      <c r="I10" s="625">
        <v>0.019</v>
      </c>
      <c r="J10" s="628">
        <v>0</v>
      </c>
      <c r="K10" s="630">
        <v>3764.935</v>
      </c>
      <c r="L10" s="493"/>
      <c r="M10" s="493"/>
      <c r="N10" s="493"/>
    </row>
    <row r="11" spans="1:14" s="487" customFormat="1" ht="13.5" customHeight="1">
      <c r="A11" s="525" t="s">
        <v>371</v>
      </c>
      <c r="B11" s="604">
        <v>9221.902</v>
      </c>
      <c r="C11" s="628">
        <v>9006.12</v>
      </c>
      <c r="D11" s="628">
        <v>215.78199999999924</v>
      </c>
      <c r="E11" s="625">
        <v>2.091</v>
      </c>
      <c r="F11" s="628">
        <v>71.731</v>
      </c>
      <c r="G11" s="628">
        <v>133.867</v>
      </c>
      <c r="H11" s="629">
        <v>0</v>
      </c>
      <c r="I11" s="625">
        <v>0</v>
      </c>
      <c r="J11" s="628">
        <v>0.51</v>
      </c>
      <c r="K11" s="630">
        <v>7.474</v>
      </c>
      <c r="L11" s="493"/>
      <c r="M11" s="493"/>
      <c r="N11" s="493"/>
    </row>
    <row r="12" spans="1:14" s="487" customFormat="1" ht="13.5" customHeight="1">
      <c r="A12" s="525" t="s">
        <v>372</v>
      </c>
      <c r="B12" s="604">
        <v>9835.378</v>
      </c>
      <c r="C12" s="628">
        <v>9275.475</v>
      </c>
      <c r="D12" s="628">
        <v>559.9030000000002</v>
      </c>
      <c r="E12" s="625">
        <v>0</v>
      </c>
      <c r="F12" s="628">
        <v>5.478</v>
      </c>
      <c r="G12" s="628">
        <v>0</v>
      </c>
      <c r="H12" s="629">
        <v>0</v>
      </c>
      <c r="I12" s="625">
        <v>0</v>
      </c>
      <c r="J12" s="628">
        <v>0</v>
      </c>
      <c r="K12" s="630">
        <v>554.425</v>
      </c>
      <c r="L12" s="493"/>
      <c r="M12" s="493"/>
      <c r="N12" s="493"/>
    </row>
    <row r="13" spans="1:14" s="487" customFormat="1" ht="13.5" customHeight="1">
      <c r="A13" s="525" t="s">
        <v>373</v>
      </c>
      <c r="B13" s="604">
        <v>30133.841</v>
      </c>
      <c r="C13" s="628">
        <v>28705.103</v>
      </c>
      <c r="D13" s="628">
        <v>1428.7380000000012</v>
      </c>
      <c r="E13" s="625">
        <v>1167.092</v>
      </c>
      <c r="F13" s="628">
        <v>161.602</v>
      </c>
      <c r="G13" s="628">
        <v>0.001</v>
      </c>
      <c r="H13" s="629">
        <v>0.029</v>
      </c>
      <c r="I13" s="625">
        <v>0</v>
      </c>
      <c r="J13" s="628">
        <v>0</v>
      </c>
      <c r="K13" s="630">
        <v>99.157</v>
      </c>
      <c r="L13" s="493"/>
      <c r="M13" s="493"/>
      <c r="N13" s="493"/>
    </row>
    <row r="14" spans="1:14" s="487" customFormat="1" ht="13.5" customHeight="1">
      <c r="A14" s="525" t="s">
        <v>374</v>
      </c>
      <c r="B14" s="604">
        <v>57789.813</v>
      </c>
      <c r="C14" s="628">
        <v>54666.934</v>
      </c>
      <c r="D14" s="628">
        <v>3122.879000000001</v>
      </c>
      <c r="E14" s="625">
        <v>0</v>
      </c>
      <c r="F14" s="628">
        <v>954.333</v>
      </c>
      <c r="G14" s="628">
        <v>138.118</v>
      </c>
      <c r="H14" s="629">
        <v>0</v>
      </c>
      <c r="I14" s="625">
        <v>0</v>
      </c>
      <c r="J14" s="628">
        <v>0</v>
      </c>
      <c r="K14" s="630">
        <v>1916.318</v>
      </c>
      <c r="L14" s="493"/>
      <c r="M14" s="493"/>
      <c r="N14" s="493"/>
    </row>
    <row r="15" spans="1:14" s="487" customFormat="1" ht="13.5" customHeight="1">
      <c r="A15" s="525" t="s">
        <v>375</v>
      </c>
      <c r="B15" s="604">
        <v>138626.728</v>
      </c>
      <c r="C15" s="628">
        <v>138205.246</v>
      </c>
      <c r="D15" s="628">
        <v>421.48199999998906</v>
      </c>
      <c r="E15" s="625">
        <v>0</v>
      </c>
      <c r="F15" s="628">
        <v>32.985</v>
      </c>
      <c r="G15" s="628">
        <v>0.097</v>
      </c>
      <c r="H15" s="629">
        <v>5.026</v>
      </c>
      <c r="I15" s="625">
        <v>0</v>
      </c>
      <c r="J15" s="628">
        <v>0</v>
      </c>
      <c r="K15" s="630">
        <v>383.374</v>
      </c>
      <c r="L15" s="493"/>
      <c r="M15" s="493"/>
      <c r="N15" s="493"/>
    </row>
    <row r="16" spans="1:14" s="487" customFormat="1" ht="13.5" customHeight="1">
      <c r="A16" s="525" t="s">
        <v>376</v>
      </c>
      <c r="B16" s="604">
        <v>291575.472</v>
      </c>
      <c r="C16" s="628">
        <v>288323.368</v>
      </c>
      <c r="D16" s="628">
        <v>3252.103999999992</v>
      </c>
      <c r="E16" s="625">
        <v>383.07</v>
      </c>
      <c r="F16" s="628">
        <v>1275.219</v>
      </c>
      <c r="G16" s="628">
        <v>3.22</v>
      </c>
      <c r="H16" s="629">
        <v>0</v>
      </c>
      <c r="I16" s="625">
        <v>0.041</v>
      </c>
      <c r="J16" s="628">
        <v>0</v>
      </c>
      <c r="K16" s="630">
        <v>1590.554</v>
      </c>
      <c r="L16" s="493"/>
      <c r="M16" s="493"/>
      <c r="N16" s="493"/>
    </row>
    <row r="17" spans="1:14" s="487" customFormat="1" ht="13.5" customHeight="1">
      <c r="A17" s="525" t="s">
        <v>377</v>
      </c>
      <c r="B17" s="604">
        <v>130237.383</v>
      </c>
      <c r="C17" s="628">
        <v>120292.222</v>
      </c>
      <c r="D17" s="628">
        <v>9945.161000000007</v>
      </c>
      <c r="E17" s="625">
        <v>21.222</v>
      </c>
      <c r="F17" s="628">
        <v>3277.45</v>
      </c>
      <c r="G17" s="628">
        <v>234.98</v>
      </c>
      <c r="H17" s="629">
        <v>5.121</v>
      </c>
      <c r="I17" s="625">
        <v>1131.249</v>
      </c>
      <c r="J17" s="628">
        <v>0</v>
      </c>
      <c r="K17" s="630">
        <v>5275.139</v>
      </c>
      <c r="L17" s="493"/>
      <c r="M17" s="493"/>
      <c r="N17" s="493"/>
    </row>
    <row r="18" spans="1:14" s="487" customFormat="1" ht="13.5" customHeight="1">
      <c r="A18" s="525" t="s">
        <v>378</v>
      </c>
      <c r="B18" s="604">
        <v>331918.82</v>
      </c>
      <c r="C18" s="628">
        <v>331342.839</v>
      </c>
      <c r="D18" s="628">
        <v>575.9810000000289</v>
      </c>
      <c r="E18" s="625">
        <v>339.573</v>
      </c>
      <c r="F18" s="628">
        <v>129.272</v>
      </c>
      <c r="G18" s="628">
        <v>7.526</v>
      </c>
      <c r="H18" s="629">
        <v>3.112</v>
      </c>
      <c r="I18" s="625">
        <v>0</v>
      </c>
      <c r="J18" s="628">
        <v>0</v>
      </c>
      <c r="K18" s="630">
        <v>83.246</v>
      </c>
      <c r="L18" s="493"/>
      <c r="M18" s="493"/>
      <c r="N18" s="493"/>
    </row>
    <row r="19" spans="1:14" s="487" customFormat="1" ht="13.5" customHeight="1">
      <c r="A19" s="525" t="s">
        <v>379</v>
      </c>
      <c r="B19" s="604">
        <v>779.337</v>
      </c>
      <c r="C19" s="628">
        <v>607.042</v>
      </c>
      <c r="D19" s="628">
        <v>172.29499999999996</v>
      </c>
      <c r="E19" s="625">
        <v>0</v>
      </c>
      <c r="F19" s="628">
        <v>171.959</v>
      </c>
      <c r="G19" s="628">
        <v>0</v>
      </c>
      <c r="H19" s="629">
        <v>0.212</v>
      </c>
      <c r="I19" s="625">
        <v>0</v>
      </c>
      <c r="J19" s="628">
        <v>0</v>
      </c>
      <c r="K19" s="630">
        <v>0.019</v>
      </c>
      <c r="L19" s="493"/>
      <c r="M19" s="493"/>
      <c r="N19" s="493"/>
    </row>
    <row r="20" spans="1:14" s="487" customFormat="1" ht="13.5" customHeight="1">
      <c r="A20" s="525" t="s">
        <v>380</v>
      </c>
      <c r="B20" s="604">
        <v>498.114</v>
      </c>
      <c r="C20" s="628">
        <v>483.567</v>
      </c>
      <c r="D20" s="628">
        <v>14.546999999999969</v>
      </c>
      <c r="E20" s="625">
        <v>0</v>
      </c>
      <c r="F20" s="628">
        <v>0.047</v>
      </c>
      <c r="G20" s="628">
        <v>0</v>
      </c>
      <c r="H20" s="629">
        <v>0</v>
      </c>
      <c r="I20" s="625">
        <v>0</v>
      </c>
      <c r="J20" s="628">
        <v>0</v>
      </c>
      <c r="K20" s="630">
        <v>14.5</v>
      </c>
      <c r="L20" s="493"/>
      <c r="M20" s="493"/>
      <c r="N20" s="493"/>
    </row>
    <row r="21" spans="1:14" s="487" customFormat="1" ht="13.5" customHeight="1">
      <c r="A21" s="525" t="s">
        <v>381</v>
      </c>
      <c r="B21" s="604">
        <v>141925.195</v>
      </c>
      <c r="C21" s="628">
        <v>135917.324</v>
      </c>
      <c r="D21" s="628">
        <v>6007.871000000014</v>
      </c>
      <c r="E21" s="625">
        <v>1.197</v>
      </c>
      <c r="F21" s="628">
        <v>5278.063</v>
      </c>
      <c r="G21" s="628">
        <v>0</v>
      </c>
      <c r="H21" s="629">
        <v>0.062</v>
      </c>
      <c r="I21" s="625">
        <v>0</v>
      </c>
      <c r="J21" s="628">
        <v>0</v>
      </c>
      <c r="K21" s="630">
        <v>728.417</v>
      </c>
      <c r="L21" s="493"/>
      <c r="M21" s="493"/>
      <c r="N21" s="493"/>
    </row>
    <row r="22" spans="1:14" s="487" customFormat="1" ht="13.5" customHeight="1">
      <c r="A22" s="525" t="s">
        <v>382</v>
      </c>
      <c r="B22" s="604">
        <v>54379.043</v>
      </c>
      <c r="C22" s="628">
        <v>51577.303</v>
      </c>
      <c r="D22" s="628">
        <v>2801.739999999998</v>
      </c>
      <c r="E22" s="625">
        <v>0</v>
      </c>
      <c r="F22" s="628">
        <v>86.804</v>
      </c>
      <c r="G22" s="628">
        <v>0.255</v>
      </c>
      <c r="H22" s="629">
        <v>7.649</v>
      </c>
      <c r="I22" s="625">
        <v>0</v>
      </c>
      <c r="J22" s="628">
        <v>0</v>
      </c>
      <c r="K22" s="630">
        <v>2534.919</v>
      </c>
      <c r="L22" s="493"/>
      <c r="M22" s="493"/>
      <c r="N22" s="493"/>
    </row>
    <row r="23" spans="1:14" s="487" customFormat="1" ht="13.5" customHeight="1">
      <c r="A23" s="525" t="s">
        <v>383</v>
      </c>
      <c r="B23" s="604">
        <v>356743.464</v>
      </c>
      <c r="C23" s="628">
        <v>349693.581</v>
      </c>
      <c r="D23" s="628">
        <v>7049.8829999999725</v>
      </c>
      <c r="E23" s="625">
        <v>3800.566</v>
      </c>
      <c r="F23" s="628">
        <v>983.4839999999999</v>
      </c>
      <c r="G23" s="628">
        <v>1020.148</v>
      </c>
      <c r="H23" s="629">
        <v>245.776</v>
      </c>
      <c r="I23" s="625">
        <v>0</v>
      </c>
      <c r="J23" s="628">
        <v>146.497</v>
      </c>
      <c r="K23" s="630">
        <v>570.419</v>
      </c>
      <c r="L23" s="493"/>
      <c r="M23" s="493"/>
      <c r="N23" s="493"/>
    </row>
    <row r="24" spans="1:14" s="487" customFormat="1" ht="13.5" customHeight="1">
      <c r="A24" s="525" t="s">
        <v>384</v>
      </c>
      <c r="B24" s="604">
        <v>177849.307</v>
      </c>
      <c r="C24" s="628">
        <v>163326.099</v>
      </c>
      <c r="D24" s="628">
        <v>14523.208000000013</v>
      </c>
      <c r="E24" s="625">
        <v>7303.141</v>
      </c>
      <c r="F24" s="628">
        <v>1423.1879999999999</v>
      </c>
      <c r="G24" s="628">
        <v>4687.431</v>
      </c>
      <c r="H24" s="629">
        <v>646.609</v>
      </c>
      <c r="I24" s="625">
        <v>0</v>
      </c>
      <c r="J24" s="628">
        <v>0.316</v>
      </c>
      <c r="K24" s="630">
        <v>51.021</v>
      </c>
      <c r="L24" s="493"/>
      <c r="M24" s="493"/>
      <c r="N24" s="493"/>
    </row>
    <row r="25" spans="1:14" s="487" customFormat="1" ht="13.5" customHeight="1">
      <c r="A25" s="525" t="s">
        <v>385</v>
      </c>
      <c r="B25" s="604">
        <v>87344.884</v>
      </c>
      <c r="C25" s="628">
        <v>84013.674</v>
      </c>
      <c r="D25" s="628">
        <v>3331.2100000000064</v>
      </c>
      <c r="E25" s="625">
        <v>7.929</v>
      </c>
      <c r="F25" s="628">
        <v>1399.67</v>
      </c>
      <c r="G25" s="628">
        <v>260.702</v>
      </c>
      <c r="H25" s="629">
        <v>55.174</v>
      </c>
      <c r="I25" s="625">
        <v>0.01</v>
      </c>
      <c r="J25" s="628">
        <v>0.004</v>
      </c>
      <c r="K25" s="630">
        <v>1533.389</v>
      </c>
      <c r="L25" s="493"/>
      <c r="M25" s="493"/>
      <c r="N25" s="493"/>
    </row>
    <row r="26" spans="1:14" s="487" customFormat="1" ht="13.5" customHeight="1">
      <c r="A26" s="525" t="s">
        <v>386</v>
      </c>
      <c r="B26" s="604">
        <v>53166.202</v>
      </c>
      <c r="C26" s="628">
        <v>51896.692</v>
      </c>
      <c r="D26" s="628">
        <v>1269.5099999999948</v>
      </c>
      <c r="E26" s="625">
        <v>0.04</v>
      </c>
      <c r="F26" s="628">
        <v>503.504</v>
      </c>
      <c r="G26" s="628">
        <v>15.627</v>
      </c>
      <c r="H26" s="629">
        <v>150.012</v>
      </c>
      <c r="I26" s="625">
        <v>0</v>
      </c>
      <c r="J26" s="628">
        <v>5.195</v>
      </c>
      <c r="K26" s="630">
        <v>0.779</v>
      </c>
      <c r="L26" s="493"/>
      <c r="M26" s="493"/>
      <c r="N26" s="493"/>
    </row>
    <row r="27" spans="1:14" s="487" customFormat="1" ht="13.5" customHeight="1">
      <c r="A27" s="525" t="s">
        <v>387</v>
      </c>
      <c r="B27" s="604">
        <v>130921.134</v>
      </c>
      <c r="C27" s="628">
        <v>112989.096</v>
      </c>
      <c r="D27" s="628">
        <v>17932.038</v>
      </c>
      <c r="E27" s="625">
        <v>269.106</v>
      </c>
      <c r="F27" s="628">
        <v>10015.292</v>
      </c>
      <c r="G27" s="628">
        <v>705.913</v>
      </c>
      <c r="H27" s="629">
        <v>19.397</v>
      </c>
      <c r="I27" s="625">
        <v>24.71</v>
      </c>
      <c r="J27" s="628">
        <v>0</v>
      </c>
      <c r="K27" s="630">
        <v>6827.781</v>
      </c>
      <c r="L27" s="493"/>
      <c r="M27" s="493"/>
      <c r="N27" s="493"/>
    </row>
    <row r="28" spans="1:14" s="487" customFormat="1" ht="13.5" customHeight="1">
      <c r="A28" s="525" t="s">
        <v>388</v>
      </c>
      <c r="B28" s="604">
        <v>177848.736</v>
      </c>
      <c r="C28" s="628">
        <v>173265.321</v>
      </c>
      <c r="D28" s="628">
        <v>4583.415000000008</v>
      </c>
      <c r="E28" s="625">
        <v>69.108</v>
      </c>
      <c r="F28" s="628">
        <v>317.727</v>
      </c>
      <c r="G28" s="628">
        <v>98.177</v>
      </c>
      <c r="H28" s="629">
        <v>1980.9479999999999</v>
      </c>
      <c r="I28" s="625">
        <v>0.021</v>
      </c>
      <c r="J28" s="628">
        <v>32.326</v>
      </c>
      <c r="K28" s="630">
        <v>1729.451</v>
      </c>
      <c r="L28" s="493"/>
      <c r="M28" s="493"/>
      <c r="N28" s="493"/>
    </row>
    <row r="29" spans="1:14" s="487" customFormat="1" ht="13.5" customHeight="1">
      <c r="A29" s="525" t="s">
        <v>389</v>
      </c>
      <c r="B29" s="604">
        <v>76738.717</v>
      </c>
      <c r="C29" s="628">
        <v>71319.692</v>
      </c>
      <c r="D29" s="628">
        <v>5419.025000000009</v>
      </c>
      <c r="E29" s="625">
        <v>1151.172</v>
      </c>
      <c r="F29" s="628">
        <v>2289.9030000000002</v>
      </c>
      <c r="G29" s="628">
        <v>0</v>
      </c>
      <c r="H29" s="629">
        <v>0.155</v>
      </c>
      <c r="I29" s="625">
        <v>0</v>
      </c>
      <c r="J29" s="628">
        <v>3.944</v>
      </c>
      <c r="K29" s="630">
        <v>1973.733</v>
      </c>
      <c r="L29" s="493"/>
      <c r="M29" s="493"/>
      <c r="N29" s="493"/>
    </row>
    <row r="30" spans="1:14" s="487" customFormat="1" ht="13.5" customHeight="1" thickBot="1">
      <c r="A30" s="525" t="s">
        <v>390</v>
      </c>
      <c r="B30" s="604">
        <v>9515.332</v>
      </c>
      <c r="C30" s="631">
        <v>9446.983</v>
      </c>
      <c r="D30" s="631">
        <v>68.34900000000016</v>
      </c>
      <c r="E30" s="625">
        <v>58.564</v>
      </c>
      <c r="F30" s="628">
        <v>2</v>
      </c>
      <c r="G30" s="628">
        <v>0</v>
      </c>
      <c r="H30" s="632">
        <v>0</v>
      </c>
      <c r="I30" s="625">
        <v>0</v>
      </c>
      <c r="J30" s="628">
        <v>0</v>
      </c>
      <c r="K30" s="630">
        <v>2.449</v>
      </c>
      <c r="L30" s="493"/>
      <c r="M30" s="493"/>
      <c r="N30" s="493"/>
    </row>
    <row r="31" spans="1:14" s="487" customFormat="1" ht="20.25" customHeight="1" thickBot="1">
      <c r="A31" s="613" t="s">
        <v>391</v>
      </c>
      <c r="B31" s="614">
        <v>2842006.383</v>
      </c>
      <c r="C31" s="617">
        <v>2736589.313</v>
      </c>
      <c r="D31" s="617">
        <v>105417.06999999983</v>
      </c>
      <c r="E31" s="617">
        <v>14681.967</v>
      </c>
      <c r="F31" s="617">
        <v>37887.009</v>
      </c>
      <c r="G31" s="617">
        <v>8093.218</v>
      </c>
      <c r="H31" s="617">
        <v>3277.859</v>
      </c>
      <c r="I31" s="617">
        <v>1156.38</v>
      </c>
      <c r="J31" s="617">
        <v>285.497</v>
      </c>
      <c r="K31" s="618">
        <v>35749.601</v>
      </c>
      <c r="L31" s="493"/>
      <c r="M31" s="493"/>
      <c r="N31" s="493"/>
    </row>
    <row r="32" spans="1:11" s="290" customFormat="1" ht="15.75">
      <c r="A32" s="583" t="s">
        <v>483</v>
      </c>
      <c r="B32" s="623"/>
      <c r="C32" s="623"/>
      <c r="D32" s="623"/>
      <c r="E32" s="623"/>
      <c r="F32" s="623"/>
      <c r="G32" s="623"/>
      <c r="H32" s="623"/>
      <c r="I32" s="623"/>
      <c r="J32" s="623"/>
      <c r="K32" s="623"/>
    </row>
    <row r="33" spans="1:3" s="290" customFormat="1" ht="13.5" customHeight="1">
      <c r="A33" s="290" t="s">
        <v>332</v>
      </c>
      <c r="C33" s="590"/>
    </row>
    <row r="34" spans="1:4" s="290" customFormat="1" ht="12.75" customHeight="1">
      <c r="A34" s="290" t="s">
        <v>333</v>
      </c>
      <c r="B34" s="290" t="s">
        <v>334</v>
      </c>
      <c r="C34" s="589"/>
      <c r="D34" s="589"/>
    </row>
    <row r="35" spans="1:2" s="290" customFormat="1" ht="14.25" customHeight="1">
      <c r="A35" s="290" t="s">
        <v>392</v>
      </c>
      <c r="B35" s="290" t="s">
        <v>393</v>
      </c>
    </row>
    <row r="36" s="290" customFormat="1" ht="15" customHeight="1">
      <c r="B36" s="290" t="s">
        <v>394</v>
      </c>
    </row>
    <row r="37" spans="1:4" s="290" customFormat="1" ht="12" customHeight="1">
      <c r="A37" s="290" t="s">
        <v>395</v>
      </c>
      <c r="B37" s="584" t="s">
        <v>396</v>
      </c>
      <c r="C37" s="589"/>
      <c r="D37" s="589"/>
    </row>
    <row r="38" spans="1:2" s="290" customFormat="1" ht="14.25" customHeight="1">
      <c r="A38" s="290" t="s">
        <v>397</v>
      </c>
      <c r="B38" s="290" t="s">
        <v>398</v>
      </c>
    </row>
    <row r="39" spans="1:2" s="290" customFormat="1" ht="12.75">
      <c r="A39" s="290" t="s">
        <v>399</v>
      </c>
      <c r="B39" s="290" t="s">
        <v>347</v>
      </c>
    </row>
    <row r="40" spans="1:2" s="290" customFormat="1" ht="12.75">
      <c r="A40" s="290" t="s">
        <v>400</v>
      </c>
      <c r="B40" s="290" t="s">
        <v>349</v>
      </c>
    </row>
    <row r="41" spans="1:2" s="290" customFormat="1" ht="12.75">
      <c r="A41" s="290" t="s">
        <v>401</v>
      </c>
      <c r="B41" s="290" t="s">
        <v>351</v>
      </c>
    </row>
    <row r="42" spans="1:2" s="290" customFormat="1" ht="12.75">
      <c r="A42" s="290" t="s">
        <v>402</v>
      </c>
      <c r="B42" s="290" t="s">
        <v>403</v>
      </c>
    </row>
    <row r="43" s="290" customFormat="1" ht="12.75">
      <c r="A43" s="290" t="s">
        <v>307</v>
      </c>
    </row>
  </sheetData>
  <sheetProtection/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31" sqref="L31"/>
    </sheetView>
  </sheetViews>
  <sheetFormatPr defaultColWidth="10.00390625" defaultRowHeight="15"/>
  <cols>
    <col min="1" max="1" width="4.421875" style="447" customWidth="1"/>
    <col min="2" max="2" width="18.57421875" style="447" customWidth="1"/>
    <col min="3" max="3" width="12.28125" style="447" customWidth="1"/>
    <col min="4" max="4" width="11.28125" style="447" customWidth="1"/>
    <col min="5" max="5" width="11.421875" style="447" customWidth="1"/>
    <col min="6" max="6" width="11.7109375" style="447" customWidth="1"/>
    <col min="7" max="7" width="11.421875" style="447" customWidth="1"/>
    <col min="8" max="8" width="12.140625" style="447" customWidth="1"/>
    <col min="9" max="16384" width="10.00390625" style="447" customWidth="1"/>
  </cols>
  <sheetData>
    <row r="1" ht="18.75" customHeight="1">
      <c r="A1" s="446" t="s">
        <v>310</v>
      </c>
    </row>
    <row r="2" ht="14.25" customHeight="1">
      <c r="A2" s="214" t="s">
        <v>311</v>
      </c>
    </row>
    <row r="3" spans="7:8" ht="18.75" customHeight="1" thickBot="1">
      <c r="G3" s="448"/>
      <c r="H3" s="490" t="s">
        <v>492</v>
      </c>
    </row>
    <row r="4" spans="1:8" ht="15.75">
      <c r="A4" s="449"/>
      <c r="B4" s="450" t="s">
        <v>89</v>
      </c>
      <c r="C4" s="451" t="s">
        <v>312</v>
      </c>
      <c r="D4" s="451"/>
      <c r="E4" s="452" t="s">
        <v>313</v>
      </c>
      <c r="F4" s="453"/>
      <c r="G4" s="451" t="s">
        <v>314</v>
      </c>
      <c r="H4" s="454"/>
    </row>
    <row r="5" spans="1:8" ht="16.5" thickBot="1">
      <c r="A5" s="455"/>
      <c r="B5" s="456" t="s">
        <v>315</v>
      </c>
      <c r="C5" s="457" t="s">
        <v>316</v>
      </c>
      <c r="D5" s="458" t="s">
        <v>317</v>
      </c>
      <c r="E5" s="457" t="s">
        <v>316</v>
      </c>
      <c r="F5" s="458" t="s">
        <v>317</v>
      </c>
      <c r="G5" s="457" t="s">
        <v>316</v>
      </c>
      <c r="H5" s="459" t="s">
        <v>317</v>
      </c>
    </row>
    <row r="6" spans="1:8" s="465" customFormat="1" ht="15.75">
      <c r="A6" s="460"/>
      <c r="B6" s="461" t="s">
        <v>318</v>
      </c>
      <c r="C6" s="462">
        <v>2856.1797859999997</v>
      </c>
      <c r="D6" s="463">
        <f>(C6/C16)*100</f>
        <v>91.54773127402639</v>
      </c>
      <c r="E6" s="462">
        <v>2086.607566</v>
      </c>
      <c r="F6" s="463">
        <f>(E6/E16)*100</f>
        <v>96.51202509131123</v>
      </c>
      <c r="G6" s="462">
        <f aca="true" t="shared" si="0" ref="G6:G27">E6-C6</f>
        <v>-769.5722199999996</v>
      </c>
      <c r="H6" s="464">
        <f>(G6/G16)*100</f>
        <v>80.34268200953251</v>
      </c>
    </row>
    <row r="7" spans="1:12" s="465" customFormat="1" ht="15.75">
      <c r="A7" s="466"/>
      <c r="B7" s="467" t="s">
        <v>319</v>
      </c>
      <c r="C7" s="468">
        <v>263.70068100000026</v>
      </c>
      <c r="D7" s="469">
        <f>(C7/C16)*100</f>
        <v>8.452268725973605</v>
      </c>
      <c r="E7" s="468">
        <v>75.41065299999991</v>
      </c>
      <c r="F7" s="469">
        <f>(E7/E16)*100</f>
        <v>3.4879749086887744</v>
      </c>
      <c r="G7" s="468">
        <f t="shared" si="0"/>
        <v>-188.29002800000035</v>
      </c>
      <c r="H7" s="470">
        <f>(G7/G16)*100</f>
        <v>19.657317990467494</v>
      </c>
      <c r="I7" s="471"/>
      <c r="J7" s="471"/>
      <c r="K7" s="471"/>
      <c r="L7" s="471"/>
    </row>
    <row r="8" spans="1:9" s="465" customFormat="1" ht="15.75">
      <c r="A8" s="466"/>
      <c r="B8" s="467" t="s">
        <v>225</v>
      </c>
      <c r="C8" s="468"/>
      <c r="D8" s="469"/>
      <c r="E8" s="468"/>
      <c r="F8" s="469"/>
      <c r="G8" s="468"/>
      <c r="H8" s="470"/>
      <c r="I8" s="471"/>
    </row>
    <row r="9" spans="1:9" s="465" customFormat="1" ht="15.75">
      <c r="A9" s="466">
        <v>2</v>
      </c>
      <c r="B9" s="467" t="s">
        <v>320</v>
      </c>
      <c r="C9" s="468">
        <v>14.918</v>
      </c>
      <c r="D9" s="469">
        <f>(C9/C16)*100</f>
        <v>0.47815934481441147</v>
      </c>
      <c r="E9" s="468">
        <v>11.263134</v>
      </c>
      <c r="F9" s="469">
        <f>(E9/E16)*100</f>
        <v>0.5209546293837222</v>
      </c>
      <c r="G9" s="468">
        <f t="shared" si="0"/>
        <v>-3.6548659999999984</v>
      </c>
      <c r="H9" s="470">
        <f>(G9/G16)*100</f>
        <v>0.38156488656185134</v>
      </c>
      <c r="I9" s="471"/>
    </row>
    <row r="10" spans="1:8" s="465" customFormat="1" ht="15.75">
      <c r="A10" s="466">
        <v>0</v>
      </c>
      <c r="B10" s="467" t="s">
        <v>321</v>
      </c>
      <c r="C10" s="468">
        <v>16.746025000000003</v>
      </c>
      <c r="D10" s="469">
        <f>(C10/C16)*100</f>
        <v>0.5367521344849012</v>
      </c>
      <c r="E10" s="468">
        <v>25.522749</v>
      </c>
      <c r="F10" s="469">
        <f>(E10/E16)*100</f>
        <v>1.1805057318992</v>
      </c>
      <c r="G10" s="468">
        <f t="shared" si="0"/>
        <v>8.776723999999998</v>
      </c>
      <c r="H10" s="470">
        <f>(G10/G16)*100</f>
        <v>-0.9162824840759356</v>
      </c>
    </row>
    <row r="11" spans="1:8" s="465" customFormat="1" ht="15.75">
      <c r="A11" s="466">
        <v>1</v>
      </c>
      <c r="B11" s="467" t="s">
        <v>322</v>
      </c>
      <c r="C11" s="468">
        <v>32.128095</v>
      </c>
      <c r="D11" s="469">
        <f>(C11/C16)*100</f>
        <v>1.029786087634748</v>
      </c>
      <c r="E11" s="468">
        <v>7.862158999999999</v>
      </c>
      <c r="F11" s="469">
        <f>(E11/E16)*100</f>
        <v>0.3636490632181856</v>
      </c>
      <c r="G11" s="468">
        <f t="shared" si="0"/>
        <v>-24.265936000000004</v>
      </c>
      <c r="H11" s="470">
        <f>(G11/G16)*100</f>
        <v>2.5333429781439727</v>
      </c>
    </row>
    <row r="12" spans="1:8" s="465" customFormat="1" ht="15.75">
      <c r="A12" s="466">
        <v>0</v>
      </c>
      <c r="B12" s="467" t="s">
        <v>323</v>
      </c>
      <c r="C12" s="468">
        <v>25.864828</v>
      </c>
      <c r="D12" s="469">
        <f>(C12/C16)*100</f>
        <v>0.8290326592182226</v>
      </c>
      <c r="E12" s="468">
        <v>1.760373</v>
      </c>
      <c r="F12" s="469">
        <f>(E12/E16)*100</f>
        <v>0.08142267185954735</v>
      </c>
      <c r="G12" s="468">
        <f t="shared" si="0"/>
        <v>-24.104454999999998</v>
      </c>
      <c r="H12" s="470">
        <f>(G12/G16)*100</f>
        <v>2.516484499762851</v>
      </c>
    </row>
    <row r="13" spans="1:8" s="465" customFormat="1" ht="15.75">
      <c r="A13" s="466"/>
      <c r="B13" s="467" t="s">
        <v>324</v>
      </c>
      <c r="C13" s="468">
        <v>43.657581</v>
      </c>
      <c r="D13" s="469">
        <f>(C13/C16)*100</f>
        <v>1.3993350534349174</v>
      </c>
      <c r="E13" s="468">
        <v>0.049484</v>
      </c>
      <c r="F13" s="469">
        <f>(E13/E16)*100</f>
        <v>0.0022887873730725486</v>
      </c>
      <c r="G13" s="472">
        <f>E13-C13</f>
        <v>-43.608097</v>
      </c>
      <c r="H13" s="470">
        <f>(G13/G16)*100</f>
        <v>4.55264805467101</v>
      </c>
    </row>
    <row r="14" spans="1:8" s="465" customFormat="1" ht="15.75">
      <c r="A14" s="466"/>
      <c r="B14" s="467" t="s">
        <v>325</v>
      </c>
      <c r="C14" s="468">
        <v>34.881585</v>
      </c>
      <c r="D14" s="469">
        <f>(C14/C16)*100</f>
        <v>1.1180423535117443</v>
      </c>
      <c r="E14" s="468">
        <v>0.055693</v>
      </c>
      <c r="F14" s="469">
        <f>(E14/E16)*100</f>
        <v>0.002575972742068738</v>
      </c>
      <c r="G14" s="472">
        <f t="shared" si="0"/>
        <v>-34.825892</v>
      </c>
      <c r="H14" s="470">
        <f>(G14/G16)*100</f>
        <v>3.6357933588797215</v>
      </c>
    </row>
    <row r="15" spans="1:8" s="465" customFormat="1" ht="15.75">
      <c r="A15" s="466"/>
      <c r="B15" s="473" t="s">
        <v>326</v>
      </c>
      <c r="C15" s="474">
        <v>8.256169</v>
      </c>
      <c r="D15" s="475">
        <f>(C15/C16)*100</f>
        <v>0.26463093978529656</v>
      </c>
      <c r="E15" s="474">
        <v>25.850144</v>
      </c>
      <c r="F15" s="475">
        <f>(E15/E16)*100</f>
        <v>1.1956487587767177</v>
      </c>
      <c r="G15" s="474">
        <f t="shared" si="0"/>
        <v>17.593975</v>
      </c>
      <c r="H15" s="476">
        <f>(G15/G16)*100</f>
        <v>-1.8367959523131767</v>
      </c>
    </row>
    <row r="16" spans="1:8" s="465" customFormat="1" ht="16.5" thickBot="1">
      <c r="A16" s="477"/>
      <c r="B16" s="478" t="s">
        <v>327</v>
      </c>
      <c r="C16" s="479">
        <v>3119.880467</v>
      </c>
      <c r="D16" s="480">
        <v>100</v>
      </c>
      <c r="E16" s="479">
        <v>2162.018219</v>
      </c>
      <c r="F16" s="480">
        <v>100</v>
      </c>
      <c r="G16" s="479">
        <f t="shared" si="0"/>
        <v>-957.8622479999999</v>
      </c>
      <c r="H16" s="481">
        <v>100</v>
      </c>
    </row>
    <row r="17" spans="1:10" s="465" customFormat="1" ht="18.75">
      <c r="A17" s="482"/>
      <c r="B17" s="461" t="s">
        <v>328</v>
      </c>
      <c r="C17" s="462">
        <v>3329.596685</v>
      </c>
      <c r="D17" s="463">
        <f>(C17/C27)*100</f>
        <v>92.3773949789112</v>
      </c>
      <c r="E17" s="462">
        <v>2736.589313</v>
      </c>
      <c r="F17" s="463">
        <f>(E17/E27)*100</f>
        <v>96.29075182129878</v>
      </c>
      <c r="G17" s="462">
        <f t="shared" si="0"/>
        <v>-593.007372</v>
      </c>
      <c r="H17" s="464">
        <f>(G17/G27)*100</f>
        <v>77.78829047874895</v>
      </c>
      <c r="I17" s="471"/>
      <c r="J17" s="471"/>
    </row>
    <row r="18" spans="1:12" s="465" customFormat="1" ht="18.75">
      <c r="A18" s="466"/>
      <c r="B18" s="467" t="s">
        <v>329</v>
      </c>
      <c r="C18" s="468">
        <v>274.7447080000002</v>
      </c>
      <c r="D18" s="469">
        <f>(C18/C27)*100</f>
        <v>7.6226050210888046</v>
      </c>
      <c r="E18" s="468">
        <v>105.41706999999997</v>
      </c>
      <c r="F18" s="469">
        <f>(E18/E27)*100</f>
        <v>3.7092481787012215</v>
      </c>
      <c r="G18" s="468">
        <f t="shared" si="0"/>
        <v>-169.3276380000002</v>
      </c>
      <c r="H18" s="470">
        <f>(G18/G27)*100</f>
        <v>22.211709521251052</v>
      </c>
      <c r="I18" s="471"/>
      <c r="J18" s="471"/>
      <c r="K18" s="471"/>
      <c r="L18" s="471"/>
    </row>
    <row r="19" spans="1:8" s="465" customFormat="1" ht="15.75">
      <c r="A19" s="466"/>
      <c r="B19" s="467" t="s">
        <v>225</v>
      </c>
      <c r="C19" s="468"/>
      <c r="D19" s="469"/>
      <c r="E19" s="468"/>
      <c r="F19" s="469"/>
      <c r="G19" s="468"/>
      <c r="H19" s="470"/>
    </row>
    <row r="20" spans="1:9" s="465" customFormat="1" ht="15.75">
      <c r="A20" s="466">
        <v>2</v>
      </c>
      <c r="B20" s="467" t="s">
        <v>320</v>
      </c>
      <c r="C20" s="468">
        <v>17.7803</v>
      </c>
      <c r="D20" s="469">
        <f>(C20/C27)*100</f>
        <v>0.49330232797956275</v>
      </c>
      <c r="E20" s="468">
        <v>14.681967</v>
      </c>
      <c r="F20" s="469">
        <f>(E20/E27)*100</f>
        <v>0.5166057010928254</v>
      </c>
      <c r="G20" s="468">
        <f t="shared" si="0"/>
        <v>-3.0983330000000002</v>
      </c>
      <c r="H20" s="470">
        <f>(G20/G27)*100</f>
        <v>0.4064266968402775</v>
      </c>
      <c r="I20" s="471"/>
    </row>
    <row r="21" spans="1:9" s="465" customFormat="1" ht="15.75">
      <c r="A21" s="466">
        <v>0</v>
      </c>
      <c r="B21" s="467" t="s">
        <v>321</v>
      </c>
      <c r="C21" s="468">
        <v>27.497468</v>
      </c>
      <c r="D21" s="469">
        <f>(C21/C27)*100</f>
        <v>0.762898543778425</v>
      </c>
      <c r="E21" s="468">
        <v>37.887009</v>
      </c>
      <c r="F21" s="469">
        <f>(E21/E27)*100</f>
        <v>1.3331078081537158</v>
      </c>
      <c r="G21" s="468">
        <f t="shared" si="0"/>
        <v>10.389540999999998</v>
      </c>
      <c r="H21" s="470">
        <f>(G21/G27)*100</f>
        <v>-1.362857649683437</v>
      </c>
      <c r="I21" s="471"/>
    </row>
    <row r="22" spans="1:9" s="465" customFormat="1" ht="15.75">
      <c r="A22" s="466">
        <v>1</v>
      </c>
      <c r="B22" s="467" t="s">
        <v>322</v>
      </c>
      <c r="C22" s="468">
        <v>30.59864</v>
      </c>
      <c r="D22" s="469">
        <f>(C22/C27)*100</f>
        <v>0.8489384512639588</v>
      </c>
      <c r="E22" s="468">
        <v>8.093218</v>
      </c>
      <c r="F22" s="469">
        <f>(E22/E27)*100</f>
        <v>0.28477128159919407</v>
      </c>
      <c r="G22" s="468">
        <f t="shared" si="0"/>
        <v>-22.505422</v>
      </c>
      <c r="H22" s="470">
        <f>(G22/G27)*100</f>
        <v>2.952169545512542</v>
      </c>
      <c r="I22" s="471"/>
    </row>
    <row r="23" spans="1:9" s="465" customFormat="1" ht="15.75">
      <c r="A23" s="466">
        <v>1</v>
      </c>
      <c r="B23" s="467" t="s">
        <v>323</v>
      </c>
      <c r="C23" s="468">
        <v>22.968923</v>
      </c>
      <c r="D23" s="469">
        <f>(C23/C27)*100</f>
        <v>0.6372571434162146</v>
      </c>
      <c r="E23" s="468">
        <v>3.277859</v>
      </c>
      <c r="F23" s="469">
        <f>(E23/E27)*100</f>
        <v>0.1153360886030072</v>
      </c>
      <c r="G23" s="468">
        <f t="shared" si="0"/>
        <v>-19.691064</v>
      </c>
      <c r="H23" s="470">
        <f>(G23/G27)*100</f>
        <v>2.582993531938143</v>
      </c>
      <c r="I23" s="471"/>
    </row>
    <row r="24" spans="1:9" s="465" customFormat="1" ht="15.75">
      <c r="A24" s="466"/>
      <c r="B24" s="467" t="s">
        <v>324</v>
      </c>
      <c r="C24" s="468">
        <v>45.906669</v>
      </c>
      <c r="D24" s="469">
        <f>(C24/C27)*100</f>
        <v>1.2736493021764101</v>
      </c>
      <c r="E24" s="472">
        <v>1.1563800000000002</v>
      </c>
      <c r="F24" s="469">
        <f>(E24/E27)*100</f>
        <v>0.04068886005735618</v>
      </c>
      <c r="G24" s="468">
        <f>E24-C24</f>
        <v>-44.750289</v>
      </c>
      <c r="H24" s="470">
        <f>(G24/G27)*100</f>
        <v>5.870160547919738</v>
      </c>
      <c r="I24" s="471"/>
    </row>
    <row r="25" spans="1:9" s="465" customFormat="1" ht="15.75">
      <c r="A25" s="466"/>
      <c r="B25" s="467" t="s">
        <v>325</v>
      </c>
      <c r="C25" s="468">
        <v>24.979945</v>
      </c>
      <c r="D25" s="469">
        <f>(C25/C27)*100</f>
        <v>0.6930515807551862</v>
      </c>
      <c r="E25" s="472">
        <v>0.285497</v>
      </c>
      <c r="F25" s="469">
        <f>(E25/E27)*100</f>
        <v>0.010045614313456663</v>
      </c>
      <c r="G25" s="468">
        <f t="shared" si="0"/>
        <v>-24.694448</v>
      </c>
      <c r="H25" s="470">
        <f>(G25/G27)*100</f>
        <v>3.2393170556341095</v>
      </c>
      <c r="I25" s="471"/>
    </row>
    <row r="26" spans="1:9" s="465" customFormat="1" ht="15.75">
      <c r="A26" s="466"/>
      <c r="B26" s="473" t="s">
        <v>326</v>
      </c>
      <c r="C26" s="474">
        <v>12.82415</v>
      </c>
      <c r="D26" s="475">
        <f>(C26/C27)*100</f>
        <v>0.35579731778198953</v>
      </c>
      <c r="E26" s="474">
        <v>35.749601000000006</v>
      </c>
      <c r="F26" s="475">
        <f>(E26/E27)*100</f>
        <v>1.2579000952933472</v>
      </c>
      <c r="G26" s="474">
        <f t="shared" si="0"/>
        <v>22.925451000000006</v>
      </c>
      <c r="H26" s="476">
        <f>(G26/G27)*100</f>
        <v>-3.0072672380611247</v>
      </c>
      <c r="I26" s="471"/>
    </row>
    <row r="27" spans="1:8" s="465" customFormat="1" ht="19.5" thickBot="1">
      <c r="A27" s="477"/>
      <c r="B27" s="478" t="s">
        <v>330</v>
      </c>
      <c r="C27" s="479">
        <v>3604.341393</v>
      </c>
      <c r="D27" s="480">
        <v>100</v>
      </c>
      <c r="E27" s="479">
        <v>2842.006383</v>
      </c>
      <c r="F27" s="480">
        <v>100</v>
      </c>
      <c r="G27" s="479">
        <f t="shared" si="0"/>
        <v>-762.3350100000002</v>
      </c>
      <c r="H27" s="481">
        <v>100</v>
      </c>
    </row>
    <row r="28" spans="1:8" ht="10.5" customHeight="1">
      <c r="A28" s="483"/>
      <c r="B28" s="483"/>
      <c r="C28" s="484"/>
      <c r="D28" s="485"/>
      <c r="E28" s="485"/>
      <c r="F28" s="485"/>
      <c r="G28" s="485"/>
      <c r="H28" s="485"/>
    </row>
    <row r="29" spans="1:11" ht="15.75">
      <c r="A29" s="585" t="s">
        <v>484</v>
      </c>
      <c r="B29" s="621"/>
      <c r="C29" s="290"/>
      <c r="D29" s="290"/>
      <c r="E29" s="290"/>
      <c r="F29" s="290"/>
      <c r="G29" s="290"/>
      <c r="H29" s="290"/>
      <c r="I29" s="290"/>
      <c r="J29" s="290"/>
      <c r="K29" s="290"/>
    </row>
    <row r="30" spans="1:11" s="487" customFormat="1" ht="19.5" customHeight="1">
      <c r="A30" s="621" t="s">
        <v>332</v>
      </c>
      <c r="B30" s="621"/>
      <c r="C30" s="290"/>
      <c r="D30" s="290"/>
      <c r="E30" s="290"/>
      <c r="F30" s="290"/>
      <c r="G30" s="290"/>
      <c r="H30" s="633"/>
      <c r="I30" s="290"/>
      <c r="J30" s="290"/>
      <c r="K30" s="290"/>
    </row>
    <row r="31" spans="1:11" s="487" customFormat="1" ht="15">
      <c r="A31" s="621" t="s">
        <v>333</v>
      </c>
      <c r="B31" s="621"/>
      <c r="C31" s="290"/>
      <c r="D31" s="621" t="s">
        <v>334</v>
      </c>
      <c r="E31" s="621"/>
      <c r="F31" s="621"/>
      <c r="G31" s="621"/>
      <c r="H31" s="634"/>
      <c r="I31" s="621"/>
      <c r="J31" s="290"/>
      <c r="K31" s="290"/>
    </row>
    <row r="32" spans="1:11" s="487" customFormat="1" ht="15">
      <c r="A32" s="621" t="s">
        <v>335</v>
      </c>
      <c r="B32" s="621"/>
      <c r="C32" s="290"/>
      <c r="D32" s="621" t="s">
        <v>336</v>
      </c>
      <c r="E32" s="621"/>
      <c r="F32" s="621"/>
      <c r="G32" s="621"/>
      <c r="H32" s="621"/>
      <c r="I32" s="621"/>
      <c r="J32" s="290"/>
      <c r="K32" s="290"/>
    </row>
    <row r="33" spans="1:11" s="487" customFormat="1" ht="15">
      <c r="A33" s="621"/>
      <c r="B33" s="621"/>
      <c r="C33" s="290"/>
      <c r="D33" s="621" t="s">
        <v>337</v>
      </c>
      <c r="E33" s="621"/>
      <c r="F33" s="621"/>
      <c r="G33" s="621"/>
      <c r="H33" s="621"/>
      <c r="I33" s="621"/>
      <c r="J33" s="290"/>
      <c r="K33" s="290"/>
    </row>
    <row r="34" spans="1:11" s="487" customFormat="1" ht="15">
      <c r="A34" s="621"/>
      <c r="B34" s="621"/>
      <c r="C34" s="290"/>
      <c r="D34" s="621" t="s">
        <v>338</v>
      </c>
      <c r="E34" s="621"/>
      <c r="F34" s="621"/>
      <c r="G34" s="621"/>
      <c r="H34" s="621"/>
      <c r="I34" s="621"/>
      <c r="J34" s="290"/>
      <c r="K34" s="290"/>
    </row>
    <row r="35" spans="1:11" s="487" customFormat="1" ht="15">
      <c r="A35" s="621"/>
      <c r="B35" s="621"/>
      <c r="C35" s="290"/>
      <c r="D35" s="621" t="s">
        <v>339</v>
      </c>
      <c r="E35" s="621"/>
      <c r="F35" s="621"/>
      <c r="G35" s="621"/>
      <c r="H35" s="621"/>
      <c r="I35" s="621"/>
      <c r="J35" s="290"/>
      <c r="K35" s="290"/>
    </row>
    <row r="36" spans="1:11" s="487" customFormat="1" ht="15">
      <c r="A36" s="621" t="s">
        <v>340</v>
      </c>
      <c r="B36" s="621"/>
      <c r="C36" s="290"/>
      <c r="D36" s="587" t="s">
        <v>341</v>
      </c>
      <c r="E36" s="621"/>
      <c r="F36" s="621"/>
      <c r="G36" s="621"/>
      <c r="H36" s="621"/>
      <c r="I36" s="621"/>
      <c r="J36" s="290"/>
      <c r="K36" s="290"/>
    </row>
    <row r="37" spans="1:11" s="487" customFormat="1" ht="15">
      <c r="A37" s="621"/>
      <c r="B37" s="621"/>
      <c r="C37" s="290"/>
      <c r="D37" s="587" t="s">
        <v>342</v>
      </c>
      <c r="E37" s="621"/>
      <c r="F37" s="621"/>
      <c r="G37" s="621"/>
      <c r="H37" s="621"/>
      <c r="I37" s="621"/>
      <c r="J37" s="290"/>
      <c r="K37" s="290"/>
    </row>
    <row r="38" spans="1:11" s="487" customFormat="1" ht="15">
      <c r="A38" s="621" t="s">
        <v>343</v>
      </c>
      <c r="B38" s="621"/>
      <c r="C38" s="290"/>
      <c r="D38" s="621" t="s">
        <v>344</v>
      </c>
      <c r="E38" s="621"/>
      <c r="F38" s="621"/>
      <c r="G38" s="621"/>
      <c r="H38" s="621"/>
      <c r="I38" s="621"/>
      <c r="J38" s="290"/>
      <c r="K38" s="290"/>
    </row>
    <row r="39" spans="1:11" s="487" customFormat="1" ht="15">
      <c r="A39" s="621"/>
      <c r="B39" s="621"/>
      <c r="C39" s="290"/>
      <c r="D39" s="621" t="s">
        <v>345</v>
      </c>
      <c r="E39" s="621"/>
      <c r="F39" s="621"/>
      <c r="G39" s="621"/>
      <c r="H39" s="621"/>
      <c r="I39" s="621"/>
      <c r="J39" s="290"/>
      <c r="K39" s="290"/>
    </row>
    <row r="40" spans="1:11" s="487" customFormat="1" ht="15">
      <c r="A40" s="621" t="s">
        <v>346</v>
      </c>
      <c r="B40" s="621"/>
      <c r="C40" s="290"/>
      <c r="D40" s="621" t="s">
        <v>347</v>
      </c>
      <c r="E40" s="621"/>
      <c r="F40" s="621"/>
      <c r="G40" s="621"/>
      <c r="H40" s="621"/>
      <c r="I40" s="621"/>
      <c r="J40" s="290"/>
      <c r="K40" s="290"/>
    </row>
    <row r="41" spans="1:11" s="487" customFormat="1" ht="15">
      <c r="A41" s="621" t="s">
        <v>348</v>
      </c>
      <c r="B41" s="621"/>
      <c r="C41" s="290"/>
      <c r="D41" s="621" t="s">
        <v>349</v>
      </c>
      <c r="E41" s="621"/>
      <c r="F41" s="621"/>
      <c r="G41" s="621"/>
      <c r="H41" s="621"/>
      <c r="I41" s="621"/>
      <c r="J41" s="290"/>
      <c r="K41" s="290"/>
    </row>
    <row r="42" spans="1:11" s="487" customFormat="1" ht="15">
      <c r="A42" s="621" t="s">
        <v>350</v>
      </c>
      <c r="B42" s="621"/>
      <c r="C42" s="290"/>
      <c r="D42" s="621" t="s">
        <v>351</v>
      </c>
      <c r="E42" s="621"/>
      <c r="F42" s="621"/>
      <c r="G42" s="621"/>
      <c r="H42" s="621"/>
      <c r="I42" s="621"/>
      <c r="J42" s="290"/>
      <c r="K42" s="290"/>
    </row>
    <row r="43" spans="1:11" s="487" customFormat="1" ht="15">
      <c r="A43" s="621" t="s">
        <v>352</v>
      </c>
      <c r="B43" s="621"/>
      <c r="C43" s="290"/>
      <c r="D43" s="621" t="s">
        <v>493</v>
      </c>
      <c r="E43" s="621"/>
      <c r="F43" s="621"/>
      <c r="G43" s="621"/>
      <c r="H43" s="621"/>
      <c r="I43" s="621"/>
      <c r="J43" s="290"/>
      <c r="K43" s="290"/>
    </row>
    <row r="44" spans="1:11" s="487" customFormat="1" ht="15">
      <c r="A44" s="621"/>
      <c r="B44" s="621"/>
      <c r="C44" s="290"/>
      <c r="D44" s="621" t="s">
        <v>494</v>
      </c>
      <c r="E44" s="621"/>
      <c r="F44" s="621"/>
      <c r="G44" s="621"/>
      <c r="H44" s="621"/>
      <c r="I44" s="621"/>
      <c r="J44" s="290"/>
      <c r="K44" s="290"/>
    </row>
    <row r="45" spans="1:11" s="487" customFormat="1" ht="15">
      <c r="A45" s="621" t="s">
        <v>307</v>
      </c>
      <c r="B45" s="621"/>
      <c r="C45" s="290"/>
      <c r="D45" s="621"/>
      <c r="E45" s="621"/>
      <c r="F45" s="621"/>
      <c r="G45" s="621"/>
      <c r="H45" s="621"/>
      <c r="I45" s="621"/>
      <c r="J45" s="290"/>
      <c r="K45" s="290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43" sqref="L43"/>
    </sheetView>
  </sheetViews>
  <sheetFormatPr defaultColWidth="9.140625" defaultRowHeight="15"/>
  <cols>
    <col min="1" max="1" width="13.421875" style="4" customWidth="1"/>
    <col min="2" max="2" width="12.28125" style="15" customWidth="1"/>
    <col min="3" max="3" width="5.8515625" style="4" customWidth="1"/>
    <col min="4" max="4" width="6.8515625" style="4" customWidth="1"/>
    <col min="5" max="6" width="6.28125" style="4" customWidth="1"/>
    <col min="7" max="7" width="6.8515625" style="4" customWidth="1"/>
    <col min="8" max="8" width="5.7109375" style="4" customWidth="1"/>
    <col min="9" max="9" width="6.00390625" style="4" customWidth="1"/>
    <col min="10" max="10" width="5.8515625" style="4" customWidth="1"/>
    <col min="11" max="11" width="4.8515625" style="4" bestFit="1" customWidth="1"/>
    <col min="12" max="16384" width="9.140625" style="4" customWidth="1"/>
  </cols>
  <sheetData>
    <row r="1" spans="1:4" ht="14.25">
      <c r="A1" s="37" t="s">
        <v>27</v>
      </c>
      <c r="B1" s="2"/>
      <c r="C1" s="3"/>
      <c r="D1" s="3"/>
    </row>
    <row r="2" spans="1:11" ht="12.75">
      <c r="A2" s="1" t="s">
        <v>28</v>
      </c>
      <c r="B2" s="2"/>
      <c r="C2" s="3"/>
      <c r="D2" s="3"/>
      <c r="I2" s="1943" t="s">
        <v>29</v>
      </c>
      <c r="J2" s="1943"/>
      <c r="K2" s="1943"/>
    </row>
    <row r="3" spans="1:11" ht="12.75">
      <c r="A3" s="1944" t="s">
        <v>0</v>
      </c>
      <c r="B3" s="1944" t="s">
        <v>1</v>
      </c>
      <c r="C3" s="1946" t="s">
        <v>2</v>
      </c>
      <c r="D3" s="1947"/>
      <c r="E3" s="1947"/>
      <c r="F3" s="1947"/>
      <c r="G3" s="1948"/>
      <c r="H3" s="1949" t="s">
        <v>3</v>
      </c>
      <c r="I3" s="1949"/>
      <c r="J3" s="1949"/>
      <c r="K3" s="1949"/>
    </row>
    <row r="4" spans="1:11" ht="12.75">
      <c r="A4" s="1945"/>
      <c r="B4" s="1945"/>
      <c r="C4" s="5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6" t="s">
        <v>5</v>
      </c>
      <c r="I4" s="7" t="s">
        <v>6</v>
      </c>
      <c r="J4" s="8" t="s">
        <v>7</v>
      </c>
      <c r="K4" s="6" t="s">
        <v>8</v>
      </c>
    </row>
    <row r="5" spans="1:11" ht="12.75">
      <c r="A5" s="9" t="s">
        <v>9</v>
      </c>
      <c r="B5" s="10">
        <v>2009</v>
      </c>
      <c r="C5" s="11">
        <v>115.1</v>
      </c>
      <c r="D5" s="12">
        <v>109.2</v>
      </c>
      <c r="E5" s="13">
        <v>121.6</v>
      </c>
      <c r="F5" s="12">
        <v>106.5</v>
      </c>
      <c r="G5" s="38">
        <v>127.7</v>
      </c>
      <c r="H5" s="13">
        <f aca="true" t="shared" si="0" ref="H5:K7">D5*100/$C5</f>
        <v>94.874022589053</v>
      </c>
      <c r="I5" s="14">
        <f t="shared" si="0"/>
        <v>105.6472632493484</v>
      </c>
      <c r="J5" s="13">
        <f t="shared" si="0"/>
        <v>92.52823631624675</v>
      </c>
      <c r="K5" s="13">
        <f t="shared" si="0"/>
        <v>110.9470026064292</v>
      </c>
    </row>
    <row r="6" spans="1:11" ht="12.75">
      <c r="A6" s="9" t="s">
        <v>10</v>
      </c>
      <c r="B6" s="15">
        <v>2010</v>
      </c>
      <c r="C6" s="16">
        <v>147.84</v>
      </c>
      <c r="D6" s="17">
        <v>134.11</v>
      </c>
      <c r="E6" s="16">
        <v>143.21</v>
      </c>
      <c r="F6" s="17">
        <v>142.5</v>
      </c>
      <c r="G6" s="39">
        <v>156.97</v>
      </c>
      <c r="H6" s="18">
        <f t="shared" si="0"/>
        <v>90.7129329004329</v>
      </c>
      <c r="I6" s="19">
        <f t="shared" si="0"/>
        <v>96.86823593073593</v>
      </c>
      <c r="J6" s="18">
        <f t="shared" si="0"/>
        <v>96.38798701298701</v>
      </c>
      <c r="K6" s="18">
        <f t="shared" si="0"/>
        <v>106.17559523809524</v>
      </c>
    </row>
    <row r="7" spans="1:11" ht="12.75">
      <c r="A7" s="9"/>
      <c r="B7" s="15">
        <v>2011</v>
      </c>
      <c r="C7" s="16">
        <v>224.43</v>
      </c>
      <c r="D7" s="17">
        <v>224.15</v>
      </c>
      <c r="E7" s="16">
        <v>219.03</v>
      </c>
      <c r="F7" s="17">
        <v>211.42</v>
      </c>
      <c r="G7" s="39">
        <v>224.56</v>
      </c>
      <c r="H7" s="18">
        <f t="shared" si="0"/>
        <v>99.8752394956111</v>
      </c>
      <c r="I7" s="19">
        <f t="shared" si="0"/>
        <v>97.59390455821413</v>
      </c>
      <c r="J7" s="18">
        <f t="shared" si="0"/>
        <v>94.20309227821592</v>
      </c>
      <c r="K7" s="18">
        <f t="shared" si="0"/>
        <v>100.05792451989484</v>
      </c>
    </row>
    <row r="8" spans="1:11" ht="12.75">
      <c r="A8" s="20"/>
      <c r="B8" s="21" t="s">
        <v>11</v>
      </c>
      <c r="C8" s="22">
        <f>C7*100/C6</f>
        <v>151.8060064935065</v>
      </c>
      <c r="D8" s="23">
        <f>D7*100/D6</f>
        <v>167.1389158153754</v>
      </c>
      <c r="E8" s="22">
        <f>E7*100/E6</f>
        <v>152.94323022135325</v>
      </c>
      <c r="F8" s="23">
        <f>F7*100/F6</f>
        <v>148.36491228070176</v>
      </c>
      <c r="G8" s="40">
        <f>G7*100/G6</f>
        <v>143.05918328342995</v>
      </c>
      <c r="H8" s="22"/>
      <c r="I8" s="24"/>
      <c r="J8" s="22"/>
      <c r="K8" s="22"/>
    </row>
    <row r="9" spans="1:11" ht="12.75">
      <c r="A9" s="9" t="s">
        <v>12</v>
      </c>
      <c r="B9" s="25">
        <v>2009</v>
      </c>
      <c r="C9" s="26">
        <v>152.6</v>
      </c>
      <c r="D9" s="27">
        <v>145.5</v>
      </c>
      <c r="E9" s="18">
        <v>97.6</v>
      </c>
      <c r="F9" s="27">
        <v>110.3</v>
      </c>
      <c r="G9" s="41" t="s">
        <v>13</v>
      </c>
      <c r="H9" s="18">
        <f aca="true" t="shared" si="1" ref="H9:J11">D9*100/$C9</f>
        <v>95.3473132372215</v>
      </c>
      <c r="I9" s="19">
        <f t="shared" si="1"/>
        <v>63.95806028833552</v>
      </c>
      <c r="J9" s="18">
        <f t="shared" si="1"/>
        <v>72.28047182175622</v>
      </c>
      <c r="K9" s="18" t="s">
        <v>13</v>
      </c>
    </row>
    <row r="10" spans="1:11" ht="14.25" customHeight="1">
      <c r="A10" s="9" t="s">
        <v>14</v>
      </c>
      <c r="B10" s="2">
        <v>2010</v>
      </c>
      <c r="C10" s="16">
        <v>152.83</v>
      </c>
      <c r="D10" s="17">
        <v>134.75</v>
      </c>
      <c r="E10" s="16">
        <v>123.44</v>
      </c>
      <c r="F10" s="28">
        <v>118.1</v>
      </c>
      <c r="G10" s="42" t="s">
        <v>13</v>
      </c>
      <c r="H10" s="18">
        <f t="shared" si="1"/>
        <v>88.16986193810115</v>
      </c>
      <c r="I10" s="19">
        <f t="shared" si="1"/>
        <v>80.76948243145979</v>
      </c>
      <c r="J10" s="18">
        <f t="shared" si="1"/>
        <v>77.27540404370869</v>
      </c>
      <c r="K10" s="18" t="s">
        <v>13</v>
      </c>
    </row>
    <row r="11" spans="1:11" ht="12.75">
      <c r="A11" s="9"/>
      <c r="B11" s="2">
        <v>2011</v>
      </c>
      <c r="C11" s="16">
        <v>209.43</v>
      </c>
      <c r="D11" s="17">
        <v>196.06</v>
      </c>
      <c r="E11" s="16">
        <v>213.8</v>
      </c>
      <c r="F11" s="17">
        <v>204.5</v>
      </c>
      <c r="G11" s="42" t="s">
        <v>13</v>
      </c>
      <c r="H11" s="18">
        <f t="shared" si="1"/>
        <v>93.61600534784893</v>
      </c>
      <c r="I11" s="19">
        <f t="shared" si="1"/>
        <v>102.08661605309649</v>
      </c>
      <c r="J11" s="18">
        <f t="shared" si="1"/>
        <v>97.6459915007401</v>
      </c>
      <c r="K11" s="18" t="s">
        <v>13</v>
      </c>
    </row>
    <row r="12" spans="1:11" ht="12.75">
      <c r="A12" s="20"/>
      <c r="B12" s="21" t="s">
        <v>11</v>
      </c>
      <c r="C12" s="22">
        <f>C11*100/C10</f>
        <v>137.03461362297978</v>
      </c>
      <c r="D12" s="23">
        <f>D11*100/D10</f>
        <v>145.4990723562152</v>
      </c>
      <c r="E12" s="22">
        <f>E11*100/E10</f>
        <v>173.20155541153596</v>
      </c>
      <c r="F12" s="23">
        <f>F11*100/F10</f>
        <v>173.15834038950044</v>
      </c>
      <c r="G12" s="40"/>
      <c r="H12" s="22"/>
      <c r="I12" s="24"/>
      <c r="J12" s="22"/>
      <c r="K12" s="22"/>
    </row>
    <row r="13" spans="1:11" ht="12.75">
      <c r="A13" s="9" t="s">
        <v>15</v>
      </c>
      <c r="B13" s="25">
        <v>2009</v>
      </c>
      <c r="C13" s="26">
        <v>116.8</v>
      </c>
      <c r="D13" s="27">
        <v>100</v>
      </c>
      <c r="E13" s="18">
        <v>77.8</v>
      </c>
      <c r="F13" s="27">
        <v>85.9</v>
      </c>
      <c r="G13" s="42" t="s">
        <v>13</v>
      </c>
      <c r="H13" s="18">
        <f aca="true" t="shared" si="2" ref="H13:J15">D13*100/$C13</f>
        <v>85.61643835616438</v>
      </c>
      <c r="I13" s="19">
        <f t="shared" si="2"/>
        <v>66.60958904109589</v>
      </c>
      <c r="J13" s="18">
        <f t="shared" si="2"/>
        <v>73.54452054794521</v>
      </c>
      <c r="K13" s="18" t="s">
        <v>13</v>
      </c>
    </row>
    <row r="14" spans="1:11" ht="12.75">
      <c r="A14" s="9" t="s">
        <v>10</v>
      </c>
      <c r="B14" s="2">
        <v>2010</v>
      </c>
      <c r="C14" s="16">
        <v>139.88</v>
      </c>
      <c r="D14" s="17">
        <v>112.76</v>
      </c>
      <c r="E14" s="16">
        <v>107.16</v>
      </c>
      <c r="F14" s="28">
        <v>111.5</v>
      </c>
      <c r="G14" s="42" t="s">
        <v>13</v>
      </c>
      <c r="H14" s="18">
        <f t="shared" si="2"/>
        <v>80.61195310265943</v>
      </c>
      <c r="I14" s="19">
        <f t="shared" si="2"/>
        <v>76.60852158993423</v>
      </c>
      <c r="J14" s="18">
        <f t="shared" si="2"/>
        <v>79.71118101229625</v>
      </c>
      <c r="K14" s="18" t="s">
        <v>13</v>
      </c>
    </row>
    <row r="15" spans="1:11" ht="12.75">
      <c r="A15" s="9"/>
      <c r="B15" s="2">
        <v>2011</v>
      </c>
      <c r="C15" s="16">
        <v>194.81</v>
      </c>
      <c r="D15" s="17">
        <v>192.19</v>
      </c>
      <c r="E15" s="16">
        <v>180.2</v>
      </c>
      <c r="F15" s="17">
        <v>166.2</v>
      </c>
      <c r="G15" s="42" t="s">
        <v>13</v>
      </c>
      <c r="H15" s="18">
        <f t="shared" si="2"/>
        <v>98.65509984087059</v>
      </c>
      <c r="I15" s="19">
        <f t="shared" si="2"/>
        <v>92.50038499050356</v>
      </c>
      <c r="J15" s="18">
        <f t="shared" si="2"/>
        <v>85.31389559057543</v>
      </c>
      <c r="K15" s="18" t="s">
        <v>13</v>
      </c>
    </row>
    <row r="16" spans="1:11" ht="12.75">
      <c r="A16" s="20"/>
      <c r="B16" s="21" t="s">
        <v>11</v>
      </c>
      <c r="C16" s="22">
        <f>C15*100/C14</f>
        <v>139.26937374892765</v>
      </c>
      <c r="D16" s="23">
        <f>D15*100/D14</f>
        <v>170.44164597374956</v>
      </c>
      <c r="E16" s="22">
        <f>E15*100/E14</f>
        <v>168.1597611048899</v>
      </c>
      <c r="F16" s="23">
        <f>F15*100/F14</f>
        <v>149.05829596412556</v>
      </c>
      <c r="G16" s="40"/>
      <c r="H16" s="22"/>
      <c r="I16" s="24"/>
      <c r="J16" s="22"/>
      <c r="K16" s="22"/>
    </row>
    <row r="17" spans="1:11" ht="12.75">
      <c r="A17" s="9" t="s">
        <v>16</v>
      </c>
      <c r="B17" s="25">
        <v>2009</v>
      </c>
      <c r="C17" s="26">
        <v>97.7</v>
      </c>
      <c r="D17" s="27">
        <v>105.9</v>
      </c>
      <c r="E17" s="18">
        <v>103.88</v>
      </c>
      <c r="F17" s="27">
        <v>104</v>
      </c>
      <c r="G17" s="41">
        <v>117.2</v>
      </c>
      <c r="H17" s="18">
        <f aca="true" t="shared" si="3" ref="H17:K19">D17*100/$C17</f>
        <v>108.39303991811668</v>
      </c>
      <c r="I17" s="19">
        <f t="shared" si="3"/>
        <v>106.32548618219037</v>
      </c>
      <c r="J17" s="18">
        <f t="shared" si="3"/>
        <v>106.44831115660183</v>
      </c>
      <c r="K17" s="18">
        <f t="shared" si="3"/>
        <v>119.95905834186284</v>
      </c>
    </row>
    <row r="18" spans="1:11" ht="12.75">
      <c r="A18" s="9" t="s">
        <v>17</v>
      </c>
      <c r="B18" s="2">
        <v>2010</v>
      </c>
      <c r="C18" s="16">
        <v>148.86</v>
      </c>
      <c r="D18" s="17">
        <v>129.77</v>
      </c>
      <c r="E18" s="16">
        <v>142.96</v>
      </c>
      <c r="F18" s="28">
        <v>136.5</v>
      </c>
      <c r="G18" s="42">
        <v>159.2</v>
      </c>
      <c r="H18" s="18">
        <f t="shared" si="3"/>
        <v>87.1758699449147</v>
      </c>
      <c r="I18" s="19">
        <f t="shared" si="3"/>
        <v>96.03654440413811</v>
      </c>
      <c r="J18" s="18">
        <f t="shared" si="3"/>
        <v>91.69689641273679</v>
      </c>
      <c r="K18" s="18">
        <f t="shared" si="3"/>
        <v>106.94612387478165</v>
      </c>
    </row>
    <row r="19" spans="1:11" ht="12.75">
      <c r="A19" s="9"/>
      <c r="B19" s="2">
        <v>2011</v>
      </c>
      <c r="C19" s="30">
        <v>192.7</v>
      </c>
      <c r="D19" s="28">
        <v>191.42</v>
      </c>
      <c r="E19" s="30">
        <v>207.5</v>
      </c>
      <c r="F19" s="28">
        <v>175.4</v>
      </c>
      <c r="G19" s="43">
        <v>217.8</v>
      </c>
      <c r="H19" s="18">
        <f t="shared" si="3"/>
        <v>99.33575505967826</v>
      </c>
      <c r="I19" s="19">
        <f t="shared" si="3"/>
        <v>107.68033212247016</v>
      </c>
      <c r="J19" s="18">
        <f t="shared" si="3"/>
        <v>91.02231447846394</v>
      </c>
      <c r="K19" s="18">
        <f t="shared" si="3"/>
        <v>113.0254281266217</v>
      </c>
    </row>
    <row r="20" spans="1:11" ht="12.75">
      <c r="A20" s="20"/>
      <c r="B20" s="21" t="s">
        <v>11</v>
      </c>
      <c r="C20" s="22">
        <f>C19*100/C18</f>
        <v>129.45049039365847</v>
      </c>
      <c r="D20" s="23">
        <f>D19*100/D18</f>
        <v>147.50712799568467</v>
      </c>
      <c r="E20" s="22">
        <f>E19*100/E18</f>
        <v>145.14549524342473</v>
      </c>
      <c r="F20" s="23">
        <f>F19*100/F18</f>
        <v>128.4981684981685</v>
      </c>
      <c r="G20" s="44">
        <f>G19*100/G18</f>
        <v>136.80904522613065</v>
      </c>
      <c r="H20" s="22"/>
      <c r="I20" s="24"/>
      <c r="J20" s="22"/>
      <c r="K20" s="22"/>
    </row>
    <row r="21" spans="1:11" ht="12.75">
      <c r="A21" s="9" t="s">
        <v>18</v>
      </c>
      <c r="B21" s="25">
        <v>2009</v>
      </c>
      <c r="C21" s="26">
        <v>241.2</v>
      </c>
      <c r="D21" s="27">
        <v>268.6</v>
      </c>
      <c r="E21" s="18">
        <v>275.7</v>
      </c>
      <c r="F21" s="27">
        <v>255.2</v>
      </c>
      <c r="G21" s="41">
        <v>285.4</v>
      </c>
      <c r="H21" s="18">
        <f aca="true" t="shared" si="4" ref="H21:K23">D21*100/$C21</f>
        <v>111.3598673300166</v>
      </c>
      <c r="I21" s="19">
        <f t="shared" si="4"/>
        <v>114.30348258706468</v>
      </c>
      <c r="J21" s="18">
        <f t="shared" si="4"/>
        <v>105.80431177446103</v>
      </c>
      <c r="K21" s="18">
        <f t="shared" si="4"/>
        <v>118.32504145936981</v>
      </c>
    </row>
    <row r="22" spans="1:11" ht="12.75">
      <c r="A22" s="9"/>
      <c r="B22" s="2">
        <v>2010</v>
      </c>
      <c r="C22" s="16">
        <v>319.24</v>
      </c>
      <c r="D22" s="17">
        <v>305.91</v>
      </c>
      <c r="E22" s="16">
        <v>324.74</v>
      </c>
      <c r="F22" s="17">
        <v>292</v>
      </c>
      <c r="G22" s="41">
        <f>G21+(G21*0.145)</f>
        <v>326.78299999999996</v>
      </c>
      <c r="H22" s="18">
        <f t="shared" si="4"/>
        <v>95.82445808795892</v>
      </c>
      <c r="I22" s="19">
        <f t="shared" si="4"/>
        <v>101.72284174915424</v>
      </c>
      <c r="J22" s="18">
        <f t="shared" si="4"/>
        <v>91.46723468237063</v>
      </c>
      <c r="K22" s="18">
        <f t="shared" si="4"/>
        <v>102.36279914797643</v>
      </c>
    </row>
    <row r="23" spans="1:11" ht="12.75">
      <c r="A23" s="9"/>
      <c r="B23" s="2">
        <v>2011</v>
      </c>
      <c r="C23" s="16">
        <v>460.62</v>
      </c>
      <c r="D23" s="17">
        <v>455.75</v>
      </c>
      <c r="E23" s="16">
        <v>450.8</v>
      </c>
      <c r="F23" s="17">
        <v>427.4</v>
      </c>
      <c r="G23" s="42">
        <v>381.64</v>
      </c>
      <c r="H23" s="18">
        <f t="shared" si="4"/>
        <v>98.94272936476922</v>
      </c>
      <c r="I23" s="19">
        <f t="shared" si="4"/>
        <v>97.86809083409318</v>
      </c>
      <c r="J23" s="18">
        <f t="shared" si="4"/>
        <v>92.78798141635187</v>
      </c>
      <c r="K23" s="18">
        <f t="shared" si="4"/>
        <v>82.85354522165777</v>
      </c>
    </row>
    <row r="24" spans="1:11" ht="12.75">
      <c r="A24" s="20"/>
      <c r="B24" s="21" t="s">
        <v>11</v>
      </c>
      <c r="C24" s="22">
        <f>C23*100/C22</f>
        <v>144.28643027189574</v>
      </c>
      <c r="D24" s="23">
        <f>D23*100/D22</f>
        <v>148.98172665162954</v>
      </c>
      <c r="E24" s="22">
        <f>E23*100/E22</f>
        <v>138.81874730553673</v>
      </c>
      <c r="F24" s="23">
        <f>F23*100/F22</f>
        <v>146.36986301369862</v>
      </c>
      <c r="G24" s="40">
        <f>G23*100/G22</f>
        <v>116.786980962902</v>
      </c>
      <c r="H24" s="22"/>
      <c r="I24" s="24"/>
      <c r="J24" s="22"/>
      <c r="K24" s="22"/>
    </row>
    <row r="25" spans="1:11" ht="12.75">
      <c r="A25" s="9" t="s">
        <v>19</v>
      </c>
      <c r="B25" s="25">
        <v>2009</v>
      </c>
      <c r="C25" s="26">
        <v>200.8</v>
      </c>
      <c r="D25" s="27">
        <v>267.8</v>
      </c>
      <c r="E25" s="18" t="s">
        <v>13</v>
      </c>
      <c r="F25" s="27">
        <v>211</v>
      </c>
      <c r="G25" s="41">
        <v>288.3</v>
      </c>
      <c r="H25" s="18">
        <f>D25*100/$C25</f>
        <v>133.36653386454182</v>
      </c>
      <c r="I25" s="19" t="s">
        <v>13</v>
      </c>
      <c r="J25" s="18">
        <f aca="true" t="shared" si="5" ref="J25:K27">F25*100/$C25</f>
        <v>105.0796812749004</v>
      </c>
      <c r="K25" s="18">
        <f t="shared" si="5"/>
        <v>143.57569721115536</v>
      </c>
    </row>
    <row r="26" spans="1:11" ht="12.75">
      <c r="A26" s="9"/>
      <c r="B26" s="2">
        <v>2010</v>
      </c>
      <c r="C26" s="16">
        <v>346.74</v>
      </c>
      <c r="D26" s="17">
        <v>283.13</v>
      </c>
      <c r="E26" s="29" t="s">
        <v>13</v>
      </c>
      <c r="F26" s="28">
        <v>328.4</v>
      </c>
      <c r="G26" s="41">
        <f>G25+(G25*0.145)</f>
        <v>330.1035</v>
      </c>
      <c r="H26" s="18">
        <f>D26*100/$C26</f>
        <v>81.65484224490973</v>
      </c>
      <c r="I26" s="19" t="s">
        <v>13</v>
      </c>
      <c r="J26" s="18">
        <f t="shared" si="5"/>
        <v>94.71073426775105</v>
      </c>
      <c r="K26" s="18">
        <f t="shared" si="5"/>
        <v>95.2020245717252</v>
      </c>
    </row>
    <row r="27" spans="1:11" ht="12.75">
      <c r="A27" s="9"/>
      <c r="B27" s="2">
        <v>2011</v>
      </c>
      <c r="C27" s="16">
        <v>356.55</v>
      </c>
      <c r="D27" s="17">
        <v>416.43</v>
      </c>
      <c r="E27" s="29" t="s">
        <v>13</v>
      </c>
      <c r="F27" s="28">
        <v>391.3</v>
      </c>
      <c r="G27" s="42">
        <v>420.9</v>
      </c>
      <c r="H27" s="18">
        <f>D27*100/$C27</f>
        <v>116.79427850231384</v>
      </c>
      <c r="I27" s="19" t="s">
        <v>13</v>
      </c>
      <c r="J27" s="18">
        <f t="shared" si="5"/>
        <v>109.7461786565699</v>
      </c>
      <c r="K27" s="18">
        <f t="shared" si="5"/>
        <v>118.0479596129575</v>
      </c>
    </row>
    <row r="28" spans="1:11" ht="12.75">
      <c r="A28" s="20"/>
      <c r="B28" s="21" t="s">
        <v>11</v>
      </c>
      <c r="C28" s="22">
        <f>C27*100/C26</f>
        <v>102.82920920574493</v>
      </c>
      <c r="D28" s="23">
        <f>D27*100/D26</f>
        <v>147.08084625437078</v>
      </c>
      <c r="E28" s="22"/>
      <c r="F28" s="23">
        <f>F27*100/F26</f>
        <v>119.15347137637029</v>
      </c>
      <c r="G28" s="40">
        <f>G27*100/G26</f>
        <v>127.50546419532056</v>
      </c>
      <c r="H28" s="22"/>
      <c r="I28" s="24"/>
      <c r="J28" s="22"/>
      <c r="K28" s="22"/>
    </row>
    <row r="29" spans="1:11" ht="12.75">
      <c r="A29" s="9" t="s">
        <v>20</v>
      </c>
      <c r="B29" s="25">
        <v>2009</v>
      </c>
      <c r="C29" s="26">
        <v>42</v>
      </c>
      <c r="D29" s="27">
        <v>29.2</v>
      </c>
      <c r="E29" s="18">
        <v>26.3</v>
      </c>
      <c r="F29" s="27">
        <v>33.1</v>
      </c>
      <c r="G29" s="41">
        <v>26.29</v>
      </c>
      <c r="H29" s="18">
        <f aca="true" t="shared" si="6" ref="H29:K31">D29*100/$C29</f>
        <v>69.52380952380952</v>
      </c>
      <c r="I29" s="19">
        <f t="shared" si="6"/>
        <v>62.61904761904762</v>
      </c>
      <c r="J29" s="18">
        <f t="shared" si="6"/>
        <v>78.80952380952381</v>
      </c>
      <c r="K29" s="18">
        <f t="shared" si="6"/>
        <v>62.595238095238095</v>
      </c>
    </row>
    <row r="30" spans="1:11" ht="12.75">
      <c r="A30" s="9" t="s">
        <v>21</v>
      </c>
      <c r="B30" s="2">
        <v>2010</v>
      </c>
      <c r="C30" s="16">
        <v>36.37</v>
      </c>
      <c r="D30" s="17">
        <v>28.07</v>
      </c>
      <c r="E30" s="16">
        <v>26.29</v>
      </c>
      <c r="F30" s="28">
        <v>31.2</v>
      </c>
      <c r="G30" s="41">
        <v>26.29</v>
      </c>
      <c r="H30" s="18">
        <f t="shared" si="6"/>
        <v>77.17899367610669</v>
      </c>
      <c r="I30" s="19">
        <f t="shared" si="6"/>
        <v>72.28485015122354</v>
      </c>
      <c r="J30" s="18">
        <f t="shared" si="6"/>
        <v>85.78498762716525</v>
      </c>
      <c r="K30" s="18">
        <f t="shared" si="6"/>
        <v>72.28485015122354</v>
      </c>
    </row>
    <row r="31" spans="1:11" ht="12.75">
      <c r="A31" s="9"/>
      <c r="B31" s="2">
        <v>2011</v>
      </c>
      <c r="C31" s="16">
        <v>36.13</v>
      </c>
      <c r="D31" s="17">
        <v>28.63</v>
      </c>
      <c r="E31" s="30">
        <v>26.3</v>
      </c>
      <c r="F31" s="28">
        <v>44.8</v>
      </c>
      <c r="G31" s="43">
        <v>26.3</v>
      </c>
      <c r="H31" s="18">
        <f t="shared" si="6"/>
        <v>79.24162745640741</v>
      </c>
      <c r="I31" s="19">
        <f t="shared" si="6"/>
        <v>72.79269305286465</v>
      </c>
      <c r="J31" s="18">
        <f t="shared" si="6"/>
        <v>123.99667866039302</v>
      </c>
      <c r="K31" s="18">
        <f t="shared" si="6"/>
        <v>72.79269305286465</v>
      </c>
    </row>
    <row r="32" spans="1:11" ht="12.75">
      <c r="A32" s="20"/>
      <c r="B32" s="21" t="s">
        <v>11</v>
      </c>
      <c r="C32" s="22">
        <f>C31*100/C30</f>
        <v>99.34011547979105</v>
      </c>
      <c r="D32" s="23">
        <f>D31*100/D30</f>
        <v>101.99501246882792</v>
      </c>
      <c r="E32" s="22">
        <f>E31*100/E30</f>
        <v>100.038037276531</v>
      </c>
      <c r="F32" s="23">
        <f>F31*100/F30</f>
        <v>143.5897435897436</v>
      </c>
      <c r="G32" s="40">
        <f>G31*100/G30</f>
        <v>100.038037276531</v>
      </c>
      <c r="H32" s="22"/>
      <c r="I32" s="24"/>
      <c r="J32" s="22"/>
      <c r="K32" s="22"/>
    </row>
    <row r="33" spans="1:11" ht="12.75">
      <c r="A33" s="9" t="s">
        <v>22</v>
      </c>
      <c r="B33" s="25">
        <v>2009</v>
      </c>
      <c r="C33" s="26">
        <v>197.3</v>
      </c>
      <c r="D33" s="27">
        <v>124.9</v>
      </c>
      <c r="E33" s="18">
        <v>91.3</v>
      </c>
      <c r="F33" s="32">
        <v>171.3</v>
      </c>
      <c r="G33" s="42" t="s">
        <v>13</v>
      </c>
      <c r="H33" s="13">
        <f aca="true" t="shared" si="7" ref="H33:J35">D33*100/$C33</f>
        <v>63.3046122655854</v>
      </c>
      <c r="I33" s="19">
        <f t="shared" si="7"/>
        <v>46.27470856563608</v>
      </c>
      <c r="J33" s="18">
        <f t="shared" si="7"/>
        <v>86.82209832742016</v>
      </c>
      <c r="K33" s="18" t="s">
        <v>13</v>
      </c>
    </row>
    <row r="34" spans="1:11" ht="12.75">
      <c r="A34" s="9" t="s">
        <v>23</v>
      </c>
      <c r="B34" s="2">
        <v>2010</v>
      </c>
      <c r="C34" s="16">
        <v>273.03</v>
      </c>
      <c r="D34" s="17">
        <v>167.52</v>
      </c>
      <c r="E34" s="16">
        <v>96.14</v>
      </c>
      <c r="F34" s="28">
        <v>251.1</v>
      </c>
      <c r="G34" s="42" t="s">
        <v>13</v>
      </c>
      <c r="H34" s="18">
        <f t="shared" si="7"/>
        <v>61.355894956598185</v>
      </c>
      <c r="I34" s="19">
        <f t="shared" si="7"/>
        <v>35.21224773834378</v>
      </c>
      <c r="J34" s="18">
        <f t="shared" si="7"/>
        <v>91.96791561366884</v>
      </c>
      <c r="K34" s="18" t="s">
        <v>13</v>
      </c>
    </row>
    <row r="35" spans="1:11" ht="12.75">
      <c r="A35" s="9" t="s">
        <v>24</v>
      </c>
      <c r="B35" s="2">
        <v>2011</v>
      </c>
      <c r="C35" s="16">
        <v>290.75</v>
      </c>
      <c r="D35" s="17">
        <v>210.65</v>
      </c>
      <c r="E35" s="16">
        <f>370/4.12</f>
        <v>89.80582524271844</v>
      </c>
      <c r="F35" s="28">
        <v>185</v>
      </c>
      <c r="G35" s="42" t="s">
        <v>13</v>
      </c>
      <c r="H35" s="18">
        <f t="shared" si="7"/>
        <v>72.4505588993981</v>
      </c>
      <c r="I35" s="19">
        <f t="shared" si="7"/>
        <v>30.887644107555783</v>
      </c>
      <c r="J35" s="18">
        <f t="shared" si="7"/>
        <v>63.62854686156492</v>
      </c>
      <c r="K35" s="18" t="s">
        <v>13</v>
      </c>
    </row>
    <row r="36" spans="1:11" ht="12.75">
      <c r="A36" s="20"/>
      <c r="B36" s="21" t="s">
        <v>11</v>
      </c>
      <c r="C36" s="22">
        <f>C35*100/C34</f>
        <v>106.49012928982164</v>
      </c>
      <c r="D36" s="23">
        <f>D35*100/D34</f>
        <v>125.74617956064947</v>
      </c>
      <c r="E36" s="22">
        <f>E35*100/E34</f>
        <v>93.41150950979659</v>
      </c>
      <c r="F36" s="23">
        <f>F35*100/F34</f>
        <v>73.67582636399841</v>
      </c>
      <c r="G36" s="40"/>
      <c r="H36" s="22"/>
      <c r="I36" s="24"/>
      <c r="J36" s="22"/>
      <c r="K36" s="22"/>
    </row>
    <row r="37" spans="1:11" s="35" customFormat="1" ht="12.75" customHeight="1">
      <c r="A37" s="31" t="s">
        <v>25</v>
      </c>
      <c r="B37" s="15"/>
      <c r="C37" s="4"/>
      <c r="D37" s="4"/>
      <c r="E37" s="4"/>
      <c r="F37" s="3"/>
      <c r="G37" s="4"/>
      <c r="H37" s="33"/>
      <c r="I37" s="33"/>
      <c r="J37" s="34"/>
      <c r="K37" s="31"/>
    </row>
    <row r="38" spans="1:11" s="35" customFormat="1" ht="12.75">
      <c r="A38" s="4" t="s">
        <v>26</v>
      </c>
      <c r="B38" s="15"/>
      <c r="C38" s="4"/>
      <c r="D38" s="4"/>
      <c r="E38" s="4"/>
      <c r="F38" s="3"/>
      <c r="G38" s="4"/>
      <c r="H38" s="33"/>
      <c r="I38" s="33"/>
      <c r="J38" s="34"/>
      <c r="K38" s="31"/>
    </row>
  </sheetData>
  <sheetProtection/>
  <mergeCells count="5">
    <mergeCell ref="I2:K2"/>
    <mergeCell ref="A3:A4"/>
    <mergeCell ref="B3:B4"/>
    <mergeCell ref="C3:G3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46" customWidth="1"/>
    <col min="3" max="3" width="10.7109375" style="46" customWidth="1"/>
    <col min="4" max="4" width="7.8515625" style="46" customWidth="1"/>
    <col min="5" max="5" width="8.28125" style="46" customWidth="1"/>
    <col min="6" max="6" width="8.140625" style="46" customWidth="1"/>
    <col min="7" max="7" width="8.421875" style="46" customWidth="1"/>
    <col min="8" max="8" width="5.7109375" style="46" customWidth="1"/>
    <col min="9" max="9" width="6.00390625" style="46" customWidth="1"/>
    <col min="10" max="10" width="5.8515625" style="46" customWidth="1"/>
    <col min="11" max="11" width="6.28125" style="46" customWidth="1"/>
    <col min="12" max="16384" width="9.140625" style="46" customWidth="1"/>
  </cols>
  <sheetData>
    <row r="1" spans="1:11" ht="15">
      <c r="A1" s="45" t="s">
        <v>30</v>
      </c>
      <c r="B1" s="4"/>
      <c r="C1" s="4"/>
      <c r="D1" s="4"/>
      <c r="E1" s="4"/>
      <c r="F1" s="4"/>
      <c r="G1" s="4"/>
      <c r="H1" s="31"/>
      <c r="I1" s="31"/>
      <c r="J1" s="31"/>
      <c r="K1" s="34"/>
    </row>
    <row r="2" spans="1:11" ht="15">
      <c r="A2" s="1" t="s">
        <v>28</v>
      </c>
      <c r="B2" s="4"/>
      <c r="C2" s="4"/>
      <c r="D2" s="4"/>
      <c r="E2" s="4"/>
      <c r="F2" s="4"/>
      <c r="G2" s="4"/>
      <c r="H2" s="33"/>
      <c r="I2" s="33"/>
      <c r="J2" s="1954" t="s">
        <v>31</v>
      </c>
      <c r="K2" s="1954"/>
    </row>
    <row r="3" spans="1:11" ht="15">
      <c r="A3" s="1944" t="s">
        <v>0</v>
      </c>
      <c r="B3" s="1944" t="s">
        <v>1</v>
      </c>
      <c r="C3" s="1955" t="s">
        <v>2</v>
      </c>
      <c r="D3" s="1956"/>
      <c r="E3" s="1956"/>
      <c r="F3" s="1956"/>
      <c r="G3" s="1956"/>
      <c r="H3" s="1956" t="s">
        <v>32</v>
      </c>
      <c r="I3" s="1956"/>
      <c r="J3" s="1956"/>
      <c r="K3" s="1956"/>
    </row>
    <row r="4" spans="1:11" ht="15">
      <c r="A4" s="1945"/>
      <c r="B4" s="1945"/>
      <c r="C4" s="7" t="s">
        <v>4</v>
      </c>
      <c r="D4" s="6" t="s">
        <v>5</v>
      </c>
      <c r="E4" s="7" t="s">
        <v>6</v>
      </c>
      <c r="F4" s="6" t="s">
        <v>7</v>
      </c>
      <c r="G4" s="5" t="s">
        <v>8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">
      <c r="A5" s="1950" t="s">
        <v>33</v>
      </c>
      <c r="B5" s="47">
        <v>2009</v>
      </c>
      <c r="C5" s="48">
        <v>2677.42</v>
      </c>
      <c r="D5" s="49">
        <v>2802.6</v>
      </c>
      <c r="E5" s="48">
        <v>2471.9</v>
      </c>
      <c r="F5" s="49">
        <v>2308</v>
      </c>
      <c r="G5" s="48">
        <v>3194.2</v>
      </c>
      <c r="H5" s="18">
        <f aca="true" t="shared" si="0" ref="H5:K7">D5*100/$C5</f>
        <v>104.67539646375988</v>
      </c>
      <c r="I5" s="18">
        <f t="shared" si="0"/>
        <v>92.32395365687863</v>
      </c>
      <c r="J5" s="18">
        <f t="shared" si="0"/>
        <v>86.20238886689425</v>
      </c>
      <c r="K5" s="18">
        <f t="shared" si="0"/>
        <v>119.30141703580313</v>
      </c>
    </row>
    <row r="6" spans="1:11" ht="15">
      <c r="A6" s="1951"/>
      <c r="B6" s="47">
        <v>2010</v>
      </c>
      <c r="C6" s="50">
        <v>2861.1</v>
      </c>
      <c r="D6" s="51">
        <v>2929.1</v>
      </c>
      <c r="E6" s="50">
        <v>2562.1</v>
      </c>
      <c r="F6" s="51">
        <f>1332.6*1.8</f>
        <v>2398.68</v>
      </c>
      <c r="G6" s="50">
        <v>3195.7</v>
      </c>
      <c r="H6" s="18">
        <f t="shared" si="0"/>
        <v>102.3767082590612</v>
      </c>
      <c r="I6" s="18">
        <f t="shared" si="0"/>
        <v>89.54947397853972</v>
      </c>
      <c r="J6" s="18">
        <f t="shared" si="0"/>
        <v>83.83768480654292</v>
      </c>
      <c r="K6" s="18">
        <f t="shared" si="0"/>
        <v>111.6948026982629</v>
      </c>
    </row>
    <row r="7" spans="1:11" ht="15">
      <c r="A7" s="1951"/>
      <c r="B7" s="52">
        <v>2011</v>
      </c>
      <c r="C7" s="50">
        <v>3054.1</v>
      </c>
      <c r="D7" s="51">
        <v>3224.9</v>
      </c>
      <c r="E7" s="50">
        <v>3095.3</v>
      </c>
      <c r="F7" s="53">
        <v>2790.5</v>
      </c>
      <c r="G7" s="50">
        <v>3511.5</v>
      </c>
      <c r="H7" s="18">
        <f t="shared" si="0"/>
        <v>105.5924822369929</v>
      </c>
      <c r="I7" s="18">
        <f t="shared" si="0"/>
        <v>101.34900625388822</v>
      </c>
      <c r="J7" s="18">
        <f t="shared" si="0"/>
        <v>91.36897940473462</v>
      </c>
      <c r="K7" s="18">
        <f t="shared" si="0"/>
        <v>114.9765888477784</v>
      </c>
    </row>
    <row r="8" spans="1:11" ht="13.5" customHeight="1">
      <c r="A8" s="1952"/>
      <c r="B8" s="54" t="s">
        <v>11</v>
      </c>
      <c r="C8" s="55">
        <f>C7*100/C6</f>
        <v>106.7456572646884</v>
      </c>
      <c r="D8" s="56">
        <f>D7*100/D6</f>
        <v>110.09866511897853</v>
      </c>
      <c r="E8" s="55">
        <f>E7*100/E6</f>
        <v>120.81105343273097</v>
      </c>
      <c r="F8" s="56">
        <f>F7*100/F6</f>
        <v>116.33481748294896</v>
      </c>
      <c r="G8" s="55">
        <f>G7*100/G6</f>
        <v>109.8820289764371</v>
      </c>
      <c r="H8" s="22"/>
      <c r="I8" s="22"/>
      <c r="J8" s="22"/>
      <c r="K8" s="22"/>
    </row>
    <row r="9" spans="1:11" ht="15">
      <c r="A9" s="1950" t="s">
        <v>34</v>
      </c>
      <c r="B9" s="47">
        <v>2009</v>
      </c>
      <c r="C9" s="57">
        <v>209.5</v>
      </c>
      <c r="D9" s="49">
        <v>226.3</v>
      </c>
      <c r="E9" s="57">
        <v>221.9</v>
      </c>
      <c r="F9" s="49">
        <v>214.7</v>
      </c>
      <c r="G9" s="50">
        <v>268.2</v>
      </c>
      <c r="H9" s="18">
        <f aca="true" t="shared" si="1" ref="H9:K11">D9*100/$C9</f>
        <v>108.01909307875896</v>
      </c>
      <c r="I9" s="18">
        <f t="shared" si="1"/>
        <v>105.91885441527447</v>
      </c>
      <c r="J9" s="18">
        <f t="shared" si="1"/>
        <v>102.48210023866348</v>
      </c>
      <c r="K9" s="18">
        <f t="shared" si="1"/>
        <v>128.01909307875894</v>
      </c>
    </row>
    <row r="10" spans="1:11" ht="15">
      <c r="A10" s="1951"/>
      <c r="B10" s="47">
        <v>2010</v>
      </c>
      <c r="C10" s="58">
        <v>273.2</v>
      </c>
      <c r="D10" s="49">
        <v>282.8</v>
      </c>
      <c r="E10" s="57">
        <v>273.3</v>
      </c>
      <c r="F10" s="49">
        <v>260.3</v>
      </c>
      <c r="G10" s="50">
        <v>306.7</v>
      </c>
      <c r="H10" s="18">
        <f t="shared" si="1"/>
        <v>103.51390922401171</v>
      </c>
      <c r="I10" s="18">
        <f t="shared" si="1"/>
        <v>100.03660322108345</v>
      </c>
      <c r="J10" s="18">
        <f t="shared" si="1"/>
        <v>95.27818448023426</v>
      </c>
      <c r="K10" s="18">
        <f t="shared" si="1"/>
        <v>112.26207906295754</v>
      </c>
    </row>
    <row r="11" spans="1:11" ht="15" customHeight="1">
      <c r="A11" s="1951"/>
      <c r="B11" s="52">
        <v>2011</v>
      </c>
      <c r="C11" s="16">
        <v>318.03</v>
      </c>
      <c r="D11" s="28">
        <v>336.5</v>
      </c>
      <c r="E11" s="30">
        <v>295.1</v>
      </c>
      <c r="F11" s="28">
        <v>313.3</v>
      </c>
      <c r="G11" s="59">
        <v>339.97</v>
      </c>
      <c r="H11" s="18">
        <f t="shared" si="1"/>
        <v>105.80762821117506</v>
      </c>
      <c r="I11" s="18">
        <f t="shared" si="1"/>
        <v>92.78998836587745</v>
      </c>
      <c r="J11" s="18">
        <f t="shared" si="1"/>
        <v>98.5127189258875</v>
      </c>
      <c r="K11" s="18">
        <f t="shared" si="1"/>
        <v>106.89872024651763</v>
      </c>
    </row>
    <row r="12" spans="1:11" ht="15">
      <c r="A12" s="1952"/>
      <c r="B12" s="54" t="s">
        <v>11</v>
      </c>
      <c r="C12" s="55">
        <f>C11*100/C10</f>
        <v>116.40922401171302</v>
      </c>
      <c r="D12" s="56">
        <f>D11*100/D10</f>
        <v>118.98868458274399</v>
      </c>
      <c r="E12" s="55">
        <f>E11*100/E10</f>
        <v>107.97658251006222</v>
      </c>
      <c r="F12" s="56">
        <f>F11*100/F10</f>
        <v>120.36112178255858</v>
      </c>
      <c r="G12" s="55">
        <f>G11*100/G10</f>
        <v>110.84773394196283</v>
      </c>
      <c r="H12" s="22"/>
      <c r="I12" s="22"/>
      <c r="J12" s="22"/>
      <c r="K12" s="22"/>
    </row>
    <row r="13" spans="1:11" ht="15">
      <c r="A13" s="1950" t="s">
        <v>35</v>
      </c>
      <c r="B13" s="47">
        <v>2009</v>
      </c>
      <c r="C13" s="60">
        <v>1533.6</v>
      </c>
      <c r="D13" s="49">
        <v>1499.6</v>
      </c>
      <c r="E13" s="57">
        <v>1436.9</v>
      </c>
      <c r="F13" s="49">
        <v>1494.6</v>
      </c>
      <c r="G13" s="57">
        <v>1422</v>
      </c>
      <c r="H13" s="18">
        <f aca="true" t="shared" si="2" ref="H13:K15">D13*100/$C13</f>
        <v>97.7829942618675</v>
      </c>
      <c r="I13" s="18">
        <f t="shared" si="2"/>
        <v>93.6945748565467</v>
      </c>
      <c r="J13" s="18">
        <f t="shared" si="2"/>
        <v>97.45696400625978</v>
      </c>
      <c r="K13" s="18">
        <f t="shared" si="2"/>
        <v>92.72300469483568</v>
      </c>
    </row>
    <row r="14" spans="1:11" ht="15" customHeight="1">
      <c r="A14" s="1951"/>
      <c r="B14" s="47">
        <v>2010</v>
      </c>
      <c r="C14" s="50">
        <v>1458.7</v>
      </c>
      <c r="D14" s="49">
        <v>1422.1</v>
      </c>
      <c r="E14" s="57">
        <v>1350.5</v>
      </c>
      <c r="F14" s="49">
        <v>1412.9</v>
      </c>
      <c r="G14" s="50">
        <v>1454</v>
      </c>
      <c r="H14" s="18">
        <f t="shared" si="2"/>
        <v>97.49091656954822</v>
      </c>
      <c r="I14" s="18">
        <f t="shared" si="2"/>
        <v>92.58243641598683</v>
      </c>
      <c r="J14" s="18">
        <f t="shared" si="2"/>
        <v>96.86021800233084</v>
      </c>
      <c r="K14" s="18">
        <f t="shared" si="2"/>
        <v>99.67779529718241</v>
      </c>
    </row>
    <row r="15" spans="1:11" ht="15">
      <c r="A15" s="1951"/>
      <c r="B15" s="52">
        <v>2011</v>
      </c>
      <c r="C15" s="30">
        <v>1583.9</v>
      </c>
      <c r="D15" s="49">
        <v>1559.8</v>
      </c>
      <c r="E15" s="57">
        <v>1512</v>
      </c>
      <c r="F15" s="49">
        <v>1536.7</v>
      </c>
      <c r="G15" s="57">
        <v>1530.1</v>
      </c>
      <c r="H15" s="18">
        <f t="shared" si="2"/>
        <v>98.47843929541006</v>
      </c>
      <c r="I15" s="18">
        <f t="shared" si="2"/>
        <v>95.46057200580844</v>
      </c>
      <c r="J15" s="18">
        <f t="shared" si="2"/>
        <v>97.02001388976576</v>
      </c>
      <c r="K15" s="18">
        <f t="shared" si="2"/>
        <v>96.60332091672454</v>
      </c>
    </row>
    <row r="16" spans="1:11" ht="15">
      <c r="A16" s="1952"/>
      <c r="B16" s="54" t="s">
        <v>11</v>
      </c>
      <c r="C16" s="55">
        <f>C15*100/C14</f>
        <v>108.58298484952354</v>
      </c>
      <c r="D16" s="56">
        <f>D15*100/D14</f>
        <v>109.68286337107097</v>
      </c>
      <c r="E16" s="55">
        <f>E15*100/E14</f>
        <v>111.9585338763421</v>
      </c>
      <c r="F16" s="56">
        <f>F15*100/F14</f>
        <v>108.76212046146223</v>
      </c>
      <c r="G16" s="55">
        <f>G15*100/G14</f>
        <v>105.23383768913342</v>
      </c>
      <c r="H16" s="22"/>
      <c r="I16" s="22"/>
      <c r="J16" s="22"/>
      <c r="K16" s="22"/>
    </row>
    <row r="17" spans="1:11" ht="15" customHeight="1">
      <c r="A17" s="1950" t="s">
        <v>36</v>
      </c>
      <c r="B17" s="47">
        <v>2009</v>
      </c>
      <c r="C17" s="57">
        <v>1078.5</v>
      </c>
      <c r="D17" s="49">
        <v>1062.6</v>
      </c>
      <c r="E17" s="57">
        <v>1047.62</v>
      </c>
      <c r="F17" s="49">
        <f>937/0.735</f>
        <v>1274.8299319727892</v>
      </c>
      <c r="G17" s="48">
        <v>1470</v>
      </c>
      <c r="H17" s="18">
        <f aca="true" t="shared" si="3" ref="H17:K18">D17*100/$C17</f>
        <v>98.52573018080666</v>
      </c>
      <c r="I17" s="18">
        <f t="shared" si="3"/>
        <v>97.13676402410755</v>
      </c>
      <c r="J17" s="18">
        <f t="shared" si="3"/>
        <v>118.20398071143154</v>
      </c>
      <c r="K17" s="18">
        <f t="shared" si="3"/>
        <v>136.30041724617524</v>
      </c>
    </row>
    <row r="18" spans="1:11" ht="15">
      <c r="A18" s="1951"/>
      <c r="B18" s="47">
        <v>2010</v>
      </c>
      <c r="C18" s="50">
        <f>788.41/0.735</f>
        <v>1072.6666666666667</v>
      </c>
      <c r="D18" s="49">
        <f>805.6/0.735</f>
        <v>1096.0544217687075</v>
      </c>
      <c r="E18" s="57">
        <f>795.69/0.735</f>
        <v>1082.5714285714287</v>
      </c>
      <c r="F18" s="51">
        <f>952.3/0.735</f>
        <v>1295.6462585034012</v>
      </c>
      <c r="G18" s="57">
        <f>G17+(G17*0.02)</f>
        <v>1499.4</v>
      </c>
      <c r="H18" s="18">
        <f t="shared" si="3"/>
        <v>102.18033764158241</v>
      </c>
      <c r="I18" s="18">
        <f t="shared" si="3"/>
        <v>100.92337743052474</v>
      </c>
      <c r="J18" s="18">
        <f t="shared" si="3"/>
        <v>120.78740756712875</v>
      </c>
      <c r="K18" s="18">
        <f t="shared" si="3"/>
        <v>139.7824735860783</v>
      </c>
    </row>
    <row r="19" spans="1:11" ht="15">
      <c r="A19" s="1951"/>
      <c r="B19" s="52">
        <v>2011</v>
      </c>
      <c r="C19" s="50">
        <v>1240.5</v>
      </c>
      <c r="D19" s="49">
        <v>1223.4</v>
      </c>
      <c r="E19" s="57">
        <v>1218.6</v>
      </c>
      <c r="F19" s="51">
        <v>1210.9</v>
      </c>
      <c r="G19" s="57">
        <v>1602.6</v>
      </c>
      <c r="H19" s="18">
        <f>D19*100/$C19</f>
        <v>98.62152357920195</v>
      </c>
      <c r="I19" s="18">
        <f>E19*100/$C19</f>
        <v>98.23458282950422</v>
      </c>
      <c r="J19" s="18">
        <f>F19*100/$C19</f>
        <v>97.61386537686418</v>
      </c>
      <c r="K19" s="18">
        <f>G19*100/$C19</f>
        <v>129.18984280532044</v>
      </c>
    </row>
    <row r="20" spans="1:11" ht="15">
      <c r="A20" s="1952"/>
      <c r="B20" s="54" t="s">
        <v>11</v>
      </c>
      <c r="C20" s="55">
        <f>C19*100/C18</f>
        <v>115.6463642013673</v>
      </c>
      <c r="D20" s="56">
        <f>D19*100/D18</f>
        <v>111.61854518371402</v>
      </c>
      <c r="E20" s="55">
        <f>E19*100/E18</f>
        <v>112.5653206650831</v>
      </c>
      <c r="F20" s="56">
        <f>F19*100/F18</f>
        <v>93.4591515278799</v>
      </c>
      <c r="G20" s="55">
        <f>G19*100/G18</f>
        <v>106.8827531012405</v>
      </c>
      <c r="H20" s="22"/>
      <c r="I20" s="22"/>
      <c r="J20" s="22"/>
      <c r="K20" s="22"/>
    </row>
    <row r="21" spans="1:11" ht="15">
      <c r="A21" s="1950" t="s">
        <v>37</v>
      </c>
      <c r="B21" s="47">
        <v>2009</v>
      </c>
      <c r="C21" s="57">
        <v>1169</v>
      </c>
      <c r="D21" s="49">
        <v>1042</v>
      </c>
      <c r="E21" s="57">
        <v>1175</v>
      </c>
      <c r="F21" s="49">
        <v>1149</v>
      </c>
      <c r="G21" s="57">
        <v>1198.5</v>
      </c>
      <c r="H21" s="18">
        <f aca="true" t="shared" si="4" ref="H21:K23">D21*100/$C21</f>
        <v>89.1360136869119</v>
      </c>
      <c r="I21" s="18">
        <f t="shared" si="4"/>
        <v>100.51325919589392</v>
      </c>
      <c r="J21" s="18">
        <f t="shared" si="4"/>
        <v>98.28913601368691</v>
      </c>
      <c r="K21" s="18">
        <f t="shared" si="4"/>
        <v>102.5235243798118</v>
      </c>
    </row>
    <row r="22" spans="1:11" ht="15">
      <c r="A22" s="1951"/>
      <c r="B22" s="47">
        <v>2010</v>
      </c>
      <c r="C22" s="50">
        <v>1135.2</v>
      </c>
      <c r="D22" s="49">
        <v>1161.3</v>
      </c>
      <c r="E22" s="57">
        <v>1108.1</v>
      </c>
      <c r="F22" s="49">
        <v>1068.2</v>
      </c>
      <c r="G22" s="57">
        <v>1122.5</v>
      </c>
      <c r="H22" s="18">
        <f t="shared" si="4"/>
        <v>102.29915433403805</v>
      </c>
      <c r="I22" s="18">
        <f t="shared" si="4"/>
        <v>97.61275546159266</v>
      </c>
      <c r="J22" s="18">
        <f t="shared" si="4"/>
        <v>94.09795630725863</v>
      </c>
      <c r="K22" s="18">
        <f t="shared" si="4"/>
        <v>98.88125440451022</v>
      </c>
    </row>
    <row r="23" spans="1:11" ht="15">
      <c r="A23" s="1951"/>
      <c r="B23" s="52">
        <v>2011</v>
      </c>
      <c r="C23" s="30">
        <v>954.6</v>
      </c>
      <c r="D23" s="28">
        <v>935.5</v>
      </c>
      <c r="E23" s="50">
        <v>1114.1</v>
      </c>
      <c r="F23" s="51">
        <v>1048.8</v>
      </c>
      <c r="G23" s="16">
        <v>1109</v>
      </c>
      <c r="H23" s="18">
        <f t="shared" si="4"/>
        <v>97.99916195265033</v>
      </c>
      <c r="I23" s="18">
        <f t="shared" si="4"/>
        <v>116.70856903415041</v>
      </c>
      <c r="J23" s="18">
        <f t="shared" si="4"/>
        <v>109.86800754242614</v>
      </c>
      <c r="K23" s="18">
        <f t="shared" si="4"/>
        <v>116.17431384873245</v>
      </c>
    </row>
    <row r="24" spans="1:11" ht="15">
      <c r="A24" s="1952"/>
      <c r="B24" s="54" t="s">
        <v>11</v>
      </c>
      <c r="C24" s="55">
        <f>C23*100/C22</f>
        <v>84.0909090909091</v>
      </c>
      <c r="D24" s="56">
        <f>D23*100/D22</f>
        <v>80.55627314216827</v>
      </c>
      <c r="E24" s="55">
        <f>E23*100/E22</f>
        <v>100.54146737659056</v>
      </c>
      <c r="F24" s="56">
        <f>F23*100/F22</f>
        <v>98.1838607002434</v>
      </c>
      <c r="G24" s="55">
        <f>G23*100/G22</f>
        <v>98.79732739420935</v>
      </c>
      <c r="H24" s="61"/>
      <c r="I24" s="61"/>
      <c r="J24" s="61"/>
      <c r="K24" s="61"/>
    </row>
    <row r="25" spans="1:11" ht="15">
      <c r="A25" s="31" t="s">
        <v>38</v>
      </c>
      <c r="B25" s="4"/>
      <c r="C25" s="4"/>
      <c r="D25" s="4"/>
      <c r="E25" s="4"/>
      <c r="F25" s="4"/>
      <c r="G25" s="4"/>
      <c r="H25" s="33"/>
      <c r="I25" s="33"/>
      <c r="J25" s="33"/>
      <c r="K25" s="34"/>
    </row>
    <row r="26" spans="1:11" s="62" customFormat="1" ht="26.25" customHeight="1">
      <c r="A26" s="1953" t="s">
        <v>39</v>
      </c>
      <c r="B26" s="1953"/>
      <c r="C26" s="1953"/>
      <c r="D26" s="1953"/>
      <c r="E26" s="1953"/>
      <c r="F26" s="1953"/>
      <c r="G26" s="1953"/>
      <c r="H26" s="1953"/>
      <c r="I26" s="1953"/>
      <c r="J26" s="1953"/>
      <c r="K26" s="1953"/>
    </row>
    <row r="27" spans="1:11" ht="15">
      <c r="A27" s="4"/>
      <c r="B27" s="4"/>
      <c r="C27" s="4"/>
      <c r="D27" s="4"/>
      <c r="E27" s="4"/>
      <c r="F27" s="4"/>
      <c r="G27" s="4"/>
      <c r="H27" s="33"/>
      <c r="I27" s="33"/>
      <c r="J27" s="33"/>
      <c r="K27" s="34"/>
    </row>
    <row r="28" spans="1:11" ht="12.75" customHeight="1">
      <c r="A28" s="63"/>
      <c r="J28" s="64"/>
      <c r="K28" s="65"/>
    </row>
    <row r="29" spans="1:11" ht="15.75">
      <c r="A29" s="66"/>
      <c r="J29" s="67"/>
      <c r="K29" s="65"/>
    </row>
    <row r="30" spans="1:11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5"/>
    </row>
    <row r="31" spans="1:11" ht="15">
      <c r="A31" s="69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2" ht="15">
      <c r="A58" s="65"/>
      <c r="B58" s="65"/>
    </row>
    <row r="59" spans="1:2" ht="15">
      <c r="A59" s="65"/>
      <c r="B59" s="65"/>
    </row>
    <row r="60" spans="1:2" ht="15">
      <c r="A60" s="65"/>
      <c r="B60" s="65"/>
    </row>
    <row r="61" spans="1:2" ht="15">
      <c r="A61" s="65"/>
      <c r="B61" s="65"/>
    </row>
    <row r="62" spans="1:2" ht="15">
      <c r="A62" s="65"/>
      <c r="B62" s="65"/>
    </row>
    <row r="63" spans="1:2" ht="15">
      <c r="A63" s="65"/>
      <c r="B63" s="65"/>
    </row>
    <row r="64" spans="1:2" ht="15">
      <c r="A64" s="65"/>
      <c r="B64" s="65"/>
    </row>
    <row r="65" spans="1:2" ht="15">
      <c r="A65" s="65"/>
      <c r="B65" s="65"/>
    </row>
    <row r="66" spans="1:2" ht="15">
      <c r="A66" s="65"/>
      <c r="B66" s="65"/>
    </row>
    <row r="67" spans="1:2" ht="15">
      <c r="A67" s="65"/>
      <c r="B67" s="65"/>
    </row>
    <row r="68" spans="1:2" ht="15">
      <c r="A68" s="65"/>
      <c r="B68" s="65"/>
    </row>
    <row r="69" spans="1:2" ht="15">
      <c r="A69" s="65"/>
      <c r="B69" s="65"/>
    </row>
    <row r="70" spans="1:2" ht="15">
      <c r="A70" s="65"/>
      <c r="B70" s="65"/>
    </row>
    <row r="71" spans="1:2" ht="15">
      <c r="A71" s="65"/>
      <c r="B71" s="65"/>
    </row>
    <row r="72" spans="1:2" ht="15">
      <c r="A72" s="65"/>
      <c r="B72" s="65"/>
    </row>
    <row r="73" spans="1:2" ht="15">
      <c r="A73" s="65"/>
      <c r="B73" s="65"/>
    </row>
    <row r="74" spans="1:2" ht="15">
      <c r="A74" s="65"/>
      <c r="B74" s="65"/>
    </row>
    <row r="75" spans="1:2" ht="15">
      <c r="A75" s="65"/>
      <c r="B75" s="65"/>
    </row>
    <row r="76" spans="1:2" ht="15">
      <c r="A76" s="65"/>
      <c r="B76" s="65"/>
    </row>
    <row r="77" spans="1:2" ht="15">
      <c r="A77" s="65"/>
      <c r="B77" s="65"/>
    </row>
    <row r="78" spans="1:2" ht="15">
      <c r="A78" s="65"/>
      <c r="B78" s="65"/>
    </row>
    <row r="79" spans="1:2" ht="15">
      <c r="A79" s="65"/>
      <c r="B79" s="65"/>
    </row>
    <row r="80" spans="1:2" ht="15">
      <c r="A80" s="65"/>
      <c r="B80" s="65"/>
    </row>
    <row r="81" spans="1:2" ht="15">
      <c r="A81" s="65"/>
      <c r="B81" s="65"/>
    </row>
    <row r="82" spans="1:2" ht="15">
      <c r="A82" s="65"/>
      <c r="B82" s="65"/>
    </row>
    <row r="83" spans="1:2" ht="15">
      <c r="A83" s="65"/>
      <c r="B83" s="65"/>
    </row>
    <row r="84" spans="1:2" ht="15">
      <c r="A84" s="65"/>
      <c r="B84" s="65"/>
    </row>
    <row r="85" spans="1:2" ht="15">
      <c r="A85" s="65"/>
      <c r="B85" s="65"/>
    </row>
    <row r="86" spans="1:2" ht="15">
      <c r="A86" s="65"/>
      <c r="B86" s="65"/>
    </row>
    <row r="87" spans="1:2" ht="15">
      <c r="A87" s="65"/>
      <c r="B87" s="65"/>
    </row>
    <row r="88" spans="1:2" ht="15">
      <c r="A88" s="65"/>
      <c r="B88" s="65"/>
    </row>
    <row r="89" spans="1:2" ht="15">
      <c r="A89" s="65"/>
      <c r="B89" s="65"/>
    </row>
    <row r="90" spans="1:2" ht="15">
      <c r="A90" s="65"/>
      <c r="B90" s="65"/>
    </row>
    <row r="91" spans="1:2" ht="15">
      <c r="A91" s="65"/>
      <c r="B91" s="65"/>
    </row>
    <row r="92" spans="1:2" ht="15">
      <c r="A92" s="65"/>
      <c r="B92" s="65"/>
    </row>
    <row r="93" spans="1:2" ht="15">
      <c r="A93" s="65"/>
      <c r="B93" s="65"/>
    </row>
    <row r="94" spans="1:2" ht="15">
      <c r="A94" s="65"/>
      <c r="B94" s="65"/>
    </row>
    <row r="95" spans="1:2" ht="15">
      <c r="A95" s="65"/>
      <c r="B95" s="65"/>
    </row>
    <row r="96" spans="1:2" ht="15">
      <c r="A96" s="65"/>
      <c r="B96" s="65"/>
    </row>
    <row r="97" spans="1:2" ht="15">
      <c r="A97" s="65"/>
      <c r="B97" s="65"/>
    </row>
    <row r="98" spans="1:2" ht="15">
      <c r="A98" s="65"/>
      <c r="B98" s="65"/>
    </row>
    <row r="99" spans="1:2" ht="15">
      <c r="A99" s="65"/>
      <c r="B99" s="65"/>
    </row>
    <row r="100" spans="1:2" ht="15">
      <c r="A100" s="65"/>
      <c r="B100" s="65"/>
    </row>
    <row r="101" spans="1:2" ht="15">
      <c r="A101" s="65"/>
      <c r="B101" s="65"/>
    </row>
    <row r="102" spans="1:2" ht="15">
      <c r="A102" s="65"/>
      <c r="B102" s="65"/>
    </row>
    <row r="103" spans="1:2" ht="15">
      <c r="A103" s="65"/>
      <c r="B103" s="65"/>
    </row>
    <row r="104" spans="1:2" ht="15">
      <c r="A104" s="65"/>
      <c r="B104" s="65"/>
    </row>
    <row r="105" spans="1:2" ht="15">
      <c r="A105" s="65"/>
      <c r="B105" s="65"/>
    </row>
    <row r="106" spans="1:2" ht="15">
      <c r="A106" s="65"/>
      <c r="B106" s="65"/>
    </row>
    <row r="107" spans="1:2" ht="15">
      <c r="A107" s="65"/>
      <c r="B107" s="65"/>
    </row>
    <row r="108" spans="1:2" ht="15">
      <c r="A108" s="65"/>
      <c r="B108" s="65"/>
    </row>
    <row r="109" spans="1:2" ht="15">
      <c r="A109" s="65"/>
      <c r="B109" s="65"/>
    </row>
    <row r="110" spans="1:2" ht="15">
      <c r="A110" s="65"/>
      <c r="B110" s="65"/>
    </row>
    <row r="111" spans="1:2" ht="15">
      <c r="A111" s="65"/>
      <c r="B111" s="65"/>
    </row>
    <row r="112" spans="1:2" ht="15">
      <c r="A112" s="65"/>
      <c r="B112" s="65"/>
    </row>
    <row r="113" spans="1:2" ht="15">
      <c r="A113" s="65"/>
      <c r="B113" s="65"/>
    </row>
    <row r="114" spans="1:2" ht="15">
      <c r="A114" s="65"/>
      <c r="B114" s="65"/>
    </row>
    <row r="115" spans="1:2" ht="15">
      <c r="A115" s="65"/>
      <c r="B115" s="65"/>
    </row>
    <row r="116" spans="1:2" ht="15">
      <c r="A116" s="65"/>
      <c r="B116" s="65"/>
    </row>
    <row r="117" spans="1:2" ht="15">
      <c r="A117" s="65"/>
      <c r="B117" s="65"/>
    </row>
  </sheetData>
  <sheetProtection/>
  <mergeCells count="11">
    <mergeCell ref="A9:A12"/>
    <mergeCell ref="A13:A16"/>
    <mergeCell ref="A17:A20"/>
    <mergeCell ref="A21:A24"/>
    <mergeCell ref="A26:K26"/>
    <mergeCell ref="A5:A8"/>
    <mergeCell ref="J2:K2"/>
    <mergeCell ref="A3:A4"/>
    <mergeCell ref="B3:B4"/>
    <mergeCell ref="C3:G3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140625" style="31" customWidth="1"/>
    <col min="2" max="2" width="10.57421875" style="31" customWidth="1"/>
    <col min="3" max="3" width="7.7109375" style="31" customWidth="1"/>
    <col min="4" max="4" width="5.8515625" style="31" customWidth="1"/>
    <col min="5" max="7" width="5.7109375" style="31" customWidth="1"/>
    <col min="8" max="8" width="6.28125" style="31" customWidth="1"/>
    <col min="9" max="10" width="5.28125" style="31" customWidth="1"/>
    <col min="11" max="11" width="6.28125" style="31" customWidth="1"/>
    <col min="12" max="16384" width="9.140625" style="31" customWidth="1"/>
  </cols>
  <sheetData>
    <row r="1" ht="14.25">
      <c r="A1" s="70" t="s">
        <v>40</v>
      </c>
    </row>
    <row r="2" spans="1:11" ht="14.25">
      <c r="A2" s="71" t="s">
        <v>41</v>
      </c>
      <c r="H2" s="1943" t="s">
        <v>42</v>
      </c>
      <c r="I2" s="1943"/>
      <c r="J2" s="1943"/>
      <c r="K2" s="1943"/>
    </row>
    <row r="3" spans="1:11" ht="14.25">
      <c r="A3" s="1961" t="s">
        <v>0</v>
      </c>
      <c r="B3" s="1961" t="s">
        <v>1</v>
      </c>
      <c r="C3" s="1963" t="s">
        <v>41</v>
      </c>
      <c r="D3" s="1964"/>
      <c r="E3" s="1964"/>
      <c r="F3" s="1964"/>
      <c r="G3" s="1965"/>
      <c r="H3" s="1966" t="s">
        <v>3</v>
      </c>
      <c r="I3" s="1966"/>
      <c r="J3" s="1966"/>
      <c r="K3" s="1966"/>
    </row>
    <row r="4" spans="1:11" ht="14.25">
      <c r="A4" s="1962"/>
      <c r="B4" s="1962"/>
      <c r="C4" s="72" t="s">
        <v>4</v>
      </c>
      <c r="D4" s="73" t="s">
        <v>5</v>
      </c>
      <c r="E4" s="72" t="s">
        <v>43</v>
      </c>
      <c r="F4" s="74" t="s">
        <v>7</v>
      </c>
      <c r="G4" s="72" t="s">
        <v>8</v>
      </c>
      <c r="H4" s="75" t="s">
        <v>5</v>
      </c>
      <c r="I4" s="72" t="s">
        <v>43</v>
      </c>
      <c r="J4" s="72" t="s">
        <v>7</v>
      </c>
      <c r="K4" s="72" t="s">
        <v>8</v>
      </c>
    </row>
    <row r="5" spans="1:11" ht="12.75">
      <c r="A5" s="1958" t="s">
        <v>44</v>
      </c>
      <c r="B5" s="76">
        <v>2009</v>
      </c>
      <c r="C5" s="77">
        <v>3.17</v>
      </c>
      <c r="D5" s="78">
        <v>2.97</v>
      </c>
      <c r="E5" s="77">
        <v>3.88</v>
      </c>
      <c r="F5" s="78">
        <v>2.6</v>
      </c>
      <c r="G5" s="79" t="s">
        <v>13</v>
      </c>
      <c r="H5" s="80">
        <f>D5*100/C5</f>
        <v>93.69085173501577</v>
      </c>
      <c r="I5" s="81">
        <f>E5*100/C5</f>
        <v>122.39747634069401</v>
      </c>
      <c r="J5" s="80">
        <f>F5*100/C5</f>
        <v>82.01892744479495</v>
      </c>
      <c r="K5" s="81" t="s">
        <v>13</v>
      </c>
    </row>
    <row r="6" spans="1:11" ht="12.75">
      <c r="A6" s="1959"/>
      <c r="B6" s="82">
        <v>2010</v>
      </c>
      <c r="C6" s="83">
        <v>2.95</v>
      </c>
      <c r="D6" s="36">
        <v>2.88</v>
      </c>
      <c r="E6" s="84">
        <v>3.04</v>
      </c>
      <c r="F6" s="36">
        <v>2.73</v>
      </c>
      <c r="G6" s="84" t="s">
        <v>13</v>
      </c>
      <c r="H6" s="85">
        <f aca="true" t="shared" si="0" ref="H6:J7">D6*100/$C6</f>
        <v>97.62711864406779</v>
      </c>
      <c r="I6" s="81">
        <f t="shared" si="0"/>
        <v>103.05084745762711</v>
      </c>
      <c r="J6" s="81">
        <f t="shared" si="0"/>
        <v>92.54237288135593</v>
      </c>
      <c r="K6" s="81" t="s">
        <v>13</v>
      </c>
    </row>
    <row r="7" spans="1:11" ht="12.75">
      <c r="A7" s="1959"/>
      <c r="B7" s="86">
        <v>2011</v>
      </c>
      <c r="C7" s="9">
        <v>3.17</v>
      </c>
      <c r="D7" s="31">
        <v>2.99</v>
      </c>
      <c r="E7" s="9">
        <v>3.1</v>
      </c>
      <c r="F7" s="31">
        <v>2.81</v>
      </c>
      <c r="G7" s="84" t="s">
        <v>13</v>
      </c>
      <c r="H7" s="85">
        <f t="shared" si="0"/>
        <v>94.3217665615142</v>
      </c>
      <c r="I7" s="81">
        <f t="shared" si="0"/>
        <v>97.79179810725552</v>
      </c>
      <c r="J7" s="81">
        <f t="shared" si="0"/>
        <v>88.64353312302839</v>
      </c>
      <c r="K7" s="81" t="s">
        <v>13</v>
      </c>
    </row>
    <row r="8" spans="1:11" ht="12.75">
      <c r="A8" s="1960"/>
      <c r="B8" s="87" t="s">
        <v>11</v>
      </c>
      <c r="C8" s="55">
        <f>C7*100/C6</f>
        <v>107.45762711864406</v>
      </c>
      <c r="D8" s="56">
        <f>D7*100/D6</f>
        <v>103.81944444444444</v>
      </c>
      <c r="E8" s="55">
        <f>E7*100/E6</f>
        <v>101.97368421052632</v>
      </c>
      <c r="F8" s="56">
        <f>F7*100/F6</f>
        <v>102.93040293040293</v>
      </c>
      <c r="G8" s="55"/>
      <c r="H8" s="88"/>
      <c r="I8" s="89"/>
      <c r="J8" s="88"/>
      <c r="K8" s="89"/>
    </row>
    <row r="9" spans="1:11" ht="12.75">
      <c r="A9" s="1958" t="s">
        <v>45</v>
      </c>
      <c r="B9" s="86">
        <v>2009</v>
      </c>
      <c r="C9" s="83">
        <v>5.23</v>
      </c>
      <c r="D9" s="78">
        <v>5.39</v>
      </c>
      <c r="E9" s="83">
        <v>4.66</v>
      </c>
      <c r="F9" s="90">
        <f>3+(3*0.82)</f>
        <v>5.46</v>
      </c>
      <c r="G9" s="81" t="s">
        <v>13</v>
      </c>
      <c r="H9" s="80">
        <f>D9*100/C9</f>
        <v>103.05927342256213</v>
      </c>
      <c r="I9" s="81">
        <f>E9*100/C9</f>
        <v>89.10133843212236</v>
      </c>
      <c r="J9" s="80">
        <f>F9*100/C9</f>
        <v>104.39770554493307</v>
      </c>
      <c r="K9" s="81" t="s">
        <v>13</v>
      </c>
    </row>
    <row r="10" spans="1:11" ht="12.75">
      <c r="A10" s="1959"/>
      <c r="B10" s="82">
        <v>2010</v>
      </c>
      <c r="C10" s="83">
        <v>5.3</v>
      </c>
      <c r="D10" s="91">
        <v>5.62</v>
      </c>
      <c r="E10" s="84">
        <v>4.75</v>
      </c>
      <c r="F10" s="92">
        <f>3.11+(3.11*0.82)</f>
        <v>5.6602</v>
      </c>
      <c r="G10" s="84" t="s">
        <v>13</v>
      </c>
      <c r="H10" s="85">
        <f aca="true" t="shared" si="1" ref="H10:J11">D10*100/$C10</f>
        <v>106.0377358490566</v>
      </c>
      <c r="I10" s="81">
        <f t="shared" si="1"/>
        <v>89.62264150943396</v>
      </c>
      <c r="J10" s="81">
        <f t="shared" si="1"/>
        <v>106.79622641509434</v>
      </c>
      <c r="K10" s="81" t="s">
        <v>13</v>
      </c>
    </row>
    <row r="11" spans="1:11" ht="12.75">
      <c r="A11" s="1959"/>
      <c r="B11" s="86">
        <v>2011</v>
      </c>
      <c r="C11" s="9">
        <v>6.16</v>
      </c>
      <c r="D11" s="31">
        <v>5.92</v>
      </c>
      <c r="E11" s="9">
        <v>5.24</v>
      </c>
      <c r="F11" s="93">
        <f>3.31+(3.31*0.82)</f>
        <v>6.0242</v>
      </c>
      <c r="G11" s="84" t="s">
        <v>13</v>
      </c>
      <c r="H11" s="85">
        <f t="shared" si="1"/>
        <v>96.1038961038961</v>
      </c>
      <c r="I11" s="81">
        <f t="shared" si="1"/>
        <v>85.06493506493506</v>
      </c>
      <c r="J11" s="81">
        <f t="shared" si="1"/>
        <v>97.79545454545456</v>
      </c>
      <c r="K11" s="81" t="s">
        <v>13</v>
      </c>
    </row>
    <row r="12" spans="1:11" ht="12.75">
      <c r="A12" s="1960"/>
      <c r="B12" s="87" t="s">
        <v>11</v>
      </c>
      <c r="C12" s="55">
        <f>C11*100/C10</f>
        <v>116.22641509433963</v>
      </c>
      <c r="D12" s="56">
        <f>D11*100/D10</f>
        <v>105.33807829181494</v>
      </c>
      <c r="E12" s="55">
        <f>E11*100/E10</f>
        <v>110.3157894736842</v>
      </c>
      <c r="F12" s="56">
        <f>F11*100/F10</f>
        <v>106.43086816720259</v>
      </c>
      <c r="G12" s="55"/>
      <c r="H12" s="88"/>
      <c r="I12" s="89"/>
      <c r="J12" s="88"/>
      <c r="K12" s="89"/>
    </row>
    <row r="13" spans="1:11" ht="12.75">
      <c r="A13" s="1958" t="s">
        <v>46</v>
      </c>
      <c r="B13" s="86">
        <v>2009</v>
      </c>
      <c r="C13" s="83">
        <v>1.74</v>
      </c>
      <c r="D13" s="78">
        <v>1.73</v>
      </c>
      <c r="E13" s="83">
        <v>1.24</v>
      </c>
      <c r="F13" s="78">
        <v>1.7</v>
      </c>
      <c r="G13" s="83">
        <v>1.7</v>
      </c>
      <c r="H13" s="80">
        <f>D13*100/C13</f>
        <v>99.42528735632185</v>
      </c>
      <c r="I13" s="81">
        <f>E13*100/C13</f>
        <v>71.26436781609195</v>
      </c>
      <c r="J13" s="80">
        <f>F13*100/C13</f>
        <v>97.70114942528735</v>
      </c>
      <c r="K13" s="81">
        <f>G13*100/C13</f>
        <v>97.70114942528735</v>
      </c>
    </row>
    <row r="14" spans="1:11" ht="12.75">
      <c r="A14" s="1959"/>
      <c r="B14" s="82">
        <v>2010</v>
      </c>
      <c r="C14" s="83">
        <v>1.69</v>
      </c>
      <c r="D14" s="91">
        <v>1.72</v>
      </c>
      <c r="E14" s="84">
        <v>1.25</v>
      </c>
      <c r="F14" s="91">
        <v>1.68</v>
      </c>
      <c r="G14" s="9">
        <v>1.71</v>
      </c>
      <c r="H14" s="85">
        <f aca="true" t="shared" si="2" ref="H14:K15">D14*100/$C14</f>
        <v>101.77514792899409</v>
      </c>
      <c r="I14" s="81">
        <f t="shared" si="2"/>
        <v>73.96449704142012</v>
      </c>
      <c r="J14" s="81">
        <f t="shared" si="2"/>
        <v>99.40828402366864</v>
      </c>
      <c r="K14" s="81">
        <f t="shared" si="2"/>
        <v>101.18343195266273</v>
      </c>
    </row>
    <row r="15" spans="1:11" ht="12.75">
      <c r="A15" s="1959"/>
      <c r="B15" s="86">
        <v>2011</v>
      </c>
      <c r="C15" s="9">
        <v>1.79</v>
      </c>
      <c r="D15" s="31">
        <v>1.78</v>
      </c>
      <c r="E15" s="9">
        <v>1.37</v>
      </c>
      <c r="F15" s="31">
        <v>1.63</v>
      </c>
      <c r="G15" s="9">
        <v>1.87</v>
      </c>
      <c r="H15" s="85">
        <f t="shared" si="2"/>
        <v>99.44134078212291</v>
      </c>
      <c r="I15" s="81">
        <f t="shared" si="2"/>
        <v>76.53631284916202</v>
      </c>
      <c r="J15" s="81">
        <f t="shared" si="2"/>
        <v>91.06145251396647</v>
      </c>
      <c r="K15" s="81">
        <f t="shared" si="2"/>
        <v>104.46927374301676</v>
      </c>
    </row>
    <row r="16" spans="1:11" ht="12.75">
      <c r="A16" s="1960"/>
      <c r="B16" s="87" t="s">
        <v>11</v>
      </c>
      <c r="C16" s="55">
        <f>C15*100/C14</f>
        <v>105.9171597633136</v>
      </c>
      <c r="D16" s="56">
        <f>D15*100/D14</f>
        <v>103.48837209302326</v>
      </c>
      <c r="E16" s="55">
        <f>E15*100/E14</f>
        <v>109.6</v>
      </c>
      <c r="F16" s="56">
        <f>F15*100/F14</f>
        <v>97.02380952380953</v>
      </c>
      <c r="G16" s="55">
        <f>G15*100/G14</f>
        <v>109.35672514619883</v>
      </c>
      <c r="H16" s="88"/>
      <c r="I16" s="89"/>
      <c r="J16" s="88"/>
      <c r="K16" s="89"/>
    </row>
    <row r="17" spans="1:11" ht="12.75">
      <c r="A17" s="1958" t="s">
        <v>47</v>
      </c>
      <c r="B17" s="86">
        <v>2009</v>
      </c>
      <c r="C17" s="83">
        <v>3.5493</v>
      </c>
      <c r="D17" s="78">
        <v>2.83</v>
      </c>
      <c r="E17" s="83">
        <v>2.7</v>
      </c>
      <c r="F17" s="78">
        <v>3.6</v>
      </c>
      <c r="G17" s="83">
        <v>2.45</v>
      </c>
      <c r="H17" s="85">
        <f>D17*100/C17</f>
        <v>79.73403206266023</v>
      </c>
      <c r="I17" s="80">
        <f>E17*100/C17</f>
        <v>76.07133801031189</v>
      </c>
      <c r="J17" s="81">
        <f>F17*100/C17</f>
        <v>101.42845068041585</v>
      </c>
      <c r="K17" s="85">
        <f>G17*100/C17</f>
        <v>69.02769560194969</v>
      </c>
    </row>
    <row r="18" spans="1:11" ht="12.75">
      <c r="A18" s="1959"/>
      <c r="B18" s="82">
        <v>2010</v>
      </c>
      <c r="C18" s="83">
        <v>4.1322</v>
      </c>
      <c r="D18" s="91">
        <v>3.65</v>
      </c>
      <c r="E18" s="84">
        <v>3.49</v>
      </c>
      <c r="F18" s="91">
        <v>4.01</v>
      </c>
      <c r="G18" s="9">
        <v>3.47</v>
      </c>
      <c r="H18" s="85">
        <f aca="true" t="shared" si="3" ref="H18:K19">D18*100/$C18</f>
        <v>88.33067131310197</v>
      </c>
      <c r="I18" s="81">
        <f t="shared" si="3"/>
        <v>84.45864188567833</v>
      </c>
      <c r="J18" s="81">
        <f t="shared" si="3"/>
        <v>97.04273752480519</v>
      </c>
      <c r="K18" s="81">
        <f t="shared" si="3"/>
        <v>83.97463820725038</v>
      </c>
    </row>
    <row r="19" spans="1:11" ht="12.75">
      <c r="A19" s="1959"/>
      <c r="B19" s="86">
        <v>2011</v>
      </c>
      <c r="C19" s="9">
        <v>4.66</v>
      </c>
      <c r="D19" s="31">
        <v>4.12</v>
      </c>
      <c r="E19" s="9">
        <v>3.64</v>
      </c>
      <c r="F19" s="31">
        <v>4.67</v>
      </c>
      <c r="G19" s="94">
        <v>3.8</v>
      </c>
      <c r="H19" s="85">
        <f t="shared" si="3"/>
        <v>88.41201716738198</v>
      </c>
      <c r="I19" s="81">
        <f t="shared" si="3"/>
        <v>78.11158798283262</v>
      </c>
      <c r="J19" s="81">
        <f t="shared" si="3"/>
        <v>100.21459227467811</v>
      </c>
      <c r="K19" s="81">
        <f t="shared" si="3"/>
        <v>81.54506437768241</v>
      </c>
    </row>
    <row r="20" spans="1:11" ht="12.75">
      <c r="A20" s="1960"/>
      <c r="B20" s="87" t="s">
        <v>11</v>
      </c>
      <c r="C20" s="55">
        <f>C19*100/C18</f>
        <v>112.77285707371375</v>
      </c>
      <c r="D20" s="56">
        <f>D19*100/D18</f>
        <v>112.87671232876713</v>
      </c>
      <c r="E20" s="55">
        <f>E19*100/E18</f>
        <v>104.29799426934096</v>
      </c>
      <c r="F20" s="56">
        <f>F19*100/F18</f>
        <v>116.45885286783043</v>
      </c>
      <c r="G20" s="95">
        <f>G19*100/G18</f>
        <v>109.5100864553314</v>
      </c>
      <c r="H20" s="96"/>
      <c r="I20" s="88"/>
      <c r="J20" s="89"/>
      <c r="K20" s="96"/>
    </row>
    <row r="21" spans="1:11" ht="12.75">
      <c r="A21" s="1958" t="s">
        <v>48</v>
      </c>
      <c r="B21" s="86">
        <v>2009</v>
      </c>
      <c r="C21" s="83">
        <v>3.38</v>
      </c>
      <c r="D21" s="78">
        <v>3.14</v>
      </c>
      <c r="E21" s="83">
        <v>2.53</v>
      </c>
      <c r="F21" s="78">
        <v>2.9</v>
      </c>
      <c r="G21" s="97">
        <v>3.3</v>
      </c>
      <c r="H21" s="85">
        <f>D21*100/C21</f>
        <v>92.89940828402368</v>
      </c>
      <c r="I21" s="80">
        <f>E21*100/C21</f>
        <v>74.85207100591715</v>
      </c>
      <c r="J21" s="81">
        <f>F21*100/C21</f>
        <v>85.79881656804734</v>
      </c>
      <c r="K21" s="85">
        <f>G21*100/C21</f>
        <v>97.63313609467455</v>
      </c>
    </row>
    <row r="22" spans="1:11" ht="12.75">
      <c r="A22" s="1959"/>
      <c r="B22" s="82">
        <v>2010</v>
      </c>
      <c r="C22" s="83">
        <v>3.9142</v>
      </c>
      <c r="D22" s="91">
        <v>3.42</v>
      </c>
      <c r="E22" s="84">
        <v>3.23</v>
      </c>
      <c r="F22" s="91">
        <v>3.38</v>
      </c>
      <c r="G22" s="98">
        <v>3.35</v>
      </c>
      <c r="H22" s="85">
        <f aca="true" t="shared" si="4" ref="H22:K23">D22*100/$C22</f>
        <v>87.3741760768484</v>
      </c>
      <c r="I22" s="81">
        <f t="shared" si="4"/>
        <v>82.52005518369015</v>
      </c>
      <c r="J22" s="81">
        <f t="shared" si="4"/>
        <v>86.35225588881508</v>
      </c>
      <c r="K22" s="81">
        <f t="shared" si="4"/>
        <v>85.5858157477901</v>
      </c>
    </row>
    <row r="23" spans="1:11" ht="12.75">
      <c r="A23" s="1959"/>
      <c r="B23" s="86">
        <v>2011</v>
      </c>
      <c r="C23" s="9">
        <v>4.16</v>
      </c>
      <c r="D23" s="31">
        <v>3.82</v>
      </c>
      <c r="E23" s="9">
        <v>3.29</v>
      </c>
      <c r="F23" s="31">
        <v>3.9</v>
      </c>
      <c r="G23" s="98">
        <v>3.22</v>
      </c>
      <c r="H23" s="85">
        <f t="shared" si="4"/>
        <v>91.82692307692308</v>
      </c>
      <c r="I23" s="81">
        <f t="shared" si="4"/>
        <v>79.08653846153845</v>
      </c>
      <c r="J23" s="81">
        <f t="shared" si="4"/>
        <v>93.75</v>
      </c>
      <c r="K23" s="81">
        <f t="shared" si="4"/>
        <v>77.40384615384615</v>
      </c>
    </row>
    <row r="24" spans="1:11" ht="12.75">
      <c r="A24" s="1960"/>
      <c r="B24" s="87" t="s">
        <v>11</v>
      </c>
      <c r="C24" s="55">
        <f>C23*100/C22</f>
        <v>106.27969955546472</v>
      </c>
      <c r="D24" s="56">
        <f>D23*100/D22</f>
        <v>111.69590643274854</v>
      </c>
      <c r="E24" s="55">
        <f>E23*100/E22</f>
        <v>101.85758513931889</v>
      </c>
      <c r="F24" s="56">
        <f>F23*100/F22</f>
        <v>115.38461538461539</v>
      </c>
      <c r="G24" s="95">
        <f>G23*100/G22</f>
        <v>96.11940298507463</v>
      </c>
      <c r="H24" s="96"/>
      <c r="I24" s="88"/>
      <c r="J24" s="89"/>
      <c r="K24" s="96"/>
    </row>
    <row r="25" spans="1:11" ht="12.75">
      <c r="A25" s="1958" t="s">
        <v>49</v>
      </c>
      <c r="B25" s="86">
        <v>2009</v>
      </c>
      <c r="C25" s="83">
        <v>0.3563</v>
      </c>
      <c r="D25" s="78">
        <v>0.43</v>
      </c>
      <c r="E25" s="83">
        <v>0.39</v>
      </c>
      <c r="F25" s="78">
        <v>0.5</v>
      </c>
      <c r="G25" s="97" t="s">
        <v>13</v>
      </c>
      <c r="H25" s="85">
        <f>D25*100/C25</f>
        <v>120.68481616615212</v>
      </c>
      <c r="I25" s="81">
        <f>E25*100/C25</f>
        <v>109.4583216390682</v>
      </c>
      <c r="J25" s="81">
        <f>F25*100/C25</f>
        <v>140.331181588549</v>
      </c>
      <c r="K25" s="79" t="s">
        <v>13</v>
      </c>
    </row>
    <row r="26" spans="1:11" ht="12.75">
      <c r="A26" s="1959"/>
      <c r="B26" s="82">
        <v>2010</v>
      </c>
      <c r="C26" s="83">
        <v>0.4097</v>
      </c>
      <c r="D26" s="91">
        <v>0.44</v>
      </c>
      <c r="E26" s="84">
        <v>0.41</v>
      </c>
      <c r="F26" s="91">
        <v>0.48</v>
      </c>
      <c r="G26" s="99" t="s">
        <v>13</v>
      </c>
      <c r="H26" s="85">
        <f aca="true" t="shared" si="5" ref="H26:J27">D26*100/$C26</f>
        <v>107.39565535757872</v>
      </c>
      <c r="I26" s="81">
        <f t="shared" si="5"/>
        <v>100.07322431047108</v>
      </c>
      <c r="J26" s="81">
        <f t="shared" si="5"/>
        <v>117.15889675372223</v>
      </c>
      <c r="K26" s="81" t="s">
        <v>13</v>
      </c>
    </row>
    <row r="27" spans="1:11" ht="12.75">
      <c r="A27" s="1959"/>
      <c r="B27" s="86">
        <v>2011</v>
      </c>
      <c r="C27" s="9">
        <v>0.44</v>
      </c>
      <c r="D27" s="31">
        <v>0.48</v>
      </c>
      <c r="E27" s="9">
        <v>0.41</v>
      </c>
      <c r="F27" s="31">
        <v>0.49</v>
      </c>
      <c r="G27" s="99" t="s">
        <v>13</v>
      </c>
      <c r="H27" s="85">
        <f t="shared" si="5"/>
        <v>109.0909090909091</v>
      </c>
      <c r="I27" s="81">
        <f t="shared" si="5"/>
        <v>93.18181818181819</v>
      </c>
      <c r="J27" s="81">
        <f t="shared" si="5"/>
        <v>111.36363636363636</v>
      </c>
      <c r="K27" s="81" t="s">
        <v>13</v>
      </c>
    </row>
    <row r="28" spans="1:11" ht="12" customHeight="1">
      <c r="A28" s="1960"/>
      <c r="B28" s="87" t="s">
        <v>11</v>
      </c>
      <c r="C28" s="55">
        <f>C27*100/C26</f>
        <v>107.39565535757872</v>
      </c>
      <c r="D28" s="56">
        <f>D27*100/D26</f>
        <v>109.0909090909091</v>
      </c>
      <c r="E28" s="55">
        <f>E27*100/E26</f>
        <v>100</v>
      </c>
      <c r="F28" s="56">
        <f>F27*100/F26</f>
        <v>102.08333333333334</v>
      </c>
      <c r="G28" s="95"/>
      <c r="H28" s="96"/>
      <c r="I28" s="89"/>
      <c r="J28" s="89"/>
      <c r="K28" s="100"/>
    </row>
    <row r="29" spans="1:11" ht="12.75">
      <c r="A29" s="1958" t="s">
        <v>50</v>
      </c>
      <c r="B29" s="86">
        <v>2009</v>
      </c>
      <c r="C29" s="83">
        <v>1.873</v>
      </c>
      <c r="D29" s="78" t="s">
        <v>13</v>
      </c>
      <c r="E29" s="83">
        <v>1.62</v>
      </c>
      <c r="F29" s="78">
        <v>2</v>
      </c>
      <c r="G29" s="97">
        <v>1.64</v>
      </c>
      <c r="H29" s="85" t="s">
        <v>13</v>
      </c>
      <c r="I29" s="80">
        <f>E29*100/C29</f>
        <v>86.49225840896956</v>
      </c>
      <c r="J29" s="101">
        <f>F29*100/C29</f>
        <v>106.78056593699947</v>
      </c>
      <c r="K29" s="81">
        <f>G29*100/C29</f>
        <v>87.56006406833956</v>
      </c>
    </row>
    <row r="30" spans="1:11" ht="12.75">
      <c r="A30" s="1959"/>
      <c r="B30" s="82">
        <v>2010</v>
      </c>
      <c r="C30" s="83">
        <v>2.2336</v>
      </c>
      <c r="D30" s="36" t="s">
        <v>13</v>
      </c>
      <c r="E30" s="84">
        <v>2.27</v>
      </c>
      <c r="F30" s="36">
        <v>2.37</v>
      </c>
      <c r="G30" s="98">
        <v>2.09</v>
      </c>
      <c r="H30" s="85" t="s">
        <v>13</v>
      </c>
      <c r="I30" s="81">
        <f aca="true" t="shared" si="6" ref="I30:K31">E30*100/$C30</f>
        <v>101.62965616045845</v>
      </c>
      <c r="J30" s="81">
        <f t="shared" si="6"/>
        <v>106.1067335243553</v>
      </c>
      <c r="K30" s="81">
        <f t="shared" si="6"/>
        <v>93.57091690544412</v>
      </c>
    </row>
    <row r="31" spans="1:11" ht="12.75">
      <c r="A31" s="1959"/>
      <c r="B31" s="86">
        <v>2011</v>
      </c>
      <c r="C31" s="9">
        <v>2.46</v>
      </c>
      <c r="D31" s="91" t="s">
        <v>13</v>
      </c>
      <c r="E31" s="84">
        <v>2.27</v>
      </c>
      <c r="F31" s="91" t="s">
        <v>13</v>
      </c>
      <c r="G31" s="98">
        <v>2.37</v>
      </c>
      <c r="H31" s="85" t="s">
        <v>13</v>
      </c>
      <c r="I31" s="81">
        <f t="shared" si="6"/>
        <v>92.27642276422765</v>
      </c>
      <c r="J31" s="81" t="s">
        <v>13</v>
      </c>
      <c r="K31" s="81">
        <f t="shared" si="6"/>
        <v>96.34146341463415</v>
      </c>
    </row>
    <row r="32" spans="1:11" ht="12.75">
      <c r="A32" s="1960"/>
      <c r="B32" s="87" t="s">
        <v>11</v>
      </c>
      <c r="C32" s="55">
        <f>C31*100/C30</f>
        <v>110.13610315186246</v>
      </c>
      <c r="D32" s="56"/>
      <c r="E32" s="55">
        <f>E31*100/E30</f>
        <v>100</v>
      </c>
      <c r="F32" s="56"/>
      <c r="G32" s="55">
        <f>G31*100/G30</f>
        <v>113.39712918660288</v>
      </c>
      <c r="H32" s="96"/>
      <c r="I32" s="88"/>
      <c r="J32" s="102"/>
      <c r="K32" s="89"/>
    </row>
    <row r="33" s="4" customFormat="1" ht="12.75">
      <c r="A33" s="4" t="s">
        <v>51</v>
      </c>
    </row>
    <row r="34" spans="1:11" ht="12.75">
      <c r="A34" s="1957" t="s">
        <v>52</v>
      </c>
      <c r="B34" s="1957"/>
      <c r="C34" s="1957"/>
      <c r="D34" s="1957"/>
      <c r="E34" s="1957"/>
      <c r="F34" s="1957"/>
      <c r="G34" s="1957"/>
      <c r="H34" s="1957"/>
      <c r="I34" s="1957"/>
      <c r="J34" s="1957"/>
      <c r="K34" s="1957"/>
    </row>
  </sheetData>
  <sheetProtection/>
  <mergeCells count="13">
    <mergeCell ref="A5:A8"/>
    <mergeCell ref="H2:K2"/>
    <mergeCell ref="A3:A4"/>
    <mergeCell ref="B3:B4"/>
    <mergeCell ref="C3:G3"/>
    <mergeCell ref="H3:K3"/>
    <mergeCell ref="A34:K34"/>
    <mergeCell ref="A9:A12"/>
    <mergeCell ref="A13:A16"/>
    <mergeCell ref="A17:A20"/>
    <mergeCell ref="A21:A24"/>
    <mergeCell ref="A25:A28"/>
    <mergeCell ref="A29:A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23.8515625" style="103" customWidth="1"/>
    <col min="2" max="2" width="9.140625" style="103" customWidth="1"/>
    <col min="3" max="3" width="7.00390625" style="103" customWidth="1"/>
    <col min="4" max="4" width="6.57421875" style="103" customWidth="1"/>
    <col min="5" max="5" width="6.00390625" style="103" customWidth="1"/>
    <col min="6" max="6" width="6.57421875" style="104" customWidth="1"/>
    <col min="7" max="7" width="6.8515625" style="103" customWidth="1"/>
    <col min="8" max="8" width="7.28125" style="103" customWidth="1"/>
    <col min="9" max="9" width="6.28125" style="103" customWidth="1"/>
    <col min="10" max="16384" width="9.140625" style="103" customWidth="1"/>
  </cols>
  <sheetData>
    <row r="1" ht="15">
      <c r="A1" s="70" t="s">
        <v>53</v>
      </c>
    </row>
    <row r="2" spans="1:9" ht="15">
      <c r="A2" s="71" t="s">
        <v>41</v>
      </c>
      <c r="H2" s="1969" t="s">
        <v>54</v>
      </c>
      <c r="I2" s="1969"/>
    </row>
    <row r="3" spans="1:9" ht="15">
      <c r="A3" s="1961" t="s">
        <v>0</v>
      </c>
      <c r="B3" s="1961" t="s">
        <v>1</v>
      </c>
      <c r="C3" s="1965" t="s">
        <v>55</v>
      </c>
      <c r="D3" s="1966"/>
      <c r="E3" s="1966"/>
      <c r="F3" s="1966"/>
      <c r="G3" s="1963" t="s">
        <v>32</v>
      </c>
      <c r="H3" s="1964"/>
      <c r="I3" s="1965"/>
    </row>
    <row r="4" spans="1:9" ht="15">
      <c r="A4" s="1962"/>
      <c r="B4" s="1962"/>
      <c r="C4" s="72" t="s">
        <v>4</v>
      </c>
      <c r="D4" s="72" t="s">
        <v>5</v>
      </c>
      <c r="E4" s="72" t="s">
        <v>43</v>
      </c>
      <c r="F4" s="72" t="s">
        <v>7</v>
      </c>
      <c r="G4" s="72" t="s">
        <v>5</v>
      </c>
      <c r="H4" s="72" t="s">
        <v>43</v>
      </c>
      <c r="I4" s="72" t="s">
        <v>7</v>
      </c>
    </row>
    <row r="5" spans="1:9" ht="15">
      <c r="A5" s="1935" t="s">
        <v>44</v>
      </c>
      <c r="B5" s="105">
        <v>2009</v>
      </c>
      <c r="C5" s="106">
        <v>4.4</v>
      </c>
      <c r="D5" s="107">
        <v>4.15</v>
      </c>
      <c r="E5" s="108">
        <v>3.51</v>
      </c>
      <c r="F5" s="109">
        <v>4.1</v>
      </c>
      <c r="G5" s="110">
        <f>D5*100/C5</f>
        <v>94.31818181818183</v>
      </c>
      <c r="H5" s="111">
        <f>E5*100/C5</f>
        <v>79.77272727272727</v>
      </c>
      <c r="I5" s="111">
        <f>F5*100/C5</f>
        <v>93.18181818181816</v>
      </c>
    </row>
    <row r="6" spans="1:9" ht="15">
      <c r="A6" s="1967"/>
      <c r="B6" s="112">
        <v>2010</v>
      </c>
      <c r="C6" s="113">
        <v>4.19</v>
      </c>
      <c r="D6" s="103">
        <v>4.07</v>
      </c>
      <c r="E6" s="113">
        <v>3.45</v>
      </c>
      <c r="F6" s="104">
        <v>4.03</v>
      </c>
      <c r="G6" s="111">
        <f aca="true" t="shared" si="0" ref="G6:I7">D6*100/$C6</f>
        <v>97.1360381861575</v>
      </c>
      <c r="H6" s="111">
        <f t="shared" si="0"/>
        <v>82.33890214797135</v>
      </c>
      <c r="I6" s="111">
        <f t="shared" si="0"/>
        <v>96.18138424821001</v>
      </c>
    </row>
    <row r="7" spans="1:9" ht="15">
      <c r="A7" s="1967"/>
      <c r="B7" s="114">
        <v>2011</v>
      </c>
      <c r="C7" s="113">
        <v>4.52</v>
      </c>
      <c r="D7" s="103">
        <v>4.189</v>
      </c>
      <c r="E7" s="113">
        <v>3.5</v>
      </c>
      <c r="F7" s="104">
        <v>4.12</v>
      </c>
      <c r="G7" s="111">
        <f t="shared" si="0"/>
        <v>92.67699115044248</v>
      </c>
      <c r="H7" s="111">
        <f t="shared" si="0"/>
        <v>77.43362831858408</v>
      </c>
      <c r="I7" s="111">
        <f t="shared" si="0"/>
        <v>91.15044247787611</v>
      </c>
    </row>
    <row r="8" spans="1:9" ht="15">
      <c r="A8" s="1968"/>
      <c r="B8" s="115" t="s">
        <v>11</v>
      </c>
      <c r="C8" s="116">
        <f>C7*100/C6</f>
        <v>107.8758949880668</v>
      </c>
      <c r="D8" s="117">
        <f>D7*100/D6</f>
        <v>102.9238329238329</v>
      </c>
      <c r="E8" s="116">
        <f>E7*100/E6</f>
        <v>101.44927536231883</v>
      </c>
      <c r="F8" s="117">
        <f>F7*100/F6</f>
        <v>102.23325062034739</v>
      </c>
      <c r="G8" s="118"/>
      <c r="H8" s="118"/>
      <c r="I8" s="118"/>
    </row>
    <row r="9" spans="1:9" ht="15">
      <c r="A9" s="1935" t="s">
        <v>45</v>
      </c>
      <c r="B9" s="114">
        <v>2009</v>
      </c>
      <c r="C9" s="119">
        <v>7.27</v>
      </c>
      <c r="D9" s="107">
        <v>6.72</v>
      </c>
      <c r="E9" s="120">
        <v>6</v>
      </c>
      <c r="F9" s="121">
        <v>5</v>
      </c>
      <c r="G9" s="110">
        <f>D9*100/C9</f>
        <v>92.43466299862449</v>
      </c>
      <c r="H9" s="111">
        <f>E9*100/C9</f>
        <v>82.53094910591473</v>
      </c>
      <c r="I9" s="111">
        <f>F9*100/C9</f>
        <v>68.7757909215956</v>
      </c>
    </row>
    <row r="10" spans="1:9" ht="15">
      <c r="A10" s="1967"/>
      <c r="B10" s="112">
        <v>2010</v>
      </c>
      <c r="C10" s="122">
        <v>7.3</v>
      </c>
      <c r="D10" s="103">
        <v>6.93</v>
      </c>
      <c r="E10" s="113">
        <v>6.68</v>
      </c>
      <c r="F10" s="104">
        <v>5.23</v>
      </c>
      <c r="G10" s="111">
        <f aca="true" t="shared" si="1" ref="G10:I11">D10*100/$C10</f>
        <v>94.93150684931507</v>
      </c>
      <c r="H10" s="111">
        <f t="shared" si="1"/>
        <v>91.5068493150685</v>
      </c>
      <c r="I10" s="111">
        <f t="shared" si="1"/>
        <v>71.64383561643835</v>
      </c>
    </row>
    <row r="11" spans="1:9" ht="15">
      <c r="A11" s="1967"/>
      <c r="B11" s="114">
        <v>2011</v>
      </c>
      <c r="C11" s="113">
        <v>7.78</v>
      </c>
      <c r="D11" s="103">
        <v>7.312</v>
      </c>
      <c r="E11" s="113">
        <v>7.07</v>
      </c>
      <c r="F11" s="104">
        <v>5.52</v>
      </c>
      <c r="G11" s="111">
        <f t="shared" si="1"/>
        <v>93.98457583547558</v>
      </c>
      <c r="H11" s="111">
        <f t="shared" si="1"/>
        <v>90.87403598971721</v>
      </c>
      <c r="I11" s="111">
        <f t="shared" si="1"/>
        <v>70.95115681233933</v>
      </c>
    </row>
    <row r="12" spans="1:9" ht="15">
      <c r="A12" s="1968"/>
      <c r="B12" s="115" t="s">
        <v>11</v>
      </c>
      <c r="C12" s="116">
        <f>C11*100/C10</f>
        <v>106.57534246575342</v>
      </c>
      <c r="D12" s="117">
        <f>D11*100/D10</f>
        <v>105.51226551226553</v>
      </c>
      <c r="E12" s="116">
        <f>E11*100/E10</f>
        <v>105.83832335329342</v>
      </c>
      <c r="F12" s="117">
        <f>F11*100/F10</f>
        <v>105.54493307839387</v>
      </c>
      <c r="G12" s="118"/>
      <c r="H12" s="118"/>
      <c r="I12" s="118"/>
    </row>
    <row r="13" spans="1:9" ht="15">
      <c r="A13" s="1935" t="s">
        <v>56</v>
      </c>
      <c r="B13" s="114">
        <v>2009</v>
      </c>
      <c r="C13" s="119">
        <v>2.29</v>
      </c>
      <c r="D13" s="107">
        <v>2.18</v>
      </c>
      <c r="E13" s="122">
        <v>1.59</v>
      </c>
      <c r="F13" s="121">
        <v>2.6</v>
      </c>
      <c r="G13" s="110">
        <f>D13*100/C13</f>
        <v>95.19650655021834</v>
      </c>
      <c r="H13" s="111">
        <f>E13*100/C13</f>
        <v>69.43231441048034</v>
      </c>
      <c r="I13" s="111">
        <f>F13*100/C13</f>
        <v>113.53711790393012</v>
      </c>
    </row>
    <row r="14" spans="1:9" ht="15">
      <c r="A14" s="1967"/>
      <c r="B14" s="112">
        <v>2010</v>
      </c>
      <c r="C14" s="113">
        <v>2.23</v>
      </c>
      <c r="D14" s="103">
        <v>2.25</v>
      </c>
      <c r="E14" s="113">
        <v>1.59</v>
      </c>
      <c r="F14" s="104">
        <v>2.65</v>
      </c>
      <c r="G14" s="111">
        <f aca="true" t="shared" si="2" ref="G14:I15">D14*100/$C14</f>
        <v>100.89686098654708</v>
      </c>
      <c r="H14" s="111">
        <f t="shared" si="2"/>
        <v>71.30044843049328</v>
      </c>
      <c r="I14" s="111">
        <f t="shared" si="2"/>
        <v>118.83408071748879</v>
      </c>
    </row>
    <row r="15" spans="1:9" ht="15">
      <c r="A15" s="1967"/>
      <c r="B15" s="114">
        <v>2011</v>
      </c>
      <c r="C15" s="113">
        <v>2.41</v>
      </c>
      <c r="D15" s="103">
        <v>2.357</v>
      </c>
      <c r="E15" s="113">
        <v>1.76</v>
      </c>
      <c r="F15" s="104">
        <v>2.66</v>
      </c>
      <c r="G15" s="111">
        <f t="shared" si="2"/>
        <v>97.80082987551867</v>
      </c>
      <c r="H15" s="111">
        <f t="shared" si="2"/>
        <v>73.02904564315352</v>
      </c>
      <c r="I15" s="111">
        <f t="shared" si="2"/>
        <v>110.37344398340248</v>
      </c>
    </row>
    <row r="16" spans="1:9" ht="15">
      <c r="A16" s="1968"/>
      <c r="B16" s="115" t="s">
        <v>11</v>
      </c>
      <c r="C16" s="116">
        <f>C15*100/C14</f>
        <v>108.07174887892377</v>
      </c>
      <c r="D16" s="117">
        <f>D15*100/D14</f>
        <v>104.75555555555556</v>
      </c>
      <c r="E16" s="116">
        <f>E15*100/E14</f>
        <v>110.69182389937106</v>
      </c>
      <c r="F16" s="117">
        <f>F15*100/F14</f>
        <v>100.37735849056604</v>
      </c>
      <c r="G16" s="118"/>
      <c r="H16" s="118"/>
      <c r="I16" s="118"/>
    </row>
    <row r="17" spans="1:9" ht="15">
      <c r="A17" s="1935" t="s">
        <v>47</v>
      </c>
      <c r="B17" s="114">
        <v>2009</v>
      </c>
      <c r="C17" s="122">
        <v>6</v>
      </c>
      <c r="D17" s="107">
        <v>3.63</v>
      </c>
      <c r="E17" s="122">
        <v>4.08</v>
      </c>
      <c r="F17" s="121">
        <v>6.9</v>
      </c>
      <c r="G17" s="110">
        <f>D17*100/C17</f>
        <v>60.5</v>
      </c>
      <c r="H17" s="111">
        <f>E17*100/C17</f>
        <v>68</v>
      </c>
      <c r="I17" s="111">
        <f>F17*100/C17</f>
        <v>115</v>
      </c>
    </row>
    <row r="18" spans="1:9" ht="15">
      <c r="A18" s="1967"/>
      <c r="B18" s="112">
        <v>2010</v>
      </c>
      <c r="C18" s="113">
        <v>6.88</v>
      </c>
      <c r="D18" s="103">
        <v>4.71</v>
      </c>
      <c r="E18" s="113">
        <v>5.13</v>
      </c>
      <c r="F18" s="104">
        <v>7.23</v>
      </c>
      <c r="G18" s="111">
        <f aca="true" t="shared" si="3" ref="G18:I19">D18*100/$C18</f>
        <v>68.45930232558139</v>
      </c>
      <c r="H18" s="111">
        <f t="shared" si="3"/>
        <v>74.56395348837209</v>
      </c>
      <c r="I18" s="111">
        <f t="shared" si="3"/>
        <v>105.08720930232559</v>
      </c>
    </row>
    <row r="19" spans="1:9" ht="15">
      <c r="A19" s="1967"/>
      <c r="B19" s="114">
        <v>2011</v>
      </c>
      <c r="C19" s="122">
        <v>7.7</v>
      </c>
      <c r="D19" s="103">
        <v>5.642</v>
      </c>
      <c r="E19" s="113">
        <v>5.4</v>
      </c>
      <c r="F19" s="104">
        <v>9.31</v>
      </c>
      <c r="G19" s="111">
        <f t="shared" si="3"/>
        <v>73.27272727272728</v>
      </c>
      <c r="H19" s="111">
        <f t="shared" si="3"/>
        <v>70.12987012987013</v>
      </c>
      <c r="I19" s="111">
        <f t="shared" si="3"/>
        <v>120.9090909090909</v>
      </c>
    </row>
    <row r="20" spans="1:9" ht="15">
      <c r="A20" s="1968"/>
      <c r="B20" s="115" t="s">
        <v>11</v>
      </c>
      <c r="C20" s="116">
        <f>C19*100/C18</f>
        <v>111.9186046511628</v>
      </c>
      <c r="D20" s="117">
        <f>D19*100/D18</f>
        <v>119.78768577494694</v>
      </c>
      <c r="E20" s="116">
        <f>E19*100/E18</f>
        <v>105.26315789473685</v>
      </c>
      <c r="F20" s="117">
        <f>F19*100/F18</f>
        <v>128.76901798063622</v>
      </c>
      <c r="G20" s="118"/>
      <c r="H20" s="118"/>
      <c r="I20" s="118"/>
    </row>
    <row r="21" spans="1:9" ht="15">
      <c r="A21" s="1935" t="s">
        <v>48</v>
      </c>
      <c r="B21" s="114">
        <v>2009</v>
      </c>
      <c r="C21" s="119">
        <v>4.94</v>
      </c>
      <c r="D21" s="107">
        <v>4.19</v>
      </c>
      <c r="E21" s="120">
        <v>3.87</v>
      </c>
      <c r="F21" s="121">
        <v>4.5</v>
      </c>
      <c r="G21" s="110">
        <f>D21*100/C21</f>
        <v>84.8178137651822</v>
      </c>
      <c r="H21" s="111">
        <f>E21*100/C21</f>
        <v>78.34008097165992</v>
      </c>
      <c r="I21" s="111">
        <f>F21*100/C21</f>
        <v>91.09311740890688</v>
      </c>
    </row>
    <row r="22" spans="1:9" ht="15">
      <c r="A22" s="1967"/>
      <c r="B22" s="112">
        <v>2010</v>
      </c>
      <c r="C22" s="113">
        <v>5.36</v>
      </c>
      <c r="D22" s="103">
        <v>4.72</v>
      </c>
      <c r="E22" s="113">
        <v>4.38</v>
      </c>
      <c r="F22" s="104">
        <v>5.08</v>
      </c>
      <c r="G22" s="111">
        <f aca="true" t="shared" si="4" ref="G22:I23">D22*100/$C22</f>
        <v>88.05970149253731</v>
      </c>
      <c r="H22" s="111">
        <f t="shared" si="4"/>
        <v>81.71641791044776</v>
      </c>
      <c r="I22" s="111">
        <f t="shared" si="4"/>
        <v>94.77611940298507</v>
      </c>
    </row>
    <row r="23" spans="1:9" ht="15">
      <c r="A23" s="1967"/>
      <c r="B23" s="114">
        <v>2011</v>
      </c>
      <c r="C23" s="113">
        <v>6.11</v>
      </c>
      <c r="D23" s="103">
        <v>4.956</v>
      </c>
      <c r="E23" s="113">
        <v>4.59</v>
      </c>
      <c r="F23" s="104">
        <v>5.52</v>
      </c>
      <c r="G23" s="111">
        <f t="shared" si="4"/>
        <v>81.11292962356792</v>
      </c>
      <c r="H23" s="111">
        <f t="shared" si="4"/>
        <v>75.12274959083469</v>
      </c>
      <c r="I23" s="111">
        <f t="shared" si="4"/>
        <v>90.34369885433715</v>
      </c>
    </row>
    <row r="24" spans="1:9" ht="15">
      <c r="A24" s="1968"/>
      <c r="B24" s="115" t="s">
        <v>11</v>
      </c>
      <c r="C24" s="116">
        <f>C23*100/C22</f>
        <v>113.99253731343283</v>
      </c>
      <c r="D24" s="117">
        <f>D23*100/D22</f>
        <v>105.00000000000001</v>
      </c>
      <c r="E24" s="116">
        <f>E23*100/E22</f>
        <v>104.79452054794521</v>
      </c>
      <c r="F24" s="117">
        <f>F23*100/F22</f>
        <v>108.66141732283464</v>
      </c>
      <c r="G24" s="118"/>
      <c r="H24" s="118"/>
      <c r="I24" s="118"/>
    </row>
    <row r="25" spans="1:9" ht="15">
      <c r="A25" s="1935" t="s">
        <v>49</v>
      </c>
      <c r="B25" s="114">
        <v>2009</v>
      </c>
      <c r="C25" s="119">
        <v>0.6</v>
      </c>
      <c r="D25" s="107">
        <v>0.59</v>
      </c>
      <c r="E25" s="120">
        <v>0.63</v>
      </c>
      <c r="F25" s="121">
        <v>0.7</v>
      </c>
      <c r="G25" s="110">
        <f>D25*100/C25</f>
        <v>98.33333333333334</v>
      </c>
      <c r="H25" s="111">
        <f>E25*100/C25</f>
        <v>105</v>
      </c>
      <c r="I25" s="111">
        <f>F25*100/C25</f>
        <v>116.66666666666667</v>
      </c>
    </row>
    <row r="26" spans="1:9" ht="15">
      <c r="A26" s="1967"/>
      <c r="B26" s="112">
        <v>2010</v>
      </c>
      <c r="C26" s="113">
        <v>0.62</v>
      </c>
      <c r="D26" s="103">
        <v>0.61</v>
      </c>
      <c r="E26" s="113">
        <v>0.67</v>
      </c>
      <c r="F26" s="104">
        <v>0.73</v>
      </c>
      <c r="G26" s="111">
        <f aca="true" t="shared" si="5" ref="G26:I27">D26*100/$C26</f>
        <v>98.38709677419355</v>
      </c>
      <c r="H26" s="111">
        <f t="shared" si="5"/>
        <v>108.06451612903226</v>
      </c>
      <c r="I26" s="111">
        <f t="shared" si="5"/>
        <v>117.74193548387098</v>
      </c>
    </row>
    <row r="27" spans="1:9" ht="15">
      <c r="A27" s="1967"/>
      <c r="B27" s="114">
        <v>2011</v>
      </c>
      <c r="C27" s="113">
        <v>0.71</v>
      </c>
      <c r="D27" s="103">
        <f>(0.717+0.667)/2</f>
        <v>0.692</v>
      </c>
      <c r="E27" s="113">
        <v>0.67</v>
      </c>
      <c r="F27" s="104">
        <v>0.81</v>
      </c>
      <c r="G27" s="111">
        <f t="shared" si="5"/>
        <v>97.46478873239435</v>
      </c>
      <c r="H27" s="111">
        <f t="shared" si="5"/>
        <v>94.36619718309859</v>
      </c>
      <c r="I27" s="111">
        <f t="shared" si="5"/>
        <v>114.08450704225352</v>
      </c>
    </row>
    <row r="28" spans="1:9" ht="15">
      <c r="A28" s="1968"/>
      <c r="B28" s="115" t="s">
        <v>11</v>
      </c>
      <c r="C28" s="116">
        <f>C27*100/C26</f>
        <v>114.51612903225806</v>
      </c>
      <c r="D28" s="117">
        <f>D27*100/D26</f>
        <v>113.44262295081965</v>
      </c>
      <c r="E28" s="116">
        <f>E27*100/E26</f>
        <v>100</v>
      </c>
      <c r="F28" s="117">
        <f>F27*100/F26</f>
        <v>110.95890410958904</v>
      </c>
      <c r="G28" s="118"/>
      <c r="H28" s="118"/>
      <c r="I28" s="118"/>
    </row>
    <row r="29" ht="15">
      <c r="A29" s="103" t="s">
        <v>57</v>
      </c>
    </row>
    <row r="30" ht="15">
      <c r="A30" s="104" t="s">
        <v>58</v>
      </c>
    </row>
  </sheetData>
  <sheetProtection/>
  <mergeCells count="11">
    <mergeCell ref="A9:A12"/>
    <mergeCell ref="A13:A16"/>
    <mergeCell ref="A17:A20"/>
    <mergeCell ref="A21:A24"/>
    <mergeCell ref="A25:A28"/>
    <mergeCell ref="A5:A8"/>
    <mergeCell ref="H2:I2"/>
    <mergeCell ref="A3:A4"/>
    <mergeCell ref="B3:B4"/>
    <mergeCell ref="C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14.28125" style="184" customWidth="1"/>
    <col min="2" max="2" width="9.7109375" style="184" bestFit="1" customWidth="1"/>
    <col min="3" max="3" width="11.00390625" style="184" bestFit="1" customWidth="1"/>
    <col min="4" max="4" width="9.00390625" style="184" bestFit="1" customWidth="1"/>
    <col min="5" max="5" width="9.7109375" style="184" bestFit="1" customWidth="1"/>
    <col min="6" max="6" width="11.00390625" style="184" bestFit="1" customWidth="1"/>
    <col min="7" max="7" width="8.57421875" style="184" bestFit="1" customWidth="1"/>
    <col min="8" max="210" width="9.140625" style="184" customWidth="1"/>
    <col min="211" max="211" width="14.28125" style="184" customWidth="1"/>
    <col min="212" max="212" width="9.7109375" style="184" bestFit="1" customWidth="1"/>
    <col min="213" max="213" width="11.00390625" style="184" bestFit="1" customWidth="1"/>
    <col min="214" max="214" width="9.00390625" style="184" bestFit="1" customWidth="1"/>
    <col min="215" max="215" width="9.7109375" style="184" bestFit="1" customWidth="1"/>
    <col min="216" max="216" width="11.00390625" style="184" bestFit="1" customWidth="1"/>
    <col min="217" max="217" width="8.57421875" style="184" bestFit="1" customWidth="1"/>
    <col min="218" max="16384" width="9.140625" style="184" customWidth="1"/>
  </cols>
  <sheetData>
    <row r="1" spans="1:6" ht="15">
      <c r="A1" s="144" t="s">
        <v>147</v>
      </c>
      <c r="B1" s="144"/>
      <c r="C1" s="144"/>
      <c r="D1" s="144"/>
      <c r="E1" s="144"/>
      <c r="F1" s="144"/>
    </row>
    <row r="2" spans="1:7" ht="15.75">
      <c r="A2" s="185"/>
      <c r="B2" s="186"/>
      <c r="C2" s="186"/>
      <c r="D2" s="186"/>
      <c r="E2" s="186"/>
      <c r="F2" s="1744" t="s">
        <v>148</v>
      </c>
      <c r="G2" s="1745"/>
    </row>
    <row r="3" spans="1:7" ht="15">
      <c r="A3" s="1746" t="s">
        <v>89</v>
      </c>
      <c r="B3" s="1749" t="s">
        <v>142</v>
      </c>
      <c r="C3" s="1750"/>
      <c r="D3" s="1751"/>
      <c r="E3" s="1749" t="s">
        <v>143</v>
      </c>
      <c r="F3" s="1755"/>
      <c r="G3" s="1756"/>
    </row>
    <row r="4" spans="1:7" ht="15">
      <c r="A4" s="1747"/>
      <c r="B4" s="1752"/>
      <c r="C4" s="1753"/>
      <c r="D4" s="1754"/>
      <c r="E4" s="1752"/>
      <c r="F4" s="1757"/>
      <c r="G4" s="1758"/>
    </row>
    <row r="5" spans="1:7" ht="15.75">
      <c r="A5" s="1748"/>
      <c r="B5" s="187" t="s">
        <v>98</v>
      </c>
      <c r="C5" s="187" t="s">
        <v>144</v>
      </c>
      <c r="D5" s="188" t="s">
        <v>145</v>
      </c>
      <c r="E5" s="187" t="s">
        <v>98</v>
      </c>
      <c r="F5" s="187" t="s">
        <v>144</v>
      </c>
      <c r="G5" s="189" t="s">
        <v>145</v>
      </c>
    </row>
    <row r="6" spans="1:7" ht="15.75">
      <c r="A6" s="190" t="s">
        <v>146</v>
      </c>
      <c r="B6" s="191">
        <v>342477.35</v>
      </c>
      <c r="C6" s="192">
        <v>100</v>
      </c>
      <c r="D6" s="193">
        <v>1869.5439823341792</v>
      </c>
      <c r="E6" s="191">
        <v>55249.98</v>
      </c>
      <c r="F6" s="192">
        <v>100</v>
      </c>
      <c r="G6" s="194">
        <v>301.6032086007549</v>
      </c>
    </row>
    <row r="7" spans="1:7" ht="15.75">
      <c r="A7" s="195" t="s">
        <v>107</v>
      </c>
      <c r="B7" s="196">
        <v>289742.03</v>
      </c>
      <c r="C7" s="197">
        <v>84.60180797357842</v>
      </c>
      <c r="D7" s="198">
        <v>2201.536597041236</v>
      </c>
      <c r="E7" s="196">
        <v>45596.65</v>
      </c>
      <c r="F7" s="197">
        <v>82.52787330316742</v>
      </c>
      <c r="G7" s="199">
        <v>346.45540958445093</v>
      </c>
    </row>
    <row r="8" spans="1:7" ht="15.75">
      <c r="A8" s="163" t="s">
        <v>109</v>
      </c>
      <c r="B8" s="200">
        <v>7522.79</v>
      </c>
      <c r="C8" s="152">
        <v>2.196580299397902</v>
      </c>
      <c r="D8" s="201">
        <v>5512.449338348388</v>
      </c>
      <c r="E8" s="202">
        <v>801.47</v>
      </c>
      <c r="F8" s="152">
        <v>1.4506244343891403</v>
      </c>
      <c r="G8" s="203">
        <v>587.2904562278201</v>
      </c>
    </row>
    <row r="9" spans="1:7" ht="15.75">
      <c r="A9" s="163" t="s">
        <v>110</v>
      </c>
      <c r="B9" s="200">
        <v>3406.66</v>
      </c>
      <c r="C9" s="166">
        <v>0.994711037094862</v>
      </c>
      <c r="D9" s="201">
        <v>674.5193545193545</v>
      </c>
      <c r="E9" s="202">
        <v>524.9399999999999</v>
      </c>
      <c r="F9" s="166">
        <v>0.9501176470588234</v>
      </c>
      <c r="G9" s="203">
        <v>103.93822393822391</v>
      </c>
    </row>
    <row r="10" spans="1:7" ht="15.75">
      <c r="A10" s="169" t="s">
        <v>111</v>
      </c>
      <c r="B10" s="200">
        <v>3930.55</v>
      </c>
      <c r="C10" s="204">
        <v>1.147681737201015</v>
      </c>
      <c r="D10" s="201">
        <v>1114.8949833625916</v>
      </c>
      <c r="E10" s="202">
        <v>1110.65</v>
      </c>
      <c r="F10" s="204">
        <v>2.0102262443438916</v>
      </c>
      <c r="G10" s="203">
        <v>315.0343115522414</v>
      </c>
    </row>
    <row r="11" spans="1:7" ht="15.75">
      <c r="A11" s="169" t="s">
        <v>112</v>
      </c>
      <c r="B11" s="200">
        <v>9343.19</v>
      </c>
      <c r="C11" s="204">
        <v>2.7281191004310212</v>
      </c>
      <c r="D11" s="201">
        <v>3542.146247516795</v>
      </c>
      <c r="E11" s="202">
        <v>1016.8599999999999</v>
      </c>
      <c r="F11" s="204">
        <v>1.8404705882352939</v>
      </c>
      <c r="G11" s="203">
        <v>385.50718044371655</v>
      </c>
    </row>
    <row r="12" spans="1:7" ht="15.75">
      <c r="A12" s="169" t="s">
        <v>113</v>
      </c>
      <c r="B12" s="200">
        <v>45949.89</v>
      </c>
      <c r="C12" s="204">
        <v>13.416913556473151</v>
      </c>
      <c r="D12" s="201">
        <v>2720.1759813036147</v>
      </c>
      <c r="E12" s="202">
        <v>7135.95</v>
      </c>
      <c r="F12" s="204">
        <v>12.915746606334842</v>
      </c>
      <c r="G12" s="203">
        <v>422.43930929505007</v>
      </c>
    </row>
    <row r="13" spans="1:7" ht="15.75">
      <c r="A13" s="163" t="s">
        <v>114</v>
      </c>
      <c r="B13" s="200">
        <v>609.74</v>
      </c>
      <c r="C13" s="204">
        <v>0.17803805127550773</v>
      </c>
      <c r="D13" s="201">
        <v>1449.5565080746198</v>
      </c>
      <c r="E13" s="202">
        <v>169.46</v>
      </c>
      <c r="F13" s="204">
        <v>0.3067149321266968</v>
      </c>
      <c r="G13" s="203">
        <v>402.863262797791</v>
      </c>
    </row>
    <row r="14" spans="1:7" ht="15.75">
      <c r="A14" s="163" t="s">
        <v>115</v>
      </c>
      <c r="B14" s="200">
        <v>5609.08</v>
      </c>
      <c r="C14" s="204">
        <v>1.6377959009552019</v>
      </c>
      <c r="D14" s="201">
        <v>1338.911374831594</v>
      </c>
      <c r="E14" s="202">
        <v>1726.3999999999999</v>
      </c>
      <c r="F14" s="204">
        <v>3.124705882352941</v>
      </c>
      <c r="G14" s="203">
        <v>412.0990603644918</v>
      </c>
    </row>
    <row r="15" spans="1:7" ht="15.75">
      <c r="A15" s="163" t="s">
        <v>116</v>
      </c>
      <c r="B15" s="200">
        <v>9640.08</v>
      </c>
      <c r="C15" s="204">
        <v>2.8148080449699813</v>
      </c>
      <c r="D15" s="201">
        <v>2527.404015812399</v>
      </c>
      <c r="E15" s="202">
        <v>3117.09</v>
      </c>
      <c r="F15" s="204">
        <v>5.6417918552036195</v>
      </c>
      <c r="G15" s="203">
        <v>817.2282578203367</v>
      </c>
    </row>
    <row r="16" spans="1:7" ht="15.75">
      <c r="A16" s="169" t="s">
        <v>117</v>
      </c>
      <c r="B16" s="200">
        <v>38170.11</v>
      </c>
      <c r="C16" s="204">
        <v>11.145294718030259</v>
      </c>
      <c r="D16" s="201">
        <v>1674.7015106536287</v>
      </c>
      <c r="E16" s="202">
        <v>6584.79</v>
      </c>
      <c r="F16" s="204">
        <v>11.918171945701358</v>
      </c>
      <c r="G16" s="203">
        <v>288.9055797936372</v>
      </c>
    </row>
    <row r="17" spans="1:7" ht="15.75">
      <c r="A17" s="169" t="s">
        <v>118</v>
      </c>
      <c r="B17" s="200">
        <v>63544.2</v>
      </c>
      <c r="C17" s="204">
        <v>18.55427811503447</v>
      </c>
      <c r="D17" s="201">
        <v>1814.6308866658862</v>
      </c>
      <c r="E17" s="202">
        <v>9993.4</v>
      </c>
      <c r="F17" s="204">
        <v>18.08760180995475</v>
      </c>
      <c r="G17" s="203">
        <v>285.38139283847886</v>
      </c>
    </row>
    <row r="18" spans="1:7" ht="15.75">
      <c r="A18" s="169" t="s">
        <v>119</v>
      </c>
      <c r="B18" s="200">
        <v>42516.5</v>
      </c>
      <c r="C18" s="204">
        <v>12.414397623667668</v>
      </c>
      <c r="D18" s="201">
        <v>3185.120159035384</v>
      </c>
      <c r="E18" s="202">
        <v>4470.8</v>
      </c>
      <c r="F18" s="204">
        <v>8.091945701357465</v>
      </c>
      <c r="G18" s="203">
        <v>334.9296204300776</v>
      </c>
    </row>
    <row r="19" spans="1:7" ht="15.75">
      <c r="A19" s="163" t="s">
        <v>120</v>
      </c>
      <c r="B19" s="200">
        <v>653.95</v>
      </c>
      <c r="C19" s="205">
        <v>0.19094693415491568</v>
      </c>
      <c r="D19" s="201">
        <v>5275.91770875353</v>
      </c>
      <c r="E19" s="206">
        <v>40.06</v>
      </c>
      <c r="F19" s="205">
        <v>0.07250678733031674</v>
      </c>
      <c r="G19" s="207">
        <v>323.19483662767243</v>
      </c>
    </row>
    <row r="20" spans="1:7" ht="15.75">
      <c r="A20" s="163" t="s">
        <v>121</v>
      </c>
      <c r="B20" s="200">
        <v>869.27</v>
      </c>
      <c r="C20" s="204">
        <v>0.2538182452065808</v>
      </c>
      <c r="D20" s="201">
        <v>474.1031380351502</v>
      </c>
      <c r="E20" s="202">
        <v>266.62</v>
      </c>
      <c r="F20" s="204">
        <v>0.48257013574660634</v>
      </c>
      <c r="G20" s="203">
        <v>145.4155540429691</v>
      </c>
    </row>
    <row r="21" spans="1:7" ht="15.75">
      <c r="A21" s="163" t="s">
        <v>122</v>
      </c>
      <c r="B21" s="200">
        <v>1791.59</v>
      </c>
      <c r="C21" s="204">
        <v>0.5231265658882259</v>
      </c>
      <c r="D21" s="201">
        <v>665.9294666884729</v>
      </c>
      <c r="E21" s="202">
        <v>347.46000000000004</v>
      </c>
      <c r="F21" s="204">
        <v>0.6288868778280543</v>
      </c>
      <c r="G21" s="203">
        <v>129.1500022301848</v>
      </c>
    </row>
    <row r="22" spans="1:7" ht="15.75">
      <c r="A22" s="163" t="s">
        <v>123</v>
      </c>
      <c r="B22" s="200">
        <v>306.59</v>
      </c>
      <c r="C22" s="204">
        <v>0.08952124863147884</v>
      </c>
      <c r="D22" s="201">
        <v>2339.4173394173395</v>
      </c>
      <c r="E22" s="202">
        <v>65.18</v>
      </c>
      <c r="F22" s="204">
        <v>0.11797285067873305</v>
      </c>
      <c r="G22" s="203">
        <v>497.3522364826713</v>
      </c>
    </row>
    <row r="23" spans="1:7" ht="15.75">
      <c r="A23" s="169" t="s">
        <v>124</v>
      </c>
      <c r="B23" s="200">
        <v>5917.57</v>
      </c>
      <c r="C23" s="204">
        <v>1.7278719308006794</v>
      </c>
      <c r="D23" s="201">
        <v>1022.6570068846859</v>
      </c>
      <c r="E23" s="202">
        <v>1358.1499999999999</v>
      </c>
      <c r="F23" s="204">
        <v>2.4581900452488687</v>
      </c>
      <c r="G23" s="203">
        <v>234.71148020225124</v>
      </c>
    </row>
    <row r="24" spans="1:7" ht="15.75">
      <c r="A24" s="163" t="s">
        <v>125</v>
      </c>
      <c r="B24" s="200">
        <v>113.16</v>
      </c>
      <c r="C24" s="205">
        <v>0.03304160114530202</v>
      </c>
      <c r="D24" s="201">
        <v>10847.39263803681</v>
      </c>
      <c r="E24" s="202">
        <v>28.22</v>
      </c>
      <c r="F24" s="205">
        <v>0.051076923076923075</v>
      </c>
      <c r="G24" s="203">
        <v>2705.1380368098157</v>
      </c>
    </row>
    <row r="25" spans="1:7" ht="15.75">
      <c r="A25" s="169" t="s">
        <v>126</v>
      </c>
      <c r="B25" s="200">
        <v>24294.59</v>
      </c>
      <c r="C25" s="204">
        <v>7.093780070419256</v>
      </c>
      <c r="D25" s="201">
        <v>12979.709745391443</v>
      </c>
      <c r="E25" s="202">
        <v>861.83</v>
      </c>
      <c r="F25" s="204">
        <v>1.5598733031674208</v>
      </c>
      <c r="G25" s="203">
        <v>460.4442079438553</v>
      </c>
    </row>
    <row r="26" spans="1:7" ht="15.75">
      <c r="A26" s="169" t="s">
        <v>127</v>
      </c>
      <c r="B26" s="200">
        <v>5984.95</v>
      </c>
      <c r="C26" s="204">
        <v>1.747546224589743</v>
      </c>
      <c r="D26" s="201">
        <v>1887.8265241684821</v>
      </c>
      <c r="E26" s="202">
        <v>1656.2299999999998</v>
      </c>
      <c r="F26" s="204">
        <v>2.9977013574660627</v>
      </c>
      <c r="G26" s="203">
        <v>522.422898123387</v>
      </c>
    </row>
    <row r="27" spans="1:7" ht="15.75">
      <c r="A27" s="169" t="s">
        <v>128</v>
      </c>
      <c r="B27" s="200">
        <v>18607.75</v>
      </c>
      <c r="C27" s="204">
        <v>5.433279018305883</v>
      </c>
      <c r="D27" s="201">
        <v>1178.4261770170876</v>
      </c>
      <c r="E27" s="202">
        <v>4309.25</v>
      </c>
      <c r="F27" s="204">
        <v>7.799547511312217</v>
      </c>
      <c r="G27" s="203">
        <v>272.9041933232597</v>
      </c>
    </row>
    <row r="28" spans="1:7" ht="15.75">
      <c r="A28" s="169" t="s">
        <v>129</v>
      </c>
      <c r="B28" s="200">
        <v>5929.28</v>
      </c>
      <c r="C28" s="204">
        <v>1.731291135019586</v>
      </c>
      <c r="D28" s="201">
        <v>1608.773192684701</v>
      </c>
      <c r="E28" s="202">
        <v>968.59</v>
      </c>
      <c r="F28" s="204">
        <v>1.75310407239819</v>
      </c>
      <c r="G28" s="203">
        <v>262.80452714367925</v>
      </c>
    </row>
    <row r="29" spans="1:7" ht="15.75">
      <c r="A29" s="169" t="s">
        <v>130</v>
      </c>
      <c r="B29" s="200">
        <v>14034.97</v>
      </c>
      <c r="C29" s="204">
        <v>4.098072471069985</v>
      </c>
      <c r="D29" s="201">
        <v>984.5148495460279</v>
      </c>
      <c r="E29" s="202">
        <v>755.4499999999999</v>
      </c>
      <c r="F29" s="204">
        <v>1.3673303167420814</v>
      </c>
      <c r="G29" s="203">
        <v>52.99275617187259</v>
      </c>
    </row>
    <row r="30" spans="1:7" ht="15.75">
      <c r="A30" s="169" t="s">
        <v>131</v>
      </c>
      <c r="B30" s="200">
        <v>1100.61</v>
      </c>
      <c r="C30" s="204">
        <v>0.32136723786259147</v>
      </c>
      <c r="D30" s="201">
        <v>6541.865538126854</v>
      </c>
      <c r="E30" s="202">
        <v>248.2</v>
      </c>
      <c r="F30" s="204">
        <v>0.4492307692307692</v>
      </c>
      <c r="G30" s="203">
        <v>1475.2646501150134</v>
      </c>
    </row>
    <row r="31" spans="1:7" ht="15.75">
      <c r="A31" s="172" t="s">
        <v>132</v>
      </c>
      <c r="B31" s="208">
        <v>1699.49</v>
      </c>
      <c r="C31" s="209">
        <v>0.4962342765149287</v>
      </c>
      <c r="D31" s="210">
        <v>884.0607001364982</v>
      </c>
      <c r="E31" s="211">
        <v>494.86</v>
      </c>
      <c r="F31" s="209">
        <v>0.8956742081447964</v>
      </c>
      <c r="G31" s="212">
        <v>257.4220960814995</v>
      </c>
    </row>
    <row r="32" spans="1:7" ht="15.75">
      <c r="A32" s="169" t="s">
        <v>133</v>
      </c>
      <c r="B32" s="200">
        <v>3388.4</v>
      </c>
      <c r="C32" s="204">
        <v>0.9893792976382234</v>
      </c>
      <c r="D32" s="201">
        <v>1472.4133255926329</v>
      </c>
      <c r="E32" s="202">
        <v>2136.8</v>
      </c>
      <c r="F32" s="204">
        <v>3.867511312217195</v>
      </c>
      <c r="G32" s="203">
        <v>928.5364166350897</v>
      </c>
    </row>
    <row r="33" spans="1:7" ht="15.75">
      <c r="A33" s="169" t="s">
        <v>134</v>
      </c>
      <c r="B33" s="200">
        <v>4827.47</v>
      </c>
      <c r="C33" s="204">
        <v>1.4095735090218375</v>
      </c>
      <c r="D33" s="201">
        <v>1576.5535394704184</v>
      </c>
      <c r="E33" s="202">
        <v>1029.76</v>
      </c>
      <c r="F33" s="204">
        <v>1.8638190045248868</v>
      </c>
      <c r="G33" s="203">
        <v>336.298676699194</v>
      </c>
    </row>
    <row r="34" spans="1:7" ht="15.75">
      <c r="A34" s="157" t="s">
        <v>135</v>
      </c>
      <c r="B34" s="213">
        <v>22714.94</v>
      </c>
      <c r="C34" s="197">
        <v>6.632537889002003</v>
      </c>
      <c r="D34" s="198">
        <v>1310.646179411578</v>
      </c>
      <c r="E34" s="196">
        <v>4031.52</v>
      </c>
      <c r="F34" s="197">
        <v>7.296868778280543</v>
      </c>
      <c r="G34" s="199">
        <v>232.61766419904106</v>
      </c>
    </row>
    <row r="35" spans="1:4" s="145" customFormat="1" ht="15">
      <c r="A35" s="179" t="s">
        <v>136</v>
      </c>
      <c r="B35" s="180"/>
      <c r="C35" s="180"/>
      <c r="D35" s="181"/>
    </row>
  </sheetData>
  <sheetProtection/>
  <mergeCells count="4">
    <mergeCell ref="F2:G2"/>
    <mergeCell ref="A3:A5"/>
    <mergeCell ref="B3:D4"/>
    <mergeCell ref="E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2" sqref="M2:N2"/>
    </sheetView>
  </sheetViews>
  <sheetFormatPr defaultColWidth="9.140625" defaultRowHeight="15"/>
  <cols>
    <col min="1" max="1" width="22.140625" style="487" customWidth="1"/>
    <col min="2" max="2" width="13.28125" style="487" customWidth="1"/>
    <col min="3" max="10" width="8.8515625" style="487" customWidth="1"/>
    <col min="11" max="13" width="8.8515625" style="1070" customWidth="1"/>
    <col min="14" max="14" width="9.57421875" style="487" bestFit="1" customWidth="1"/>
    <col min="15" max="16384" width="9.140625" style="487" customWidth="1"/>
  </cols>
  <sheetData>
    <row r="1" spans="1:10" ht="18.75" customHeight="1">
      <c r="A1" s="1970" t="s">
        <v>768</v>
      </c>
      <c r="B1" s="1970"/>
      <c r="C1" s="1970"/>
      <c r="D1" s="1970"/>
      <c r="E1" s="1970"/>
      <c r="F1" s="1971"/>
      <c r="G1" s="1971"/>
      <c r="H1" s="1069"/>
      <c r="I1" s="637"/>
      <c r="J1" s="637"/>
    </row>
    <row r="2" spans="1:14" ht="15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1071"/>
      <c r="L2" s="1621"/>
      <c r="M2" s="1972" t="s">
        <v>769</v>
      </c>
      <c r="N2" s="1972"/>
    </row>
    <row r="3" spans="1:15" s="447" customFormat="1" ht="15.75">
      <c r="A3" s="1072" t="s">
        <v>256</v>
      </c>
      <c r="B3" s="1073" t="s">
        <v>213</v>
      </c>
      <c r="C3" s="1074"/>
      <c r="D3" s="1074"/>
      <c r="E3" s="1074"/>
      <c r="F3" s="1075"/>
      <c r="G3" s="1076"/>
      <c r="H3" s="1077"/>
      <c r="I3" s="1074"/>
      <c r="J3" s="1074"/>
      <c r="K3" s="1078"/>
      <c r="L3" s="1078"/>
      <c r="M3" s="1078"/>
      <c r="N3" s="1079"/>
      <c r="O3" s="1080"/>
    </row>
    <row r="4" spans="1:14" s="447" customFormat="1" ht="16.5" thickBot="1">
      <c r="A4" s="1081"/>
      <c r="B4" s="1082" t="s">
        <v>217</v>
      </c>
      <c r="C4" s="1083">
        <v>2000</v>
      </c>
      <c r="D4" s="1083">
        <v>2001</v>
      </c>
      <c r="E4" s="1083">
        <v>2002</v>
      </c>
      <c r="F4" s="1083">
        <v>2003</v>
      </c>
      <c r="G4" s="1083">
        <v>2004</v>
      </c>
      <c r="H4" s="1083">
        <v>2005</v>
      </c>
      <c r="I4" s="1083">
        <v>2006</v>
      </c>
      <c r="J4" s="1084">
        <v>2007</v>
      </c>
      <c r="K4" s="1085">
        <v>2008</v>
      </c>
      <c r="L4" s="1085">
        <v>2009</v>
      </c>
      <c r="M4" s="1085" t="s">
        <v>770</v>
      </c>
      <c r="N4" s="1083" t="s">
        <v>164</v>
      </c>
    </row>
    <row r="5" spans="1:15" s="447" customFormat="1" ht="16.5" thickTop="1">
      <c r="A5" s="1086" t="s">
        <v>771</v>
      </c>
      <c r="B5" s="1087" t="s">
        <v>246</v>
      </c>
      <c r="C5" s="1088">
        <v>101329</v>
      </c>
      <c r="D5" s="1088">
        <v>111188</v>
      </c>
      <c r="E5" s="1088">
        <v>124383</v>
      </c>
      <c r="F5" s="1088">
        <v>117180</v>
      </c>
      <c r="G5" s="1088">
        <v>111554</v>
      </c>
      <c r="H5" s="1088">
        <v>116548</v>
      </c>
      <c r="I5" s="1088">
        <v>111981</v>
      </c>
      <c r="J5" s="1089">
        <v>126475</v>
      </c>
      <c r="K5" s="1090">
        <v>123863</v>
      </c>
      <c r="L5" s="1091">
        <v>103767</v>
      </c>
      <c r="M5" s="1090">
        <v>108224</v>
      </c>
      <c r="N5" s="1092">
        <v>118408</v>
      </c>
      <c r="O5" s="1093"/>
    </row>
    <row r="6" spans="1:15" s="447" customFormat="1" ht="15.75">
      <c r="A6" s="1094" t="s">
        <v>772</v>
      </c>
      <c r="B6" s="1095"/>
      <c r="C6" s="537"/>
      <c r="D6" s="537"/>
      <c r="E6" s="1088"/>
      <c r="F6" s="1088"/>
      <c r="G6" s="537"/>
      <c r="H6" s="537"/>
      <c r="I6" s="1088"/>
      <c r="J6" s="537"/>
      <c r="K6" s="1096"/>
      <c r="L6" s="1097"/>
      <c r="M6" s="1096"/>
      <c r="N6" s="1092"/>
      <c r="O6" s="1093"/>
    </row>
    <row r="7" spans="1:15" s="447" customFormat="1" ht="15.75">
      <c r="A7" s="1094" t="s">
        <v>773</v>
      </c>
      <c r="B7" s="1095" t="s">
        <v>246</v>
      </c>
      <c r="C7" s="537">
        <v>72653</v>
      </c>
      <c r="D7" s="537">
        <v>76032</v>
      </c>
      <c r="E7" s="537">
        <v>88259</v>
      </c>
      <c r="F7" s="537">
        <v>81299.58</v>
      </c>
      <c r="G7" s="537">
        <v>79911</v>
      </c>
      <c r="H7" s="537">
        <v>81317</v>
      </c>
      <c r="I7" s="537">
        <v>78681</v>
      </c>
      <c r="J7" s="537">
        <v>88935</v>
      </c>
      <c r="K7" s="1096">
        <v>87737</v>
      </c>
      <c r="L7" s="1097">
        <v>77058</v>
      </c>
      <c r="M7" s="1096">
        <v>86873</v>
      </c>
      <c r="N7" s="1098">
        <v>92969</v>
      </c>
      <c r="O7" s="1093"/>
    </row>
    <row r="8" spans="1:15" s="447" customFormat="1" ht="15.75">
      <c r="A8" s="1094" t="s">
        <v>774</v>
      </c>
      <c r="B8" s="1095" t="s">
        <v>246</v>
      </c>
      <c r="C8" s="537">
        <v>15731</v>
      </c>
      <c r="D8" s="537">
        <v>17559</v>
      </c>
      <c r="E8" s="537">
        <v>18526</v>
      </c>
      <c r="F8" s="537">
        <v>17746.84</v>
      </c>
      <c r="G8" s="537">
        <v>16229</v>
      </c>
      <c r="H8" s="537">
        <v>18053</v>
      </c>
      <c r="I8" s="537">
        <v>16850</v>
      </c>
      <c r="J8" s="537">
        <v>20055</v>
      </c>
      <c r="K8" s="1096">
        <v>18397</v>
      </c>
      <c r="L8" s="1097">
        <v>14732</v>
      </c>
      <c r="M8" s="1096">
        <v>13153</v>
      </c>
      <c r="N8" s="1098">
        <v>15136</v>
      </c>
      <c r="O8" s="1093"/>
    </row>
    <row r="9" spans="1:15" s="447" customFormat="1" ht="15.75">
      <c r="A9" s="1094" t="s">
        <v>775</v>
      </c>
      <c r="B9" s="1095" t="s">
        <v>246</v>
      </c>
      <c r="C9" s="537">
        <v>12945</v>
      </c>
      <c r="D9" s="537">
        <v>17597</v>
      </c>
      <c r="E9" s="537">
        <v>17598</v>
      </c>
      <c r="F9" s="537">
        <v>18133.49</v>
      </c>
      <c r="G9" s="537">
        <v>15414</v>
      </c>
      <c r="H9" s="537">
        <v>17178</v>
      </c>
      <c r="I9" s="537">
        <v>16450</v>
      </c>
      <c r="J9" s="537">
        <v>17485</v>
      </c>
      <c r="K9" s="1096">
        <v>17729</v>
      </c>
      <c r="L9" s="1097">
        <v>11977</v>
      </c>
      <c r="M9" s="1096">
        <v>8198</v>
      </c>
      <c r="N9" s="1098">
        <v>10304</v>
      </c>
      <c r="O9" s="1093"/>
    </row>
    <row r="10" spans="1:15" s="214" customFormat="1" ht="20.25">
      <c r="A10" s="1099" t="s">
        <v>776</v>
      </c>
      <c r="B10" s="1100" t="s">
        <v>777</v>
      </c>
      <c r="C10" s="1101">
        <v>46.55690101564241</v>
      </c>
      <c r="D10" s="1102">
        <v>51.5</v>
      </c>
      <c r="E10" s="1102">
        <v>58.6</v>
      </c>
      <c r="F10" s="1102">
        <v>55.2000022611368</v>
      </c>
      <c r="G10" s="1102">
        <v>61.35651615287812</v>
      </c>
      <c r="H10" s="1102">
        <v>64.87445700455771</v>
      </c>
      <c r="I10" s="1102">
        <v>62.2</v>
      </c>
      <c r="J10" s="1101">
        <v>70.14924709211057</v>
      </c>
      <c r="K10" s="1103">
        <v>67.9</v>
      </c>
      <c r="L10" s="1104">
        <v>57</v>
      </c>
      <c r="M10" s="1103">
        <v>69</v>
      </c>
      <c r="N10" s="1103">
        <v>79.6</v>
      </c>
      <c r="O10" s="1105"/>
    </row>
    <row r="11" spans="1:15" s="447" customFormat="1" ht="15.75">
      <c r="A11" s="1094" t="s">
        <v>772</v>
      </c>
      <c r="B11" s="1095"/>
      <c r="C11" s="1106"/>
      <c r="D11" s="1107"/>
      <c r="E11" s="1108"/>
      <c r="F11" s="1108"/>
      <c r="G11" s="1108"/>
      <c r="H11" s="1109"/>
      <c r="I11" s="1110"/>
      <c r="J11" s="1111"/>
      <c r="K11" s="1096"/>
      <c r="L11" s="1097"/>
      <c r="M11" s="1096"/>
      <c r="N11" s="1092"/>
      <c r="O11" s="1112"/>
    </row>
    <row r="12" spans="1:15" s="447" customFormat="1" ht="18">
      <c r="A12" s="1094" t="s">
        <v>773</v>
      </c>
      <c r="B12" s="1095" t="s">
        <v>783</v>
      </c>
      <c r="C12" s="1111">
        <v>33.3</v>
      </c>
      <c r="D12" s="1111">
        <v>35.2</v>
      </c>
      <c r="E12" s="1110">
        <v>41.6</v>
      </c>
      <c r="F12" s="1110">
        <v>38.297806791512826</v>
      </c>
      <c r="G12" s="1110">
        <v>43.95235098958929</v>
      </c>
      <c r="H12" s="1110">
        <v>45.26372155883944</v>
      </c>
      <c r="I12" s="1110">
        <v>43.7</v>
      </c>
      <c r="J12" s="1111">
        <v>49.32771923413207</v>
      </c>
      <c r="K12" s="1113">
        <v>48.1</v>
      </c>
      <c r="L12" s="1114">
        <v>42.3</v>
      </c>
      <c r="M12" s="1113">
        <v>55.4</v>
      </c>
      <c r="N12" s="1115">
        <v>62.47</v>
      </c>
      <c r="O12" s="1112"/>
    </row>
    <row r="13" spans="1:15" s="447" customFormat="1" ht="18">
      <c r="A13" s="1094" t="s">
        <v>774</v>
      </c>
      <c r="B13" s="1095" t="s">
        <v>783</v>
      </c>
      <c r="C13" s="1111">
        <v>7.2</v>
      </c>
      <c r="D13" s="1111">
        <v>8.1</v>
      </c>
      <c r="E13" s="1110">
        <v>8.7</v>
      </c>
      <c r="F13" s="1110">
        <v>8.360006896467256</v>
      </c>
      <c r="G13" s="1110">
        <v>8.926214215940792</v>
      </c>
      <c r="H13" s="1110">
        <v>10.048894638288777</v>
      </c>
      <c r="I13" s="1110">
        <v>9.4</v>
      </c>
      <c r="J13" s="1111">
        <v>11.123488044532733</v>
      </c>
      <c r="K13" s="1113">
        <v>10.1</v>
      </c>
      <c r="L13" s="1114">
        <v>8.1</v>
      </c>
      <c r="M13" s="1113">
        <v>8.4</v>
      </c>
      <c r="N13" s="1115">
        <v>10.17</v>
      </c>
      <c r="O13" s="1112"/>
    </row>
    <row r="14" spans="1:15" s="447" customFormat="1" ht="18">
      <c r="A14" s="1094" t="s">
        <v>775</v>
      </c>
      <c r="B14" s="1095" t="s">
        <v>783</v>
      </c>
      <c r="C14" s="1111">
        <v>6</v>
      </c>
      <c r="D14" s="1111">
        <v>8.2</v>
      </c>
      <c r="E14" s="1110">
        <v>8.3</v>
      </c>
      <c r="F14" s="1110">
        <v>8.542146176841625</v>
      </c>
      <c r="G14" s="1110">
        <v>8.477950947348042</v>
      </c>
      <c r="H14" s="1110">
        <v>9.56184080742949</v>
      </c>
      <c r="I14" s="1110">
        <v>9.1</v>
      </c>
      <c r="J14" s="1111">
        <v>9.698039813445767</v>
      </c>
      <c r="K14" s="1113">
        <v>9.7</v>
      </c>
      <c r="L14" s="1114">
        <v>6.6</v>
      </c>
      <c r="M14" s="1113">
        <v>5.2</v>
      </c>
      <c r="N14" s="1115">
        <v>3.92</v>
      </c>
      <c r="O14" s="1112"/>
    </row>
    <row r="15" spans="1:15" s="214" customFormat="1" ht="20.25">
      <c r="A15" s="1099" t="s">
        <v>778</v>
      </c>
      <c r="B15" s="1100" t="s">
        <v>779</v>
      </c>
      <c r="C15" s="1101">
        <v>83.0744660529278</v>
      </c>
      <c r="D15" s="1101">
        <v>91.1573560529852</v>
      </c>
      <c r="E15" s="1101">
        <v>92.60116794668302</v>
      </c>
      <c r="F15" s="1101">
        <v>87.23864885066541</v>
      </c>
      <c r="G15" s="1101">
        <v>85.94769051311744</v>
      </c>
      <c r="H15" s="1101">
        <v>90.87584610334372</v>
      </c>
      <c r="I15" s="1102">
        <v>88.2</v>
      </c>
      <c r="J15" s="1101">
        <v>98.97248290301712</v>
      </c>
      <c r="K15" s="1103">
        <v>96.9</v>
      </c>
      <c r="L15" s="1104">
        <v>81.19998215849361</v>
      </c>
      <c r="M15" s="1103">
        <v>95.6</v>
      </c>
      <c r="N15" s="1103">
        <v>78.16</v>
      </c>
      <c r="O15" s="1105"/>
    </row>
    <row r="16" spans="1:15" s="447" customFormat="1" ht="15.75">
      <c r="A16" s="1072" t="s">
        <v>772</v>
      </c>
      <c r="B16" s="1073"/>
      <c r="C16" s="1116"/>
      <c r="D16" s="1117"/>
      <c r="E16" s="1118"/>
      <c r="F16" s="1118"/>
      <c r="G16" s="1118"/>
      <c r="H16" s="1116"/>
      <c r="I16" s="1118"/>
      <c r="J16" s="1117"/>
      <c r="K16" s="1119"/>
      <c r="L16" s="1120"/>
      <c r="M16" s="1119"/>
      <c r="N16" s="1092"/>
      <c r="O16" s="1093"/>
    </row>
    <row r="17" spans="1:15" s="447" customFormat="1" ht="18">
      <c r="A17" s="1094" t="s">
        <v>773</v>
      </c>
      <c r="B17" s="1095" t="s">
        <v>783</v>
      </c>
      <c r="C17" s="1111">
        <v>59.564479883778226</v>
      </c>
      <c r="D17" s="1111">
        <v>62.3347492123302</v>
      </c>
      <c r="E17" s="1111">
        <v>65.70742369782283</v>
      </c>
      <c r="F17" s="1111">
        <v>60.52624604306692</v>
      </c>
      <c r="G17" s="1111">
        <v>61.5680826917343</v>
      </c>
      <c r="H17" s="1111">
        <v>63.405216542416866</v>
      </c>
      <c r="I17" s="1110">
        <v>62</v>
      </c>
      <c r="J17" s="1111">
        <v>69.59571272567565</v>
      </c>
      <c r="K17" s="1113">
        <v>68.7</v>
      </c>
      <c r="L17" s="1114">
        <v>60.29959645329634</v>
      </c>
      <c r="M17" s="1113">
        <v>76.8</v>
      </c>
      <c r="N17" s="1115">
        <v>61.93</v>
      </c>
      <c r="O17" s="1093"/>
    </row>
    <row r="18" spans="1:15" s="447" customFormat="1" ht="18">
      <c r="A18" s="1094" t="s">
        <v>774</v>
      </c>
      <c r="B18" s="1095" t="s">
        <v>783</v>
      </c>
      <c r="C18" s="1111">
        <v>12.897042559174642</v>
      </c>
      <c r="D18" s="1111">
        <v>14.395726291815366</v>
      </c>
      <c r="E18" s="1111">
        <v>13.792312754799688</v>
      </c>
      <c r="F18" s="1111">
        <v>13.212240510060958</v>
      </c>
      <c r="G18" s="1111">
        <v>12.503765614297855</v>
      </c>
      <c r="H18" s="1111">
        <v>14.076446182720115</v>
      </c>
      <c r="I18" s="1110">
        <v>13.3</v>
      </c>
      <c r="J18" s="1111">
        <v>15.693956470606906</v>
      </c>
      <c r="K18" s="1113">
        <v>14.4</v>
      </c>
      <c r="L18" s="1114">
        <v>11.528117196786338</v>
      </c>
      <c r="M18" s="1113">
        <v>11.6</v>
      </c>
      <c r="N18" s="1115">
        <v>9.93</v>
      </c>
      <c r="O18" s="1093"/>
    </row>
    <row r="19" spans="1:15" s="447" customFormat="1" ht="18">
      <c r="A19" s="1121" t="s">
        <v>775</v>
      </c>
      <c r="B19" s="1095" t="s">
        <v>783</v>
      </c>
      <c r="C19" s="1122">
        <v>10.612943609974938</v>
      </c>
      <c r="D19" s="1122">
        <v>14.426880548839627</v>
      </c>
      <c r="E19" s="1122">
        <v>13.101431494060506</v>
      </c>
      <c r="F19" s="1122">
        <v>13.500095293966998</v>
      </c>
      <c r="G19" s="1122">
        <v>11.875842207085288</v>
      </c>
      <c r="H19" s="1122">
        <v>13.394183378206733</v>
      </c>
      <c r="I19" s="1123">
        <v>13</v>
      </c>
      <c r="J19" s="1122">
        <v>13.682813706734567</v>
      </c>
      <c r="K19" s="1124">
        <v>13.9</v>
      </c>
      <c r="L19" s="1125">
        <v>9.37226850841094</v>
      </c>
      <c r="M19" s="1124">
        <v>7.2</v>
      </c>
      <c r="N19" s="1115">
        <v>6.3</v>
      </c>
      <c r="O19" s="1093"/>
    </row>
    <row r="20" spans="1:15" s="214" customFormat="1" ht="17.25">
      <c r="A20" s="1126" t="s">
        <v>780</v>
      </c>
      <c r="B20" s="1127" t="s">
        <v>784</v>
      </c>
      <c r="C20" s="1128">
        <v>3.2</v>
      </c>
      <c r="D20" s="1128">
        <v>3.5</v>
      </c>
      <c r="E20" s="1129">
        <v>2.7</v>
      </c>
      <c r="F20" s="1129">
        <v>2.7</v>
      </c>
      <c r="G20" s="1128">
        <v>2.4</v>
      </c>
      <c r="H20" s="1128">
        <v>2.6</v>
      </c>
      <c r="I20" s="1129">
        <v>2.8</v>
      </c>
      <c r="J20" s="1128">
        <v>2.7</v>
      </c>
      <c r="K20" s="1130">
        <v>2.3</v>
      </c>
      <c r="L20" s="1131">
        <v>2.5</v>
      </c>
      <c r="M20" s="1132">
        <v>3.4</v>
      </c>
      <c r="N20" s="1103">
        <v>2.3</v>
      </c>
      <c r="O20" s="1133"/>
    </row>
    <row r="21" spans="1:14" s="447" customFormat="1" ht="15.75">
      <c r="A21" s="4" t="s">
        <v>781</v>
      </c>
      <c r="B21" s="290"/>
      <c r="C21" s="290"/>
      <c r="D21" s="290"/>
      <c r="E21" s="290"/>
      <c r="F21" s="290"/>
      <c r="G21" s="290"/>
      <c r="H21" s="290"/>
      <c r="I21" s="1134"/>
      <c r="J21" s="496"/>
      <c r="K21" s="1135"/>
      <c r="L21" s="1135"/>
      <c r="M21" s="1135"/>
      <c r="N21" s="1136"/>
    </row>
    <row r="22" spans="1:14" s="447" customFormat="1" ht="15.75">
      <c r="A22" s="290" t="s">
        <v>782</v>
      </c>
      <c r="B22" s="290"/>
      <c r="C22" s="290"/>
      <c r="D22" s="290"/>
      <c r="E22" s="290"/>
      <c r="F22" s="290"/>
      <c r="G22" s="290"/>
      <c r="H22" s="290"/>
      <c r="K22" s="1137"/>
      <c r="L22" s="1137"/>
      <c r="M22" s="1137"/>
      <c r="N22" s="1136"/>
    </row>
    <row r="23" ht="15">
      <c r="A23" s="4" t="s">
        <v>254</v>
      </c>
    </row>
  </sheetData>
  <sheetProtection/>
  <mergeCells count="2">
    <mergeCell ref="A1:G1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35.57421875" style="0" customWidth="1"/>
    <col min="2" max="2" width="8.421875" style="0" customWidth="1"/>
    <col min="3" max="3" width="8.28125" style="0" customWidth="1"/>
    <col min="4" max="4" width="8.7109375" style="0" customWidth="1"/>
    <col min="5" max="5" width="8.28125" style="0" customWidth="1"/>
    <col min="6" max="6" width="8.421875" style="0" customWidth="1"/>
    <col min="7" max="7" width="9.140625" style="0" customWidth="1"/>
    <col min="8" max="8" width="34.8515625" style="0" customWidth="1"/>
    <col min="9" max="9" width="7.4218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57421875" style="0" bestFit="1" customWidth="1"/>
    <col min="14" max="14" width="10.28125" style="0" customWidth="1"/>
  </cols>
  <sheetData>
    <row r="1" spans="1:21" ht="15.75">
      <c r="A1" s="1001" t="s">
        <v>754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3"/>
      <c r="P1" s="1003"/>
      <c r="Q1" s="1003"/>
      <c r="R1" s="1003"/>
      <c r="S1" s="1003"/>
      <c r="T1" s="1003"/>
      <c r="U1" s="1003"/>
    </row>
    <row r="2" spans="1:21" ht="15">
      <c r="A2" s="1004"/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6"/>
      <c r="M2" s="1006"/>
      <c r="N2" s="1007" t="s">
        <v>1356</v>
      </c>
      <c r="O2" s="1005"/>
      <c r="P2" s="1005"/>
      <c r="Q2" s="1005"/>
      <c r="R2" s="1005"/>
      <c r="S2" s="1005"/>
      <c r="T2" s="1005"/>
      <c r="U2" s="1005"/>
    </row>
    <row r="3" spans="1:21" ht="15">
      <c r="A3" s="1008" t="s">
        <v>755</v>
      </c>
      <c r="B3" s="1009"/>
      <c r="C3" s="1009"/>
      <c r="D3" s="1009"/>
      <c r="E3" s="1009"/>
      <c r="F3" s="1009"/>
      <c r="G3" s="1010"/>
      <c r="H3" s="1009"/>
      <c r="I3" s="1009"/>
      <c r="J3" s="1009"/>
      <c r="K3" s="1009"/>
      <c r="L3" s="1009"/>
      <c r="M3" s="1009"/>
      <c r="N3" s="1011"/>
      <c r="O3" s="1012"/>
      <c r="P3" s="1012"/>
      <c r="Q3" s="1012"/>
      <c r="R3" s="1012"/>
      <c r="S3" s="1012"/>
      <c r="T3" s="1012"/>
      <c r="U3" s="1012"/>
    </row>
    <row r="4" spans="1:21" ht="15">
      <c r="A4" s="1013"/>
      <c r="B4" s="1974" t="s">
        <v>657</v>
      </c>
      <c r="C4" s="1975"/>
      <c r="D4" s="1975"/>
      <c r="E4" s="1975"/>
      <c r="F4" s="1975"/>
      <c r="G4" s="1976"/>
      <c r="H4" s="1014"/>
      <c r="I4" s="1974" t="s">
        <v>756</v>
      </c>
      <c r="J4" s="1975"/>
      <c r="K4" s="1975"/>
      <c r="L4" s="1975"/>
      <c r="M4" s="1975"/>
      <c r="N4" s="1977"/>
      <c r="O4" s="1012"/>
      <c r="P4" s="1012"/>
      <c r="Q4" s="1012"/>
      <c r="R4" s="1012"/>
      <c r="S4" s="1012"/>
      <c r="T4" s="1012"/>
      <c r="U4" s="1012"/>
    </row>
    <row r="5" spans="1:21" ht="27" thickBot="1">
      <c r="A5" s="1015" t="s">
        <v>740</v>
      </c>
      <c r="B5" s="1016">
        <v>2007</v>
      </c>
      <c r="C5" s="1016">
        <v>2008</v>
      </c>
      <c r="D5" s="1016" t="s">
        <v>757</v>
      </c>
      <c r="E5" s="1016" t="s">
        <v>758</v>
      </c>
      <c r="F5" s="1016" t="s">
        <v>759</v>
      </c>
      <c r="G5" s="1017" t="s">
        <v>165</v>
      </c>
      <c r="H5" s="1018" t="s">
        <v>740</v>
      </c>
      <c r="I5" s="1019">
        <v>2007</v>
      </c>
      <c r="J5" s="1019">
        <v>2008</v>
      </c>
      <c r="K5" s="1019">
        <v>2009</v>
      </c>
      <c r="L5" s="1019">
        <v>2010</v>
      </c>
      <c r="M5" s="1019" t="s">
        <v>767</v>
      </c>
      <c r="N5" s="1020" t="s">
        <v>165</v>
      </c>
      <c r="O5" s="1012"/>
      <c r="P5" s="1012"/>
      <c r="Q5" s="1012"/>
      <c r="R5" s="1012"/>
      <c r="S5" s="1012"/>
      <c r="T5" s="1012"/>
      <c r="U5" s="1012"/>
    </row>
    <row r="6" spans="1:21" s="1027" customFormat="1" ht="13.5" thickTop="1">
      <c r="A6" s="1021" t="s">
        <v>741</v>
      </c>
      <c r="B6" s="1022">
        <v>7034133</v>
      </c>
      <c r="C6" s="1022">
        <v>7087222</v>
      </c>
      <c r="D6" s="1022">
        <v>7139486</v>
      </c>
      <c r="E6" s="1022">
        <v>7079215</v>
      </c>
      <c r="F6" s="1022">
        <v>7196357</v>
      </c>
      <c r="G6" s="1023">
        <v>101.7</v>
      </c>
      <c r="H6" s="1024" t="s">
        <v>741</v>
      </c>
      <c r="I6" s="1025" t="s">
        <v>424</v>
      </c>
      <c r="J6" s="1025" t="s">
        <v>424</v>
      </c>
      <c r="K6" s="1025" t="s">
        <v>424</v>
      </c>
      <c r="L6" s="1025" t="s">
        <v>424</v>
      </c>
      <c r="M6" s="1025" t="s">
        <v>424</v>
      </c>
      <c r="N6" s="1025" t="s">
        <v>424</v>
      </c>
      <c r="O6" s="1026"/>
      <c r="P6" s="1026"/>
      <c r="Q6" s="1026"/>
      <c r="R6" s="1026"/>
      <c r="S6" s="1026"/>
      <c r="T6" s="1026"/>
      <c r="U6" s="1026"/>
    </row>
    <row r="7" spans="1:21" s="1027" customFormat="1" ht="12.75">
      <c r="A7" s="1028" t="s">
        <v>742</v>
      </c>
      <c r="B7" s="1022">
        <v>2837016</v>
      </c>
      <c r="C7" s="1022">
        <v>2846343</v>
      </c>
      <c r="D7" s="1022">
        <v>2913501</v>
      </c>
      <c r="E7" s="1022">
        <v>2901639</v>
      </c>
      <c r="F7" s="1022">
        <v>3053419</v>
      </c>
      <c r="G7" s="1023">
        <v>105.2</v>
      </c>
      <c r="H7" s="1029" t="s">
        <v>742</v>
      </c>
      <c r="I7" s="1025" t="s">
        <v>424</v>
      </c>
      <c r="J7" s="1025" t="s">
        <v>424</v>
      </c>
      <c r="K7" s="1025" t="s">
        <v>424</v>
      </c>
      <c r="L7" s="1025" t="s">
        <v>424</v>
      </c>
      <c r="M7" s="1025" t="s">
        <v>424</v>
      </c>
      <c r="N7" s="1025" t="s">
        <v>424</v>
      </c>
      <c r="O7" s="1026"/>
      <c r="P7" s="1026"/>
      <c r="Q7" s="1026"/>
      <c r="R7" s="1026"/>
      <c r="S7" s="1026"/>
      <c r="T7" s="1026"/>
      <c r="U7" s="1026"/>
    </row>
    <row r="8" spans="1:21" s="1027" customFormat="1" ht="12.75">
      <c r="A8" s="1028" t="s">
        <v>743</v>
      </c>
      <c r="B8" s="1022">
        <v>323953.00000000006</v>
      </c>
      <c r="C8" s="1022">
        <v>681373.9999999999</v>
      </c>
      <c r="D8" s="1022">
        <v>403685</v>
      </c>
      <c r="E8" s="1022">
        <v>392943.99999999994</v>
      </c>
      <c r="F8" s="1022">
        <v>405573</v>
      </c>
      <c r="G8" s="1023">
        <v>103.2</v>
      </c>
      <c r="H8" s="1029" t="s">
        <v>743</v>
      </c>
      <c r="I8" s="1030">
        <v>2456.349996680608</v>
      </c>
      <c r="J8" s="1031">
        <v>2522.7378344287326</v>
      </c>
      <c r="K8" s="1031">
        <v>3858.853</v>
      </c>
      <c r="L8" s="1031">
        <v>418.923</v>
      </c>
      <c r="M8" s="1031">
        <v>1231.311</v>
      </c>
      <c r="N8" s="1032">
        <v>293.9229882341146</v>
      </c>
      <c r="O8" s="1026"/>
      <c r="P8" s="1026"/>
      <c r="Q8" s="1026"/>
      <c r="R8" s="1026"/>
      <c r="S8" s="1026"/>
      <c r="T8" s="1026"/>
      <c r="U8" s="1026"/>
    </row>
    <row r="9" spans="1:21" s="1027" customFormat="1" ht="12.75">
      <c r="A9" s="1028" t="s">
        <v>744</v>
      </c>
      <c r="B9" s="1022">
        <v>101669</v>
      </c>
      <c r="C9" s="1022">
        <v>252457.99999999997</v>
      </c>
      <c r="D9" s="1022">
        <v>205653.00000000003</v>
      </c>
      <c r="E9" s="1022">
        <v>209168</v>
      </c>
      <c r="F9" s="1022">
        <v>204348</v>
      </c>
      <c r="G9" s="1023">
        <v>97.7</v>
      </c>
      <c r="H9" s="1029" t="s">
        <v>744</v>
      </c>
      <c r="I9" s="1030">
        <v>1161.7871605921794</v>
      </c>
      <c r="J9" s="1031">
        <v>1228.174998340304</v>
      </c>
      <c r="K9" s="1031">
        <v>1121.862</v>
      </c>
      <c r="L9" s="1031">
        <v>195.697</v>
      </c>
      <c r="M9" s="1031">
        <v>205.243</v>
      </c>
      <c r="N9" s="1032">
        <v>104.8779490743343</v>
      </c>
      <c r="O9" s="1026"/>
      <c r="P9" s="1026"/>
      <c r="Q9" s="1026"/>
      <c r="R9" s="1026"/>
      <c r="S9" s="1026"/>
      <c r="T9" s="1026"/>
      <c r="U9" s="1026"/>
    </row>
    <row r="10" spans="1:21" s="1027" customFormat="1" ht="12.75">
      <c r="A10" s="1028" t="s">
        <v>745</v>
      </c>
      <c r="B10" s="1022">
        <v>134371</v>
      </c>
      <c r="C10" s="1022">
        <v>250843</v>
      </c>
      <c r="D10" s="1022">
        <v>151709</v>
      </c>
      <c r="E10" s="1022">
        <v>110679.99999999999</v>
      </c>
      <c r="F10" s="1022">
        <v>133985</v>
      </c>
      <c r="G10" s="1023">
        <v>121.1</v>
      </c>
      <c r="H10" s="1029" t="s">
        <v>745</v>
      </c>
      <c r="I10" s="1030">
        <v>1029.0114850959305</v>
      </c>
      <c r="J10" s="1031">
        <v>697.0722963553077</v>
      </c>
      <c r="K10" s="1031">
        <v>1819.604</v>
      </c>
      <c r="L10" s="1031">
        <v>120.197</v>
      </c>
      <c r="M10" s="1031">
        <v>77.585</v>
      </c>
      <c r="N10" s="1032">
        <v>64.5482000382705</v>
      </c>
      <c r="O10" s="1026"/>
      <c r="P10" s="1026"/>
      <c r="Q10" s="1026"/>
      <c r="R10" s="1026"/>
      <c r="S10" s="1026"/>
      <c r="T10" s="1026"/>
      <c r="U10" s="1026"/>
    </row>
    <row r="11" spans="1:21" s="1027" customFormat="1" ht="12.75">
      <c r="A11" s="1028" t="s">
        <v>746</v>
      </c>
      <c r="B11" s="1022">
        <v>39239.00000000001</v>
      </c>
      <c r="C11" s="1022">
        <v>90668</v>
      </c>
      <c r="D11" s="1022">
        <v>39763.99999999999</v>
      </c>
      <c r="E11" s="1022">
        <v>65294</v>
      </c>
      <c r="F11" s="1022">
        <v>39404</v>
      </c>
      <c r="G11" s="1023">
        <v>60.3</v>
      </c>
      <c r="H11" s="1029" t="s">
        <v>746</v>
      </c>
      <c r="I11" s="1030">
        <v>33.19391887406227</v>
      </c>
      <c r="J11" s="1031">
        <v>165.96959437031137</v>
      </c>
      <c r="K11" s="1031">
        <v>209.842</v>
      </c>
      <c r="L11" s="1031">
        <v>0</v>
      </c>
      <c r="M11" s="1031">
        <v>18.6</v>
      </c>
      <c r="N11" s="1032" t="s">
        <v>424</v>
      </c>
      <c r="O11" s="1026"/>
      <c r="P11" s="1026"/>
      <c r="Q11" s="1026"/>
      <c r="R11" s="1026"/>
      <c r="S11" s="1026"/>
      <c r="T11" s="1026"/>
      <c r="U11" s="1026"/>
    </row>
    <row r="12" spans="1:21" s="1027" customFormat="1" ht="15.75">
      <c r="A12" s="1028" t="s">
        <v>760</v>
      </c>
      <c r="B12" s="1022">
        <v>47337</v>
      </c>
      <c r="C12" s="1022">
        <v>86265.99999999999</v>
      </c>
      <c r="D12" s="1022">
        <v>602</v>
      </c>
      <c r="E12" s="1022">
        <v>5496</v>
      </c>
      <c r="F12" s="1022">
        <v>6259</v>
      </c>
      <c r="G12" s="1023">
        <v>113.9</v>
      </c>
      <c r="H12" s="1029" t="s">
        <v>760</v>
      </c>
      <c r="I12" s="1030">
        <v>99.58175662218682</v>
      </c>
      <c r="J12" s="1031">
        <v>0</v>
      </c>
      <c r="K12" s="1031">
        <v>323.945</v>
      </c>
      <c r="L12" s="1031">
        <v>67.977</v>
      </c>
      <c r="M12" s="1031">
        <v>839.66</v>
      </c>
      <c r="N12" s="1032">
        <v>1235.211909910705</v>
      </c>
      <c r="O12" s="1026"/>
      <c r="P12" s="1026"/>
      <c r="Q12" s="1026"/>
      <c r="R12" s="1026"/>
      <c r="S12" s="1026"/>
      <c r="T12" s="1026"/>
      <c r="U12" s="1026"/>
    </row>
    <row r="13" spans="1:21" s="1027" customFormat="1" ht="12.75">
      <c r="A13" s="1028" t="s">
        <v>747</v>
      </c>
      <c r="B13" s="1023">
        <v>40.33213474922922</v>
      </c>
      <c r="C13" s="1023">
        <v>40.16161762676547</v>
      </c>
      <c r="D13" s="1023">
        <v>40.80827387293707</v>
      </c>
      <c r="E13" s="1023">
        <v>40.98814628458099</v>
      </c>
      <c r="F13" s="1023">
        <v>42.430065656831644</v>
      </c>
      <c r="G13" s="1023">
        <v>103.5</v>
      </c>
      <c r="H13" s="1029" t="s">
        <v>747</v>
      </c>
      <c r="I13" s="1025" t="s">
        <v>424</v>
      </c>
      <c r="J13" s="1025" t="s">
        <v>424</v>
      </c>
      <c r="K13" s="1025" t="s">
        <v>424</v>
      </c>
      <c r="L13" s="1025" t="s">
        <v>424</v>
      </c>
      <c r="M13" s="1025" t="s">
        <v>424</v>
      </c>
      <c r="N13" s="1025" t="s">
        <v>424</v>
      </c>
      <c r="O13" s="1026"/>
      <c r="P13" s="1026"/>
      <c r="Q13" s="1026"/>
      <c r="R13" s="1026"/>
      <c r="S13" s="1026"/>
      <c r="T13" s="1026"/>
      <c r="U13" s="1026"/>
    </row>
    <row r="14" spans="1:21" s="1027" customFormat="1" ht="12.75">
      <c r="A14" s="1028" t="s">
        <v>748</v>
      </c>
      <c r="B14" s="1022">
        <v>4197117</v>
      </c>
      <c r="C14" s="1022">
        <v>4240879</v>
      </c>
      <c r="D14" s="1022">
        <v>4225985</v>
      </c>
      <c r="E14" s="1022">
        <v>4177576</v>
      </c>
      <c r="F14" s="1022">
        <v>4142938</v>
      </c>
      <c r="G14" s="1023">
        <v>99.2</v>
      </c>
      <c r="H14" s="1029" t="s">
        <v>748</v>
      </c>
      <c r="I14" s="1025" t="s">
        <v>424</v>
      </c>
      <c r="J14" s="1025" t="s">
        <v>424</v>
      </c>
      <c r="K14" s="1025" t="s">
        <v>424</v>
      </c>
      <c r="L14" s="1025" t="s">
        <v>424</v>
      </c>
      <c r="M14" s="1025" t="s">
        <v>424</v>
      </c>
      <c r="N14" s="1025" t="s">
        <v>424</v>
      </c>
      <c r="O14" s="1026"/>
      <c r="P14" s="1026"/>
      <c r="Q14" s="1026"/>
      <c r="R14" s="1026"/>
      <c r="S14" s="1026"/>
      <c r="T14" s="1026"/>
      <c r="U14" s="1026"/>
    </row>
    <row r="15" spans="1:21" s="1027" customFormat="1" ht="12.75">
      <c r="A15" s="1026"/>
      <c r="B15" s="1033"/>
      <c r="C15" s="1033"/>
      <c r="D15" s="1033"/>
      <c r="E15" s="1033"/>
      <c r="F15" s="1033"/>
      <c r="G15" s="1034"/>
      <c r="H15" s="1035"/>
      <c r="I15" s="1036"/>
      <c r="J15" s="1036"/>
      <c r="K15" s="1036"/>
      <c r="L15" s="1036"/>
      <c r="M15" s="1036"/>
      <c r="N15" s="1036"/>
      <c r="O15" s="1026"/>
      <c r="P15" s="1026"/>
      <c r="Q15" s="1026"/>
      <c r="R15" s="1026"/>
      <c r="S15" s="1026"/>
      <c r="T15" s="1026"/>
      <c r="U15" s="1026"/>
    </row>
    <row r="16" spans="1:21" s="1042" customFormat="1" ht="15">
      <c r="A16" s="1037" t="s">
        <v>761</v>
      </c>
      <c r="B16" s="1038"/>
      <c r="C16" s="1038"/>
      <c r="D16" s="1038"/>
      <c r="E16" s="1038"/>
      <c r="F16" s="1038"/>
      <c r="G16" s="1039"/>
      <c r="H16" s="1040"/>
      <c r="I16" s="1041"/>
      <c r="J16" s="1041"/>
      <c r="K16" s="1041"/>
      <c r="L16" s="1041"/>
      <c r="M16" s="1041"/>
      <c r="N16" s="1041"/>
      <c r="O16" s="1012"/>
      <c r="P16" s="1012"/>
      <c r="Q16" s="1012"/>
      <c r="R16" s="1012"/>
      <c r="S16" s="1012"/>
      <c r="T16" s="1012"/>
      <c r="U16" s="1012"/>
    </row>
    <row r="17" spans="1:23" s="1027" customFormat="1" ht="15" customHeight="1">
      <c r="A17" s="1978" t="s">
        <v>256</v>
      </c>
      <c r="B17" s="1980" t="s">
        <v>657</v>
      </c>
      <c r="C17" s="1981"/>
      <c r="D17" s="1981"/>
      <c r="E17" s="1981"/>
      <c r="F17" s="1981"/>
      <c r="G17" s="1982"/>
      <c r="H17" s="1029"/>
      <c r="I17" s="1983" t="s">
        <v>756</v>
      </c>
      <c r="J17" s="1984"/>
      <c r="K17" s="1984"/>
      <c r="L17" s="1984"/>
      <c r="M17" s="1984"/>
      <c r="N17" s="1985"/>
      <c r="O17" s="1026"/>
      <c r="P17" s="1026"/>
      <c r="Q17" s="1026"/>
      <c r="R17" s="1026"/>
      <c r="S17" s="1026"/>
      <c r="T17" s="1026"/>
      <c r="U17" s="1026"/>
      <c r="V17" s="1043"/>
      <c r="W17" s="1043"/>
    </row>
    <row r="18" spans="1:23" s="1027" customFormat="1" ht="26.25" thickBot="1">
      <c r="A18" s="1979"/>
      <c r="B18" s="1019">
        <v>2007</v>
      </c>
      <c r="C18" s="1019">
        <v>2008</v>
      </c>
      <c r="D18" s="1019" t="s">
        <v>762</v>
      </c>
      <c r="E18" s="1019" t="s">
        <v>763</v>
      </c>
      <c r="F18" s="1019" t="s">
        <v>764</v>
      </c>
      <c r="G18" s="1017" t="s">
        <v>165</v>
      </c>
      <c r="H18" s="1044" t="s">
        <v>256</v>
      </c>
      <c r="I18" s="1019">
        <v>2007</v>
      </c>
      <c r="J18" s="1019">
        <v>2008</v>
      </c>
      <c r="K18" s="1019">
        <v>2009</v>
      </c>
      <c r="L18" s="1019">
        <v>2010</v>
      </c>
      <c r="M18" s="1019" t="s">
        <v>767</v>
      </c>
      <c r="N18" s="1020" t="s">
        <v>165</v>
      </c>
      <c r="O18" s="1045"/>
      <c r="P18" s="1045"/>
      <c r="Q18" s="1045"/>
      <c r="R18" s="1045"/>
      <c r="S18" s="1045"/>
      <c r="T18" s="1045"/>
      <c r="U18" s="1045"/>
      <c r="V18" s="1046"/>
      <c r="W18" s="1046"/>
    </row>
    <row r="19" spans="1:23" s="1027" customFormat="1" ht="13.5" thickTop="1">
      <c r="A19" s="1021" t="s">
        <v>741</v>
      </c>
      <c r="B19" s="1022">
        <v>3404924</v>
      </c>
      <c r="C19" s="1022">
        <v>3453827</v>
      </c>
      <c r="D19" s="1022">
        <v>3459757</v>
      </c>
      <c r="E19" s="1022">
        <v>3534960</v>
      </c>
      <c r="F19" s="1022">
        <v>3565901</v>
      </c>
      <c r="G19" s="1023">
        <v>100.9</v>
      </c>
      <c r="H19" s="1024" t="s">
        <v>741</v>
      </c>
      <c r="I19" s="1025" t="s">
        <v>424</v>
      </c>
      <c r="J19" s="1025" t="s">
        <v>424</v>
      </c>
      <c r="K19" s="1025" t="s">
        <v>424</v>
      </c>
      <c r="L19" s="1025" t="s">
        <v>424</v>
      </c>
      <c r="M19" s="1025" t="s">
        <v>424</v>
      </c>
      <c r="N19" s="1025" t="s">
        <v>424</v>
      </c>
      <c r="O19" s="1026"/>
      <c r="P19" s="1026"/>
      <c r="Q19" s="1026"/>
      <c r="R19" s="1026"/>
      <c r="S19" s="1026"/>
      <c r="T19" s="1026"/>
      <c r="U19" s="1026"/>
      <c r="V19" s="1043"/>
      <c r="W19" s="1043"/>
    </row>
    <row r="20" spans="1:23" s="1027" customFormat="1" ht="12.75">
      <c r="A20" s="1028" t="s">
        <v>742</v>
      </c>
      <c r="B20" s="1022">
        <v>1657827</v>
      </c>
      <c r="C20" s="1022">
        <v>1693854</v>
      </c>
      <c r="D20" s="1022">
        <v>1738585</v>
      </c>
      <c r="E20" s="1022">
        <v>1791287</v>
      </c>
      <c r="F20" s="1022">
        <v>1887743</v>
      </c>
      <c r="G20" s="1023">
        <v>105.4</v>
      </c>
      <c r="H20" s="1029" t="s">
        <v>742</v>
      </c>
      <c r="I20" s="1025" t="s">
        <v>424</v>
      </c>
      <c r="J20" s="1025" t="s">
        <v>424</v>
      </c>
      <c r="K20" s="1025" t="s">
        <v>424</v>
      </c>
      <c r="L20" s="1025" t="s">
        <v>424</v>
      </c>
      <c r="M20" s="1025" t="s">
        <v>424</v>
      </c>
      <c r="N20" s="1025" t="s">
        <v>424</v>
      </c>
      <c r="O20" s="1026"/>
      <c r="P20" s="1026"/>
      <c r="Q20" s="1026"/>
      <c r="R20" s="1026"/>
      <c r="S20" s="1026"/>
      <c r="T20" s="1026"/>
      <c r="U20" s="1026"/>
      <c r="V20" s="1043"/>
      <c r="W20" s="1043"/>
    </row>
    <row r="21" spans="1:23" s="1027" customFormat="1" ht="12.75">
      <c r="A21" s="1028" t="s">
        <v>743</v>
      </c>
      <c r="B21" s="1022">
        <v>457964.00000000006</v>
      </c>
      <c r="C21" s="1022">
        <v>360775</v>
      </c>
      <c r="D21" s="1022">
        <v>327378.00000000006</v>
      </c>
      <c r="E21" s="1022">
        <v>305804.00000000006</v>
      </c>
      <c r="F21" s="1022">
        <v>307157</v>
      </c>
      <c r="G21" s="1023">
        <v>100.4</v>
      </c>
      <c r="H21" s="1029" t="s">
        <v>743</v>
      </c>
      <c r="I21" s="1030">
        <v>265.55135099249816</v>
      </c>
      <c r="J21" s="1030">
        <v>1460.53243045874</v>
      </c>
      <c r="K21" s="1030">
        <v>8183.925</v>
      </c>
      <c r="L21" s="1030">
        <v>5801.743</v>
      </c>
      <c r="M21" s="1030">
        <v>401.15</v>
      </c>
      <c r="N21" s="1032">
        <v>6.914301443548947</v>
      </c>
      <c r="O21" s="1026"/>
      <c r="P21" s="1026"/>
      <c r="Q21" s="1026"/>
      <c r="R21" s="1026"/>
      <c r="S21" s="1026"/>
      <c r="T21" s="1026"/>
      <c r="U21" s="1026"/>
      <c r="V21" s="1043"/>
      <c r="W21" s="1043"/>
    </row>
    <row r="22" spans="1:23" s="1027" customFormat="1" ht="12.75">
      <c r="A22" s="1028" t="s">
        <v>744</v>
      </c>
      <c r="B22" s="1022">
        <v>135103</v>
      </c>
      <c r="C22" s="1022">
        <v>75491.00000000001</v>
      </c>
      <c r="D22" s="1022">
        <v>99886.99999999999</v>
      </c>
      <c r="E22" s="1022">
        <v>59315</v>
      </c>
      <c r="F22" s="1022">
        <v>67415</v>
      </c>
      <c r="G22" s="1023">
        <v>113.7</v>
      </c>
      <c r="H22" s="1029" t="s">
        <v>744</v>
      </c>
      <c r="I22" s="1030">
        <v>0</v>
      </c>
      <c r="J22" s="1030">
        <v>0</v>
      </c>
      <c r="K22" s="1030">
        <v>295.342</v>
      </c>
      <c r="L22" s="1030">
        <v>369.112</v>
      </c>
      <c r="M22" s="1030">
        <v>391.783</v>
      </c>
      <c r="N22" s="1032">
        <v>106.14203818895078</v>
      </c>
      <c r="O22" s="1026"/>
      <c r="P22" s="1026"/>
      <c r="Q22" s="1026"/>
      <c r="R22" s="1026"/>
      <c r="S22" s="1026"/>
      <c r="T22" s="1026"/>
      <c r="U22" s="1026"/>
      <c r="V22" s="1043"/>
      <c r="W22" s="1043"/>
    </row>
    <row r="23" spans="1:23" s="1027" customFormat="1" ht="12.75">
      <c r="A23" s="1028" t="s">
        <v>745</v>
      </c>
      <c r="B23" s="1022">
        <v>249607.99999999997</v>
      </c>
      <c r="C23" s="1022">
        <v>241830</v>
      </c>
      <c r="D23" s="1022">
        <v>201944.00000000003</v>
      </c>
      <c r="E23" s="1022">
        <v>162968.00000000003</v>
      </c>
      <c r="F23" s="1022">
        <v>202605</v>
      </c>
      <c r="G23" s="1023">
        <v>124.3</v>
      </c>
      <c r="H23" s="1029" t="s">
        <v>745</v>
      </c>
      <c r="I23" s="1030">
        <v>33.19391887406227</v>
      </c>
      <c r="J23" s="1030">
        <v>464.7148642368718</v>
      </c>
      <c r="K23" s="1030">
        <v>7041.371</v>
      </c>
      <c r="L23" s="1030">
        <v>5288.64</v>
      </c>
      <c r="M23" s="1030">
        <v>0</v>
      </c>
      <c r="N23" s="1032">
        <v>0</v>
      </c>
      <c r="O23" s="1026"/>
      <c r="P23" s="1026"/>
      <c r="Q23" s="1026"/>
      <c r="R23" s="1026"/>
      <c r="S23" s="1026"/>
      <c r="T23" s="1026"/>
      <c r="U23" s="1026"/>
      <c r="V23" s="1043"/>
      <c r="W23" s="1043"/>
    </row>
    <row r="24" spans="1:23" s="1027" customFormat="1" ht="12.75">
      <c r="A24" s="1028" t="s">
        <v>746</v>
      </c>
      <c r="B24" s="1022">
        <v>26646</v>
      </c>
      <c r="C24" s="1022">
        <v>19072</v>
      </c>
      <c r="D24" s="1022">
        <v>12353</v>
      </c>
      <c r="E24" s="1022">
        <v>32584.000000000004</v>
      </c>
      <c r="F24" s="1022">
        <v>22134</v>
      </c>
      <c r="G24" s="1023">
        <v>67.9</v>
      </c>
      <c r="H24" s="1029" t="s">
        <v>746</v>
      </c>
      <c r="I24" s="1030">
        <v>232.3574321184359</v>
      </c>
      <c r="J24" s="1030">
        <v>995.8175662218681</v>
      </c>
      <c r="K24" s="1030">
        <v>71.802</v>
      </c>
      <c r="L24" s="1030">
        <v>143.991</v>
      </c>
      <c r="M24" s="1030">
        <v>7.417</v>
      </c>
      <c r="N24" s="1032">
        <v>5.151016382968379</v>
      </c>
      <c r="O24" s="1026"/>
      <c r="P24" s="1026"/>
      <c r="Q24" s="1026"/>
      <c r="R24" s="1026"/>
      <c r="S24" s="1026"/>
      <c r="T24" s="1026"/>
      <c r="U24" s="1026"/>
      <c r="V24" s="1043"/>
      <c r="W24" s="1043"/>
    </row>
    <row r="25" spans="1:23" s="1027" customFormat="1" ht="12.75">
      <c r="A25" s="1028" t="s">
        <v>747</v>
      </c>
      <c r="B25" s="1023">
        <v>48.68910436767458</v>
      </c>
      <c r="C25" s="1023">
        <v>49.04281540447741</v>
      </c>
      <c r="D25" s="1023">
        <v>50.251650621705515</v>
      </c>
      <c r="E25" s="1023">
        <v>50.67347296716229</v>
      </c>
      <c r="F25" s="1023">
        <v>52.93873834410995</v>
      </c>
      <c r="G25" s="1023">
        <v>104.5</v>
      </c>
      <c r="H25" s="1029" t="s">
        <v>747</v>
      </c>
      <c r="I25" s="1025" t="s">
        <v>424</v>
      </c>
      <c r="J25" s="1025" t="s">
        <v>424</v>
      </c>
      <c r="K25" s="1025" t="s">
        <v>424</v>
      </c>
      <c r="L25" s="1025" t="s">
        <v>424</v>
      </c>
      <c r="M25" s="1025" t="s">
        <v>424</v>
      </c>
      <c r="N25" s="1025" t="s">
        <v>424</v>
      </c>
      <c r="O25" s="1026"/>
      <c r="P25" s="1026"/>
      <c r="Q25" s="1026"/>
      <c r="R25" s="1026"/>
      <c r="S25" s="1026"/>
      <c r="T25" s="1026"/>
      <c r="U25" s="1026"/>
      <c r="V25" s="1043"/>
      <c r="W25" s="1043"/>
    </row>
    <row r="26" spans="1:23" s="1027" customFormat="1" ht="12.75">
      <c r="A26" s="1028" t="s">
        <v>748</v>
      </c>
      <c r="B26" s="1022">
        <v>1747097</v>
      </c>
      <c r="C26" s="1022">
        <v>1759973</v>
      </c>
      <c r="D26" s="1022">
        <v>1721172</v>
      </c>
      <c r="E26" s="1022">
        <v>1743673</v>
      </c>
      <c r="F26" s="1022">
        <v>1678158</v>
      </c>
      <c r="G26" s="1023">
        <v>96.2</v>
      </c>
      <c r="H26" s="1028" t="s">
        <v>748</v>
      </c>
      <c r="I26" s="1047" t="s">
        <v>424</v>
      </c>
      <c r="J26" s="1047" t="s">
        <v>424</v>
      </c>
      <c r="K26" s="1047" t="s">
        <v>424</v>
      </c>
      <c r="L26" s="1047" t="s">
        <v>424</v>
      </c>
      <c r="M26" s="1047" t="s">
        <v>424</v>
      </c>
      <c r="N26" s="1047" t="s">
        <v>424</v>
      </c>
      <c r="O26" s="1026"/>
      <c r="P26" s="1026"/>
      <c r="Q26" s="1026"/>
      <c r="R26" s="1026"/>
      <c r="S26" s="1026"/>
      <c r="T26" s="1026"/>
      <c r="U26" s="1026"/>
      <c r="V26" s="1043"/>
      <c r="W26" s="1043"/>
    </row>
    <row r="27" spans="1:23" ht="15">
      <c r="A27" s="1043" t="s">
        <v>765</v>
      </c>
      <c r="B27" s="1048"/>
      <c r="C27" s="1048"/>
      <c r="D27" s="1048"/>
      <c r="E27" s="1048"/>
      <c r="F27" s="1048"/>
      <c r="G27" s="1049"/>
      <c r="H27" s="1043"/>
      <c r="I27" s="1048"/>
      <c r="J27" s="1048"/>
      <c r="K27" s="1048"/>
      <c r="L27" s="1048"/>
      <c r="M27" s="1048"/>
      <c r="N27" s="1050"/>
      <c r="O27" s="1051"/>
      <c r="P27" s="1051"/>
      <c r="Q27" s="1051"/>
      <c r="R27" s="1051"/>
      <c r="S27" s="1051"/>
      <c r="T27" s="1051"/>
      <c r="U27" s="1051"/>
      <c r="V27" s="1050"/>
      <c r="W27" s="1050"/>
    </row>
    <row r="28" spans="1:23" ht="15">
      <c r="A28" s="1043" t="s">
        <v>749</v>
      </c>
      <c r="B28" s="1050"/>
      <c r="C28" s="1050"/>
      <c r="D28" s="1050"/>
      <c r="E28" s="1050"/>
      <c r="F28" s="1050"/>
      <c r="G28" s="1050"/>
      <c r="H28" s="1043"/>
      <c r="I28" s="1050"/>
      <c r="J28" s="1050"/>
      <c r="K28" s="1050"/>
      <c r="L28" s="1050"/>
      <c r="M28" s="1050"/>
      <c r="N28" s="1050"/>
      <c r="O28" s="1051"/>
      <c r="P28" s="1051"/>
      <c r="Q28" s="1051"/>
      <c r="R28" s="1051"/>
      <c r="S28" s="1051"/>
      <c r="T28" s="1051"/>
      <c r="U28" s="1051"/>
      <c r="V28" s="1050"/>
      <c r="W28" s="1050"/>
    </row>
    <row r="29" spans="1:23" ht="15">
      <c r="A29" s="1043" t="s">
        <v>750</v>
      </c>
      <c r="B29" s="1050"/>
      <c r="C29" s="1050"/>
      <c r="D29" s="1050"/>
      <c r="E29" s="1050"/>
      <c r="F29" s="1050"/>
      <c r="G29" s="1050"/>
      <c r="H29" s="1043"/>
      <c r="I29" s="1050"/>
      <c r="J29" s="1050"/>
      <c r="K29" s="1050"/>
      <c r="L29" s="1050"/>
      <c r="M29" s="1050"/>
      <c r="N29" s="1050"/>
      <c r="O29" s="1051"/>
      <c r="P29" s="1051"/>
      <c r="Q29" s="1051"/>
      <c r="R29" s="1051"/>
      <c r="S29" s="1051"/>
      <c r="T29" s="1051"/>
      <c r="U29" s="1051"/>
      <c r="V29" s="1050"/>
      <c r="W29" s="1050"/>
    </row>
    <row r="30" spans="1:31" ht="15.75">
      <c r="A30" s="1052" t="s">
        <v>752</v>
      </c>
      <c r="B30" s="1053"/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5"/>
      <c r="P30" s="1053"/>
      <c r="Q30" s="1053"/>
      <c r="R30" s="1053"/>
      <c r="S30" s="1053"/>
      <c r="T30" s="1053"/>
      <c r="U30" s="1055"/>
      <c r="V30" s="1055"/>
      <c r="W30" s="1055"/>
      <c r="X30" s="1055"/>
      <c r="Y30" s="1055"/>
      <c r="Z30" s="1055"/>
      <c r="AA30" s="1055"/>
      <c r="AB30" s="1055"/>
      <c r="AC30" s="1055"/>
      <c r="AD30" s="1055"/>
      <c r="AE30" s="1055"/>
    </row>
    <row r="31" spans="1:31" ht="15.75">
      <c r="A31" s="1052" t="s">
        <v>753</v>
      </c>
      <c r="B31" s="1053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5"/>
      <c r="P31" s="1053"/>
      <c r="Q31" s="1053"/>
      <c r="R31" s="1053"/>
      <c r="S31" s="1053"/>
      <c r="T31" s="1053"/>
      <c r="U31" s="1055"/>
      <c r="V31" s="1055"/>
      <c r="W31" s="1055"/>
      <c r="X31" s="1055"/>
      <c r="Y31" s="1055"/>
      <c r="Z31" s="1055"/>
      <c r="AA31" s="1055"/>
      <c r="AB31" s="1055"/>
      <c r="AC31" s="1055"/>
      <c r="AD31" s="1055"/>
      <c r="AE31" s="1055"/>
    </row>
    <row r="32" spans="1:21" ht="15">
      <c r="A32" s="1043" t="s">
        <v>751</v>
      </c>
      <c r="B32" s="1050"/>
      <c r="C32" s="1050"/>
      <c r="D32" s="1050"/>
      <c r="E32" s="1056"/>
      <c r="F32" s="1050"/>
      <c r="G32" s="1050"/>
      <c r="H32" s="1050"/>
      <c r="I32" s="1050"/>
      <c r="J32" s="1050"/>
      <c r="K32" s="1050"/>
      <c r="L32" s="1050"/>
      <c r="M32" s="1050"/>
      <c r="N32" s="1050"/>
      <c r="O32" s="1051"/>
      <c r="P32" s="1051"/>
      <c r="Q32" s="1051"/>
      <c r="R32" s="1051"/>
      <c r="S32" s="1051"/>
      <c r="T32" s="1051"/>
      <c r="U32" s="1051"/>
    </row>
    <row r="33" spans="1:21" ht="15">
      <c r="A33" s="1057" t="s">
        <v>766</v>
      </c>
      <c r="B33" s="1050"/>
      <c r="C33" s="1050"/>
      <c r="D33" s="1050"/>
      <c r="E33" s="1056"/>
      <c r="F33" s="1050"/>
      <c r="G33" s="1050"/>
      <c r="H33" s="1050"/>
      <c r="I33" s="1050"/>
      <c r="J33" s="1050"/>
      <c r="K33" s="1050"/>
      <c r="L33" s="1050"/>
      <c r="M33" s="1050"/>
      <c r="N33" s="1050"/>
      <c r="O33" s="1051"/>
      <c r="P33" s="1051"/>
      <c r="Q33" s="1051"/>
      <c r="R33" s="1051"/>
      <c r="S33" s="1051"/>
      <c r="T33" s="1051"/>
      <c r="U33" s="1051"/>
    </row>
    <row r="34" spans="1:21" ht="15">
      <c r="A34" s="1057" t="s">
        <v>254</v>
      </c>
      <c r="B34" s="1050"/>
      <c r="C34" s="1050"/>
      <c r="D34" s="1050"/>
      <c r="E34" s="1056"/>
      <c r="F34" s="1050"/>
      <c r="G34" s="1050"/>
      <c r="H34" s="1050"/>
      <c r="I34" s="1050"/>
      <c r="J34" s="1050"/>
      <c r="K34" s="1050"/>
      <c r="L34" s="1050"/>
      <c r="M34" s="1050"/>
      <c r="N34" s="1050"/>
      <c r="O34" s="1051"/>
      <c r="P34" s="1051"/>
      <c r="Q34" s="1051"/>
      <c r="R34" s="1051"/>
      <c r="S34" s="1051"/>
      <c r="T34" s="1051"/>
      <c r="U34" s="1051"/>
    </row>
    <row r="35" spans="1:21" ht="15">
      <c r="A35" s="1058"/>
      <c r="B35" s="1059"/>
      <c r="C35" s="1059"/>
      <c r="D35" s="1059"/>
      <c r="E35" s="1059"/>
      <c r="F35" s="1059"/>
      <c r="G35" s="1060"/>
      <c r="H35" s="1058"/>
      <c r="I35" s="1059"/>
      <c r="J35" s="1059"/>
      <c r="K35" s="1059"/>
      <c r="L35" s="1059"/>
      <c r="M35" s="1059"/>
      <c r="N35" s="1058"/>
      <c r="O35" s="1060"/>
      <c r="P35" s="1060"/>
      <c r="Q35" s="1060"/>
      <c r="R35" s="1060"/>
      <c r="S35" s="1060"/>
      <c r="T35" s="1060"/>
      <c r="U35" s="1060"/>
    </row>
    <row r="36" spans="1:21" ht="15">
      <c r="A36" s="1058"/>
      <c r="B36" s="1059"/>
      <c r="C36" s="1059"/>
      <c r="D36" s="1059"/>
      <c r="E36" s="1059"/>
      <c r="F36" s="1059"/>
      <c r="G36" s="1060"/>
      <c r="H36" s="1058"/>
      <c r="I36" s="1059"/>
      <c r="J36" s="1059"/>
      <c r="K36" s="1059"/>
      <c r="L36" s="1059"/>
      <c r="M36" s="1059"/>
      <c r="N36" s="1058"/>
      <c r="O36" s="1060"/>
      <c r="P36" s="1060"/>
      <c r="Q36" s="1060"/>
      <c r="R36" s="1060"/>
      <c r="S36" s="1060"/>
      <c r="T36" s="1060"/>
      <c r="U36" s="1060"/>
    </row>
    <row r="37" spans="1:21" ht="15">
      <c r="A37" s="1058"/>
      <c r="B37" s="1061"/>
      <c r="C37" s="1061"/>
      <c r="D37" s="1061"/>
      <c r="E37" s="1058"/>
      <c r="F37" s="1058"/>
      <c r="G37" s="1060"/>
      <c r="H37" s="1058"/>
      <c r="I37" s="1058"/>
      <c r="J37" s="1058"/>
      <c r="K37" s="1058"/>
      <c r="L37" s="1058"/>
      <c r="M37" s="1058"/>
      <c r="N37" s="1058"/>
      <c r="O37" s="1060"/>
      <c r="P37" s="1060"/>
      <c r="Q37" s="1060"/>
      <c r="R37" s="1060"/>
      <c r="S37" s="1060"/>
      <c r="T37" s="1060"/>
      <c r="U37" s="1060"/>
    </row>
    <row r="38" spans="1:21" ht="15">
      <c r="A38" s="1058"/>
      <c r="B38" s="1061"/>
      <c r="C38" s="1061"/>
      <c r="D38" s="1062"/>
      <c r="E38" s="1061"/>
      <c r="F38" s="1063"/>
      <c r="G38" s="1060"/>
      <c r="H38" s="1058"/>
      <c r="I38" s="1058"/>
      <c r="J38" s="1058"/>
      <c r="K38" s="1058"/>
      <c r="L38" s="1058"/>
      <c r="M38" s="1058"/>
      <c r="N38" s="1058"/>
      <c r="O38" s="1060"/>
      <c r="P38" s="1060"/>
      <c r="Q38" s="1060"/>
      <c r="R38" s="1060"/>
      <c r="S38" s="1060"/>
      <c r="T38" s="1060"/>
      <c r="U38" s="1060"/>
    </row>
    <row r="39" spans="1:21" ht="15">
      <c r="A39" s="1058"/>
      <c r="B39" s="1058"/>
      <c r="C39" s="1061"/>
      <c r="D39" s="1062"/>
      <c r="E39" s="1061"/>
      <c r="F39" s="1063"/>
      <c r="G39" s="1060"/>
      <c r="H39" s="1058"/>
      <c r="I39" s="1058"/>
      <c r="J39" s="1058"/>
      <c r="K39" s="1058"/>
      <c r="L39" s="1058"/>
      <c r="M39" s="1058"/>
      <c r="N39" s="1058"/>
      <c r="O39" s="1060"/>
      <c r="P39" s="1060"/>
      <c r="Q39" s="1060"/>
      <c r="R39" s="1060"/>
      <c r="S39" s="1060"/>
      <c r="T39" s="1060"/>
      <c r="U39" s="1060"/>
    </row>
    <row r="40" spans="1:21" ht="15">
      <c r="A40" s="1058"/>
      <c r="B40" s="1058"/>
      <c r="C40" s="1061"/>
      <c r="D40" s="1062"/>
      <c r="E40" s="1061"/>
      <c r="F40" s="1061"/>
      <c r="G40" s="1060"/>
      <c r="H40" s="1064"/>
      <c r="I40" s="1058"/>
      <c r="J40" s="1058"/>
      <c r="K40" s="1058"/>
      <c r="L40" s="1058"/>
      <c r="M40" s="1058"/>
      <c r="N40" s="1058"/>
      <c r="O40" s="1060"/>
      <c r="P40" s="1060"/>
      <c r="Q40" s="1060"/>
      <c r="R40" s="1060"/>
      <c r="S40" s="1060"/>
      <c r="T40" s="1060"/>
      <c r="U40" s="1060"/>
    </row>
    <row r="41" spans="1:21" ht="15">
      <c r="A41" s="1973"/>
      <c r="B41" s="1973"/>
      <c r="C41" s="1973"/>
      <c r="D41" s="1973"/>
      <c r="E41" s="1061"/>
      <c r="F41" s="1061"/>
      <c r="G41" s="1060"/>
      <c r="H41" s="1058"/>
      <c r="I41" s="1064"/>
      <c r="J41" s="1064"/>
      <c r="K41" s="1064"/>
      <c r="L41" s="1064"/>
      <c r="M41" s="1064"/>
      <c r="N41" s="1065"/>
      <c r="O41" s="1060"/>
      <c r="P41" s="1060"/>
      <c r="Q41" s="1060"/>
      <c r="R41" s="1060"/>
      <c r="S41" s="1060"/>
      <c r="T41" s="1060"/>
      <c r="U41" s="1060"/>
    </row>
    <row r="42" spans="1:21" ht="15">
      <c r="A42" s="1058"/>
      <c r="B42" s="1058"/>
      <c r="C42" s="1058"/>
      <c r="D42" s="1066"/>
      <c r="E42" s="1058"/>
      <c r="F42" s="1058"/>
      <c r="G42" s="1058"/>
      <c r="H42" s="1067"/>
      <c r="I42" s="1058"/>
      <c r="J42" s="1058"/>
      <c r="K42" s="1058"/>
      <c r="L42" s="1058"/>
      <c r="M42" s="1058"/>
      <c r="N42" s="1058"/>
      <c r="O42" s="1060"/>
      <c r="P42" s="1060"/>
      <c r="Q42" s="1060"/>
      <c r="R42" s="1060"/>
      <c r="S42" s="1060"/>
      <c r="T42" s="1060"/>
      <c r="U42" s="1060"/>
    </row>
    <row r="48" ht="15">
      <c r="A48" s="1068"/>
    </row>
  </sheetData>
  <sheetProtection/>
  <mergeCells count="6">
    <mergeCell ref="A41:D41"/>
    <mergeCell ref="B4:G4"/>
    <mergeCell ref="I4:N4"/>
    <mergeCell ref="A17:A18"/>
    <mergeCell ref="B17:G17"/>
    <mergeCell ref="I17:N1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33.00390625" style="1144" customWidth="1"/>
    <col min="2" max="2" width="10.8515625" style="1144" customWidth="1"/>
    <col min="3" max="3" width="11.28125" style="1144" customWidth="1"/>
    <col min="4" max="4" width="10.57421875" style="1144" customWidth="1"/>
    <col min="5" max="5" width="7.8515625" style="1144" customWidth="1"/>
    <col min="6" max="6" width="15.140625" style="1144" customWidth="1"/>
    <col min="7" max="16384" width="9.140625" style="1144" customWidth="1"/>
  </cols>
  <sheetData>
    <row r="1" spans="1:7" ht="16.5" thickBot="1">
      <c r="A1" s="1138" t="s">
        <v>785</v>
      </c>
      <c r="B1" s="1139"/>
      <c r="C1" s="1140"/>
      <c r="D1" s="1140"/>
      <c r="E1" s="1141"/>
      <c r="F1" s="1142" t="s">
        <v>649</v>
      </c>
      <c r="G1" s="1143"/>
    </row>
    <row r="2" spans="1:7" s="1149" customFormat="1" ht="15.75">
      <c r="A2" s="1986" t="s">
        <v>0</v>
      </c>
      <c r="B2" s="1145" t="s">
        <v>213</v>
      </c>
      <c r="C2" s="1988" t="s">
        <v>786</v>
      </c>
      <c r="D2" s="1988" t="s">
        <v>787</v>
      </c>
      <c r="E2" s="1146" t="s">
        <v>317</v>
      </c>
      <c r="F2" s="1147" t="s">
        <v>788</v>
      </c>
      <c r="G2" s="1148"/>
    </row>
    <row r="3" spans="1:7" s="1149" customFormat="1" ht="30.75" thickBot="1">
      <c r="A3" s="1987"/>
      <c r="B3" s="1150" t="s">
        <v>217</v>
      </c>
      <c r="C3" s="1989"/>
      <c r="D3" s="1989"/>
      <c r="E3" s="1151" t="s">
        <v>789</v>
      </c>
      <c r="F3" s="1152" t="s">
        <v>790</v>
      </c>
      <c r="G3" s="1148"/>
    </row>
    <row r="4" spans="1:7" ht="16.5" thickTop="1">
      <c r="A4" s="1153" t="s">
        <v>791</v>
      </c>
      <c r="B4" s="1154" t="s">
        <v>792</v>
      </c>
      <c r="C4" s="1155">
        <v>1228346</v>
      </c>
      <c r="D4" s="1155">
        <v>642682</v>
      </c>
      <c r="E4" s="1156">
        <v>52.32092586290833</v>
      </c>
      <c r="F4" s="1157">
        <v>-4.1469296793433585</v>
      </c>
      <c r="G4" s="1140"/>
    </row>
    <row r="5" spans="1:7" s="1163" customFormat="1" ht="15.75">
      <c r="A5" s="1158" t="s">
        <v>793</v>
      </c>
      <c r="B5" s="1159" t="s">
        <v>792</v>
      </c>
      <c r="C5" s="1160">
        <v>465425</v>
      </c>
      <c r="D5" s="1160">
        <v>201825</v>
      </c>
      <c r="E5" s="1156">
        <v>43.36359241553419</v>
      </c>
      <c r="F5" s="1161">
        <v>-2.727184831068371</v>
      </c>
      <c r="G5" s="1162"/>
    </row>
    <row r="6" spans="1:7" s="1163" customFormat="1" ht="15.75">
      <c r="A6" s="1158" t="s">
        <v>794</v>
      </c>
      <c r="B6" s="1159" t="s">
        <v>792</v>
      </c>
      <c r="C6" s="1160">
        <v>45491</v>
      </c>
      <c r="D6" s="1160">
        <v>24181</v>
      </c>
      <c r="E6" s="1156">
        <v>53.15556923347475</v>
      </c>
      <c r="F6" s="1161">
        <v>2.2760958692532753</v>
      </c>
      <c r="G6" s="1162"/>
    </row>
    <row r="7" spans="1:7" s="1163" customFormat="1" ht="15.75">
      <c r="A7" s="1158" t="s">
        <v>795</v>
      </c>
      <c r="B7" s="1159" t="s">
        <v>792</v>
      </c>
      <c r="C7" s="1160">
        <v>23331</v>
      </c>
      <c r="D7" s="1160">
        <v>12077.4</v>
      </c>
      <c r="E7" s="1156">
        <v>51.76546226051176</v>
      </c>
      <c r="F7" s="1161">
        <v>0.7956716666222974</v>
      </c>
      <c r="G7" s="1162"/>
    </row>
    <row r="8" spans="1:7" s="1163" customFormat="1" ht="15.75">
      <c r="A8" s="1158" t="s">
        <v>796</v>
      </c>
      <c r="B8" s="1159" t="s">
        <v>792</v>
      </c>
      <c r="C8" s="1160">
        <v>12839</v>
      </c>
      <c r="D8" s="1160">
        <v>4122</v>
      </c>
      <c r="E8" s="1156">
        <v>32.10530415141366</v>
      </c>
      <c r="F8" s="1161">
        <v>26.771970818080327</v>
      </c>
      <c r="G8" s="1162"/>
    </row>
    <row r="9" spans="1:7" s="1163" customFormat="1" ht="15.75">
      <c r="A9" s="1158" t="s">
        <v>797</v>
      </c>
      <c r="B9" s="1159" t="s">
        <v>792</v>
      </c>
      <c r="C9" s="1160">
        <v>277854</v>
      </c>
      <c r="D9" s="1160">
        <v>51134.95</v>
      </c>
      <c r="E9" s="1156">
        <v>18.403532070799773</v>
      </c>
      <c r="F9" s="1161">
        <v>-0.6877975426611549</v>
      </c>
      <c r="G9" s="1162"/>
    </row>
    <row r="10" spans="1:7" s="1163" customFormat="1" ht="15.75">
      <c r="A10" s="1158" t="s">
        <v>798</v>
      </c>
      <c r="B10" s="1159" t="s">
        <v>792</v>
      </c>
      <c r="C10" s="1160">
        <v>30507</v>
      </c>
      <c r="D10" s="1160">
        <v>28194</v>
      </c>
      <c r="E10" s="1156">
        <v>92.41813354312126</v>
      </c>
      <c r="F10" s="1161">
        <v>62.728032377799195</v>
      </c>
      <c r="G10" s="1162"/>
    </row>
    <row r="11" spans="1:7" s="1163" customFormat="1" ht="15.75">
      <c r="A11" s="1158" t="s">
        <v>799</v>
      </c>
      <c r="B11" s="1159" t="s">
        <v>800</v>
      </c>
      <c r="C11" s="1160">
        <v>105770</v>
      </c>
      <c r="D11" s="1160">
        <v>83315</v>
      </c>
      <c r="E11" s="1156">
        <v>78.76997258201759</v>
      </c>
      <c r="F11" s="1161">
        <v>-5.663210187619967</v>
      </c>
      <c r="G11" s="1162"/>
    </row>
    <row r="12" spans="1:7" s="1163" customFormat="1" ht="15.75">
      <c r="A12" s="1158" t="s">
        <v>801</v>
      </c>
      <c r="B12" s="1159" t="s">
        <v>792</v>
      </c>
      <c r="C12" s="1160">
        <v>10518</v>
      </c>
      <c r="D12" s="1160">
        <v>8069</v>
      </c>
      <c r="E12" s="1156">
        <v>76.71610572352158</v>
      </c>
      <c r="F12" s="1161">
        <v>-4.243319466672844</v>
      </c>
      <c r="G12" s="1162"/>
    </row>
    <row r="13" spans="1:7" s="1163" customFormat="1" ht="15.75">
      <c r="A13" s="1158" t="s">
        <v>802</v>
      </c>
      <c r="B13" s="1159" t="s">
        <v>800</v>
      </c>
      <c r="C13" s="1160">
        <v>59533</v>
      </c>
      <c r="D13" s="1160">
        <v>12893</v>
      </c>
      <c r="E13" s="1156">
        <v>21.656896175230543</v>
      </c>
      <c r="F13" s="1161">
        <v>-1.2406260969604261</v>
      </c>
      <c r="G13" s="1162"/>
    </row>
    <row r="14" spans="1:7" s="1163" customFormat="1" ht="15.75">
      <c r="A14" s="1158" t="s">
        <v>803</v>
      </c>
      <c r="B14" s="1159" t="s">
        <v>800</v>
      </c>
      <c r="C14" s="1160">
        <v>194253</v>
      </c>
      <c r="D14" s="1160">
        <v>66626.2</v>
      </c>
      <c r="E14" s="1156">
        <v>34.29867234997658</v>
      </c>
      <c r="F14" s="1161">
        <v>10.08847457348061</v>
      </c>
      <c r="G14" s="1162"/>
    </row>
    <row r="15" spans="1:7" s="1163" customFormat="1" ht="15.75">
      <c r="A15" s="1164" t="s">
        <v>804</v>
      </c>
      <c r="B15" s="1159" t="s">
        <v>792</v>
      </c>
      <c r="C15" s="1160">
        <v>120064</v>
      </c>
      <c r="D15" s="1160">
        <v>63551.24</v>
      </c>
      <c r="E15" s="1156">
        <v>52.931136727078886</v>
      </c>
      <c r="F15" s="1161">
        <v>-5.894035076379623</v>
      </c>
      <c r="G15" s="1162"/>
    </row>
    <row r="16" spans="1:7" s="1163" customFormat="1" ht="15.75">
      <c r="A16" s="1158" t="s">
        <v>805</v>
      </c>
      <c r="B16" s="1159" t="s">
        <v>792</v>
      </c>
      <c r="C16" s="1160">
        <v>601871</v>
      </c>
      <c r="D16" s="1160">
        <v>542227</v>
      </c>
      <c r="E16" s="1156">
        <v>90.09023528297591</v>
      </c>
      <c r="F16" s="1161">
        <v>19.93096245068267</v>
      </c>
      <c r="G16" s="1162"/>
    </row>
    <row r="17" spans="1:7" s="1163" customFormat="1" ht="15.75">
      <c r="A17" s="1158" t="s">
        <v>806</v>
      </c>
      <c r="B17" s="1159" t="s">
        <v>792</v>
      </c>
      <c r="C17" s="1160">
        <v>98280</v>
      </c>
      <c r="D17" s="1160">
        <v>33090</v>
      </c>
      <c r="E17" s="1156">
        <v>33.669108669108674</v>
      </c>
      <c r="F17" s="1161">
        <v>4.531104844637021</v>
      </c>
      <c r="G17" s="1162"/>
    </row>
    <row r="18" spans="1:7" s="1163" customFormat="1" ht="15.75">
      <c r="A18" s="1158" t="s">
        <v>807</v>
      </c>
      <c r="B18" s="1159" t="s">
        <v>792</v>
      </c>
      <c r="C18" s="1160">
        <v>209521</v>
      </c>
      <c r="D18" s="1160">
        <v>83908</v>
      </c>
      <c r="E18" s="1156">
        <v>40.047537001064335</v>
      </c>
      <c r="F18" s="1161">
        <v>-6.3499226565491895</v>
      </c>
      <c r="G18" s="1162"/>
    </row>
    <row r="19" spans="1:7" s="1163" customFormat="1" ht="15.75">
      <c r="A19" s="1158" t="s">
        <v>808</v>
      </c>
      <c r="B19" s="1159" t="s">
        <v>792</v>
      </c>
      <c r="C19" s="1160">
        <v>121193</v>
      </c>
      <c r="D19" s="1160">
        <v>64289</v>
      </c>
      <c r="E19" s="1156">
        <v>53.04679313161651</v>
      </c>
      <c r="F19" s="1161">
        <v>-5.016986960823175</v>
      </c>
      <c r="G19" s="1162"/>
    </row>
    <row r="20" spans="1:7" s="1163" customFormat="1" ht="15.75">
      <c r="A20" s="1165" t="s">
        <v>809</v>
      </c>
      <c r="B20" s="1159" t="s">
        <v>792</v>
      </c>
      <c r="C20" s="1160">
        <v>19685</v>
      </c>
      <c r="D20" s="1160">
        <v>12385</v>
      </c>
      <c r="E20" s="1156">
        <v>62.91592583185166</v>
      </c>
      <c r="F20" s="1161">
        <v>-2.951993771385098</v>
      </c>
      <c r="G20" s="1162"/>
    </row>
    <row r="21" spans="1:7" s="1163" customFormat="1" ht="15.75">
      <c r="A21" s="1165" t="s">
        <v>810</v>
      </c>
      <c r="B21" s="1159" t="s">
        <v>792</v>
      </c>
      <c r="C21" s="1160">
        <v>269300</v>
      </c>
      <c r="D21" s="1160">
        <v>211768</v>
      </c>
      <c r="E21" s="1156">
        <v>78.6364649090234</v>
      </c>
      <c r="F21" s="1161">
        <v>-3.866777535327202</v>
      </c>
      <c r="G21" s="1162"/>
    </row>
    <row r="22" spans="1:7" s="1163" customFormat="1" ht="15.75">
      <c r="A22" s="1158" t="s">
        <v>811</v>
      </c>
      <c r="B22" s="1159" t="s">
        <v>812</v>
      </c>
      <c r="C22" s="1160">
        <v>6662128</v>
      </c>
      <c r="D22" s="1160">
        <v>3123785</v>
      </c>
      <c r="E22" s="1156">
        <v>46.88869682479832</v>
      </c>
      <c r="F22" s="1161">
        <v>-21.87309973498082</v>
      </c>
      <c r="G22" s="1162"/>
    </row>
    <row r="23" spans="1:7" s="1163" customFormat="1" ht="15.75">
      <c r="A23" s="1158" t="s">
        <v>813</v>
      </c>
      <c r="B23" s="1159" t="s">
        <v>812</v>
      </c>
      <c r="C23" s="1160">
        <v>1049814</v>
      </c>
      <c r="D23" s="1160">
        <v>446308</v>
      </c>
      <c r="E23" s="1156">
        <v>42.513054693498084</v>
      </c>
      <c r="F23" s="1161">
        <v>-1.651430292524367</v>
      </c>
      <c r="G23" s="1162"/>
    </row>
    <row r="24" spans="1:7" s="1163" customFormat="1" ht="15.75">
      <c r="A24" s="1158" t="s">
        <v>814</v>
      </c>
      <c r="B24" s="1159" t="s">
        <v>812</v>
      </c>
      <c r="C24" s="1160">
        <v>8941891</v>
      </c>
      <c r="D24" s="1160">
        <v>5005942</v>
      </c>
      <c r="E24" s="1156">
        <v>55.983035355720624</v>
      </c>
      <c r="F24" s="1161">
        <v>21.57367085277842</v>
      </c>
      <c r="G24" s="1162"/>
    </row>
    <row r="25" spans="1:7" s="1163" customFormat="1" ht="15.75">
      <c r="A25" s="1158" t="s">
        <v>815</v>
      </c>
      <c r="B25" s="1159" t="s">
        <v>812</v>
      </c>
      <c r="C25" s="1160">
        <v>3154938</v>
      </c>
      <c r="D25" s="1160">
        <v>1730362</v>
      </c>
      <c r="E25" s="1156">
        <v>54.84614911608405</v>
      </c>
      <c r="F25" s="1161">
        <v>25.054579315390264</v>
      </c>
      <c r="G25" s="1162"/>
    </row>
    <row r="26" spans="1:7" s="1163" customFormat="1" ht="15.75">
      <c r="A26" s="1158" t="s">
        <v>816</v>
      </c>
      <c r="B26" s="1159" t="s">
        <v>792</v>
      </c>
      <c r="C26" s="1160">
        <v>35125</v>
      </c>
      <c r="D26" s="1160">
        <v>24772</v>
      </c>
      <c r="E26" s="1156">
        <v>70.5252669039146</v>
      </c>
      <c r="F26" s="1161">
        <v>-0.008134019820900562</v>
      </c>
      <c r="G26" s="1162"/>
    </row>
    <row r="27" spans="1:7" s="1163" customFormat="1" ht="15.75">
      <c r="A27" s="1158" t="s">
        <v>817</v>
      </c>
      <c r="B27" s="1159" t="s">
        <v>792</v>
      </c>
      <c r="C27" s="1160">
        <v>3195</v>
      </c>
      <c r="D27" s="1160">
        <v>2444</v>
      </c>
      <c r="E27" s="1156">
        <v>76.4945226917058</v>
      </c>
      <c r="F27" s="1161">
        <v>-6.889974622185235</v>
      </c>
      <c r="G27" s="1162"/>
    </row>
    <row r="28" spans="1:7" s="1163" customFormat="1" ht="15.75">
      <c r="A28" s="1158" t="s">
        <v>818</v>
      </c>
      <c r="B28" s="1159" t="s">
        <v>792</v>
      </c>
      <c r="C28" s="1160">
        <v>32259</v>
      </c>
      <c r="D28" s="1160">
        <v>34442</v>
      </c>
      <c r="E28" s="1156">
        <v>106.76710375399114</v>
      </c>
      <c r="F28" s="1161">
        <v>16.277172516270113</v>
      </c>
      <c r="G28" s="1162"/>
    </row>
    <row r="29" spans="1:7" s="1163" customFormat="1" ht="15.75">
      <c r="A29" s="1158" t="s">
        <v>819</v>
      </c>
      <c r="B29" s="1159" t="s">
        <v>792</v>
      </c>
      <c r="C29" s="1160">
        <v>5000</v>
      </c>
      <c r="D29" s="1160">
        <v>1887.5</v>
      </c>
      <c r="E29" s="1156">
        <v>37.75</v>
      </c>
      <c r="F29" s="1161">
        <v>6.170000000000002</v>
      </c>
      <c r="G29" s="1162"/>
    </row>
    <row r="30" spans="1:7" s="1163" customFormat="1" ht="15.75">
      <c r="A30" s="1158" t="s">
        <v>820</v>
      </c>
      <c r="B30" s="1159" t="s">
        <v>792</v>
      </c>
      <c r="C30" s="1160">
        <v>13740</v>
      </c>
      <c r="D30" s="1160">
        <v>13427</v>
      </c>
      <c r="E30" s="1156">
        <v>97.72197962154294</v>
      </c>
      <c r="F30" s="1161">
        <v>1.5311618310120991</v>
      </c>
      <c r="G30" s="1162"/>
    </row>
    <row r="31" spans="1:7" s="1163" customFormat="1" ht="15.75">
      <c r="A31" s="1158" t="s">
        <v>821</v>
      </c>
      <c r="B31" s="1159" t="s">
        <v>792</v>
      </c>
      <c r="C31" s="1160">
        <v>29530</v>
      </c>
      <c r="D31" s="1160">
        <v>15433.5</v>
      </c>
      <c r="E31" s="1156">
        <v>52.26379952590586</v>
      </c>
      <c r="F31" s="1161">
        <v>-1.419283985871438</v>
      </c>
      <c r="G31" s="1162"/>
    </row>
    <row r="32" spans="1:7" s="1163" customFormat="1" ht="15.75">
      <c r="A32" s="1158" t="s">
        <v>822</v>
      </c>
      <c r="B32" s="1159" t="s">
        <v>812</v>
      </c>
      <c r="C32" s="1160">
        <v>256950</v>
      </c>
      <c r="D32" s="1160">
        <v>97542</v>
      </c>
      <c r="E32" s="1156">
        <v>37.96147110332749</v>
      </c>
      <c r="F32" s="1161">
        <v>23.14210187745938</v>
      </c>
      <c r="G32" s="1162"/>
    </row>
    <row r="33" spans="1:6" s="1163" customFormat="1" ht="15.75">
      <c r="A33" s="1158" t="s">
        <v>823</v>
      </c>
      <c r="B33" s="1159" t="s">
        <v>824</v>
      </c>
      <c r="C33" s="1160">
        <v>5999720</v>
      </c>
      <c r="D33" s="1160">
        <v>4066004</v>
      </c>
      <c r="E33" s="1156">
        <v>67.76989592847667</v>
      </c>
      <c r="F33" s="1161">
        <v>25.519465808042945</v>
      </c>
    </row>
    <row r="34" spans="1:6" s="1163" customFormat="1" ht="15.75">
      <c r="A34" s="1158" t="s">
        <v>825</v>
      </c>
      <c r="B34" s="1159" t="s">
        <v>824</v>
      </c>
      <c r="C34" s="1160">
        <v>34554300</v>
      </c>
      <c r="D34" s="1160">
        <v>23737314</v>
      </c>
      <c r="E34" s="1156">
        <v>68.6956876568184</v>
      </c>
      <c r="F34" s="1161">
        <v>2.854953821132881</v>
      </c>
    </row>
    <row r="35" spans="1:6" s="1163" customFormat="1" ht="16.5" thickBot="1">
      <c r="A35" s="1166" t="s">
        <v>826</v>
      </c>
      <c r="B35" s="1167" t="s">
        <v>827</v>
      </c>
      <c r="C35" s="1168">
        <v>38642743</v>
      </c>
      <c r="D35" s="1168">
        <v>14452422</v>
      </c>
      <c r="E35" s="1169">
        <v>37.40009346644983</v>
      </c>
      <c r="F35" s="1170">
        <v>1.726114950498605</v>
      </c>
    </row>
    <row r="36" s="1149" customFormat="1" ht="15.75">
      <c r="A36" s="1171" t="s">
        <v>1166</v>
      </c>
    </row>
    <row r="37" s="1149" customFormat="1" ht="15.75">
      <c r="A37" s="1171" t="s">
        <v>254</v>
      </c>
    </row>
    <row r="38" ht="15.75">
      <c r="A38" s="1149"/>
    </row>
    <row r="39" ht="15.75">
      <c r="A39" s="1149"/>
    </row>
  </sheetData>
  <sheetProtection/>
  <mergeCells count="3">
    <mergeCell ref="A2:A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09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.57421875" style="938" customWidth="1"/>
    <col min="2" max="2" width="53.00390625" style="938" customWidth="1"/>
    <col min="3" max="3" width="7.57421875" style="939" customWidth="1"/>
    <col min="4" max="6" width="7.7109375" style="940" bestFit="1" customWidth="1"/>
    <col min="7" max="8" width="7.421875" style="940" customWidth="1"/>
    <col min="9" max="9" width="7.7109375" style="944" bestFit="1" customWidth="1"/>
    <col min="10" max="11" width="7.7109375" style="944" customWidth="1"/>
    <col min="12" max="12" width="5.8515625" style="940" bestFit="1" customWidth="1"/>
    <col min="13" max="16384" width="9.140625" style="944" customWidth="1"/>
  </cols>
  <sheetData>
    <row r="1" spans="1:12" s="943" customFormat="1" ht="12.75">
      <c r="A1" s="945" t="s">
        <v>695</v>
      </c>
      <c r="B1" s="945"/>
      <c r="C1" s="946"/>
      <c r="D1" s="947"/>
      <c r="E1" s="947"/>
      <c r="F1" s="947"/>
      <c r="G1" s="947"/>
      <c r="H1" s="947"/>
      <c r="I1" s="948"/>
      <c r="J1" s="948"/>
      <c r="K1" s="948"/>
      <c r="L1" s="947"/>
    </row>
    <row r="2" spans="1:12" ht="13.5" thickBot="1">
      <c r="A2" s="949"/>
      <c r="B2" s="949"/>
      <c r="C2" s="946"/>
      <c r="D2" s="947"/>
      <c r="E2" s="947"/>
      <c r="F2" s="947"/>
      <c r="G2" s="950"/>
      <c r="H2" s="950"/>
      <c r="I2" s="951"/>
      <c r="J2" s="951"/>
      <c r="K2" s="951" t="s">
        <v>696</v>
      </c>
      <c r="L2" s="950"/>
    </row>
    <row r="3" spans="1:12" ht="12.75">
      <c r="A3" s="977" t="s">
        <v>697</v>
      </c>
      <c r="B3" s="978"/>
      <c r="C3" s="979">
        <v>2003</v>
      </c>
      <c r="D3" s="979">
        <v>2004</v>
      </c>
      <c r="E3" s="980">
        <v>2005</v>
      </c>
      <c r="F3" s="980">
        <v>2006</v>
      </c>
      <c r="G3" s="981">
        <v>2007</v>
      </c>
      <c r="H3" s="982">
        <v>2008</v>
      </c>
      <c r="I3" s="983">
        <v>2009</v>
      </c>
      <c r="J3" s="983">
        <v>2010</v>
      </c>
      <c r="K3" s="983">
        <v>2011</v>
      </c>
      <c r="L3" s="984" t="s">
        <v>698</v>
      </c>
    </row>
    <row r="4" spans="1:12" ht="12.75">
      <c r="A4" s="985" t="s">
        <v>699</v>
      </c>
      <c r="B4" s="956"/>
      <c r="C4" s="957">
        <v>3525</v>
      </c>
      <c r="D4" s="958">
        <v>3525</v>
      </c>
      <c r="E4" s="958">
        <v>3525</v>
      </c>
      <c r="F4" s="958">
        <v>3525</v>
      </c>
      <c r="G4" s="953">
        <v>3525</v>
      </c>
      <c r="H4" s="959">
        <v>3525</v>
      </c>
      <c r="I4" s="955">
        <v>3525</v>
      </c>
      <c r="J4" s="955">
        <v>3537</v>
      </c>
      <c r="K4" s="955">
        <v>3548</v>
      </c>
      <c r="L4" s="986"/>
    </row>
    <row r="5" spans="1:12" ht="12.75">
      <c r="A5" s="985" t="s">
        <v>700</v>
      </c>
      <c r="B5" s="956"/>
      <c r="C5" s="957">
        <v>1195</v>
      </c>
      <c r="D5" s="958">
        <v>1195</v>
      </c>
      <c r="E5" s="958">
        <v>1317</v>
      </c>
      <c r="F5" s="958">
        <v>1317</v>
      </c>
      <c r="G5" s="953">
        <v>1317</v>
      </c>
      <c r="H5" s="959">
        <v>1317</v>
      </c>
      <c r="I5" s="955">
        <v>1317</v>
      </c>
      <c r="J5" s="955">
        <v>1214</v>
      </c>
      <c r="K5" s="955">
        <v>1214</v>
      </c>
      <c r="L5" s="986"/>
    </row>
    <row r="6" spans="1:12" ht="13.5">
      <c r="A6" s="987" t="s">
        <v>701</v>
      </c>
      <c r="B6" s="960"/>
      <c r="C6" s="957">
        <v>759</v>
      </c>
      <c r="D6" s="958">
        <v>759</v>
      </c>
      <c r="E6" s="958">
        <v>759</v>
      </c>
      <c r="F6" s="958">
        <v>759</v>
      </c>
      <c r="G6" s="953">
        <v>759</v>
      </c>
      <c r="H6" s="959">
        <v>759</v>
      </c>
      <c r="I6" s="955">
        <v>759</v>
      </c>
      <c r="J6" s="955"/>
      <c r="K6" s="955"/>
      <c r="L6" s="986"/>
    </row>
    <row r="7" spans="1:12" ht="13.5">
      <c r="A7" s="987" t="s">
        <v>702</v>
      </c>
      <c r="B7" s="960"/>
      <c r="C7" s="957"/>
      <c r="D7" s="958"/>
      <c r="E7" s="958"/>
      <c r="F7" s="958"/>
      <c r="G7" s="953"/>
      <c r="H7" s="959"/>
      <c r="I7" s="955"/>
      <c r="J7" s="955"/>
      <c r="K7" s="955"/>
      <c r="L7" s="986"/>
    </row>
    <row r="8" spans="1:12" ht="12.75">
      <c r="A8" s="988" t="s">
        <v>424</v>
      </c>
      <c r="B8" s="961" t="s">
        <v>703</v>
      </c>
      <c r="C8" s="957">
        <v>554</v>
      </c>
      <c r="D8" s="958">
        <v>554</v>
      </c>
      <c r="E8" s="958">
        <v>676</v>
      </c>
      <c r="F8" s="958">
        <v>676</v>
      </c>
      <c r="G8" s="953">
        <v>676</v>
      </c>
      <c r="H8" s="959">
        <v>676</v>
      </c>
      <c r="I8" s="955">
        <v>676</v>
      </c>
      <c r="J8" s="955"/>
      <c r="K8" s="955"/>
      <c r="L8" s="986"/>
    </row>
    <row r="9" spans="1:12" ht="51">
      <c r="A9" s="989" t="s">
        <v>424</v>
      </c>
      <c r="B9" s="962" t="s">
        <v>704</v>
      </c>
      <c r="C9" s="957">
        <v>641</v>
      </c>
      <c r="D9" s="958">
        <v>641</v>
      </c>
      <c r="E9" s="958">
        <v>641</v>
      </c>
      <c r="F9" s="958">
        <v>641</v>
      </c>
      <c r="G9" s="953">
        <v>641</v>
      </c>
      <c r="H9" s="959">
        <v>641</v>
      </c>
      <c r="I9" s="963">
        <v>641</v>
      </c>
      <c r="J9" s="963"/>
      <c r="K9" s="963"/>
      <c r="L9" s="986"/>
    </row>
    <row r="10" spans="1:12" ht="12.75">
      <c r="A10" s="990" t="s">
        <v>705</v>
      </c>
      <c r="B10" s="952"/>
      <c r="C10" s="957">
        <v>1251</v>
      </c>
      <c r="D10" s="958">
        <v>1722</v>
      </c>
      <c r="E10" s="958">
        <v>1884</v>
      </c>
      <c r="F10" s="958">
        <v>2053</v>
      </c>
      <c r="G10" s="958">
        <v>2060</v>
      </c>
      <c r="H10" s="964"/>
      <c r="I10" s="955"/>
      <c r="J10" s="955"/>
      <c r="K10" s="955"/>
      <c r="L10" s="991"/>
    </row>
    <row r="11" spans="1:12" ht="12.75">
      <c r="A11" s="990" t="s">
        <v>737</v>
      </c>
      <c r="B11" s="952"/>
      <c r="C11" s="957">
        <v>1162</v>
      </c>
      <c r="D11" s="958">
        <v>1520</v>
      </c>
      <c r="E11" s="958">
        <v>1702</v>
      </c>
      <c r="F11" s="958">
        <v>2007</v>
      </c>
      <c r="G11" s="958">
        <v>2037</v>
      </c>
      <c r="H11" s="964">
        <v>2240</v>
      </c>
      <c r="I11" s="955">
        <v>2410</v>
      </c>
      <c r="J11" s="955">
        <v>2617</v>
      </c>
      <c r="K11" s="955">
        <v>2708</v>
      </c>
      <c r="L11" s="991">
        <v>191</v>
      </c>
    </row>
    <row r="12" spans="1:12" ht="12.75">
      <c r="A12" s="990" t="s">
        <v>706</v>
      </c>
      <c r="B12" s="952"/>
      <c r="C12" s="957">
        <v>356</v>
      </c>
      <c r="D12" s="958">
        <v>439</v>
      </c>
      <c r="E12" s="958">
        <v>518</v>
      </c>
      <c r="F12" s="958">
        <v>551</v>
      </c>
      <c r="G12" s="958">
        <v>562</v>
      </c>
      <c r="H12" s="964">
        <v>562</v>
      </c>
      <c r="I12" s="955">
        <v>562</v>
      </c>
      <c r="J12" s="955"/>
      <c r="K12" s="955"/>
      <c r="L12" s="991"/>
    </row>
    <row r="13" spans="1:12" ht="12.75">
      <c r="A13" s="990"/>
      <c r="B13" s="952"/>
      <c r="C13" s="957"/>
      <c r="D13" s="958"/>
      <c r="E13" s="958"/>
      <c r="F13" s="958"/>
      <c r="G13" s="958"/>
      <c r="H13" s="964"/>
      <c r="I13" s="955"/>
      <c r="J13" s="955"/>
      <c r="K13" s="955"/>
      <c r="L13" s="991"/>
    </row>
    <row r="14" spans="1:12" ht="12.75">
      <c r="A14" s="990" t="s">
        <v>707</v>
      </c>
      <c r="B14" s="952"/>
      <c r="C14" s="953">
        <v>2003</v>
      </c>
      <c r="D14" s="953">
        <v>2004</v>
      </c>
      <c r="E14" s="954">
        <v>2005</v>
      </c>
      <c r="F14" s="954">
        <v>2006</v>
      </c>
      <c r="G14" s="965">
        <v>2007</v>
      </c>
      <c r="H14" s="966">
        <v>2008</v>
      </c>
      <c r="I14" s="955">
        <v>2009</v>
      </c>
      <c r="J14" s="955">
        <v>2010</v>
      </c>
      <c r="K14" s="955">
        <v>2011</v>
      </c>
      <c r="L14" s="992" t="s">
        <v>708</v>
      </c>
    </row>
    <row r="15" spans="1:12" ht="27" customHeight="1">
      <c r="A15" s="1994" t="s">
        <v>709</v>
      </c>
      <c r="B15" s="1995"/>
      <c r="C15" s="1995"/>
      <c r="D15" s="1995"/>
      <c r="E15" s="1996"/>
      <c r="F15" s="955"/>
      <c r="G15" s="955"/>
      <c r="H15" s="967"/>
      <c r="I15" s="955"/>
      <c r="J15" s="955"/>
      <c r="K15" s="955"/>
      <c r="L15" s="993"/>
    </row>
    <row r="16" spans="1:12" ht="12.75">
      <c r="A16" s="988" t="s">
        <v>424</v>
      </c>
      <c r="B16" s="968" t="s">
        <v>710</v>
      </c>
      <c r="C16" s="957">
        <v>36780</v>
      </c>
      <c r="D16" s="958">
        <v>37607</v>
      </c>
      <c r="E16" s="958">
        <v>38141</v>
      </c>
      <c r="F16" s="958">
        <v>38940</v>
      </c>
      <c r="G16" s="958">
        <v>40121</v>
      </c>
      <c r="H16" s="964">
        <v>41218</v>
      </c>
      <c r="I16" s="963">
        <v>42063</v>
      </c>
      <c r="J16" s="963">
        <v>42776</v>
      </c>
      <c r="K16" s="963">
        <v>43145</v>
      </c>
      <c r="L16" s="991">
        <v>369</v>
      </c>
    </row>
    <row r="17" spans="1:12" ht="12.75">
      <c r="A17" s="988" t="s">
        <v>424</v>
      </c>
      <c r="B17" s="968" t="s">
        <v>711</v>
      </c>
      <c r="C17" s="957">
        <v>204121</v>
      </c>
      <c r="D17" s="958">
        <v>204610</v>
      </c>
      <c r="E17" s="958">
        <v>204720</v>
      </c>
      <c r="F17" s="958">
        <v>204800</v>
      </c>
      <c r="G17" s="958">
        <v>204850</v>
      </c>
      <c r="H17" s="964">
        <v>205265</v>
      </c>
      <c r="I17" s="969">
        <v>206345</v>
      </c>
      <c r="J17" s="969">
        <v>207516</v>
      </c>
      <c r="K17" s="969">
        <v>208086</v>
      </c>
      <c r="L17" s="991">
        <v>570</v>
      </c>
    </row>
    <row r="18" spans="1:12" ht="37.5" customHeight="1">
      <c r="A18" s="989" t="s">
        <v>424</v>
      </c>
      <c r="B18" s="962" t="s">
        <v>712</v>
      </c>
      <c r="C18" s="957">
        <v>30084</v>
      </c>
      <c r="D18" s="970">
        <v>30444</v>
      </c>
      <c r="E18" s="970">
        <v>30648</v>
      </c>
      <c r="F18" s="970">
        <v>30703</v>
      </c>
      <c r="G18" s="958">
        <v>31107</v>
      </c>
      <c r="H18" s="964">
        <v>31224</v>
      </c>
      <c r="I18" s="969">
        <v>31305</v>
      </c>
      <c r="J18" s="969">
        <v>31364</v>
      </c>
      <c r="K18" s="969">
        <v>31576</v>
      </c>
      <c r="L18" s="991">
        <v>212</v>
      </c>
    </row>
    <row r="19" spans="1:12" ht="19.5" customHeight="1">
      <c r="A19" s="990" t="s">
        <v>738</v>
      </c>
      <c r="B19" s="952"/>
      <c r="C19" s="957">
        <v>10740</v>
      </c>
      <c r="D19" s="958">
        <v>10892</v>
      </c>
      <c r="E19" s="958">
        <v>10980</v>
      </c>
      <c r="F19" s="958">
        <v>11072</v>
      </c>
      <c r="G19" s="958">
        <v>11282</v>
      </c>
      <c r="H19" s="964">
        <v>11389</v>
      </c>
      <c r="I19" s="969">
        <v>11523</v>
      </c>
      <c r="J19" s="969">
        <v>11688</v>
      </c>
      <c r="K19" s="969">
        <v>11801</v>
      </c>
      <c r="L19" s="991">
        <v>113</v>
      </c>
    </row>
    <row r="20" spans="1:12" ht="12.75">
      <c r="A20" s="988" t="s">
        <v>424</v>
      </c>
      <c r="B20" s="968" t="s">
        <v>711</v>
      </c>
      <c r="C20" s="957">
        <v>116370</v>
      </c>
      <c r="D20" s="958">
        <v>117520</v>
      </c>
      <c r="E20" s="958">
        <v>119388</v>
      </c>
      <c r="F20" s="958">
        <v>120066</v>
      </c>
      <c r="G20" s="958">
        <v>120765</v>
      </c>
      <c r="H20" s="964">
        <v>122131</v>
      </c>
      <c r="I20" s="969">
        <v>122770</v>
      </c>
      <c r="J20" s="969">
        <v>123108</v>
      </c>
      <c r="K20" s="969">
        <v>123219</v>
      </c>
      <c r="L20" s="991">
        <v>111</v>
      </c>
    </row>
    <row r="21" spans="1:12" ht="24.75" customHeight="1">
      <c r="A21" s="988" t="s">
        <v>424</v>
      </c>
      <c r="B21" s="962" t="s">
        <v>713</v>
      </c>
      <c r="C21" s="957">
        <v>15890</v>
      </c>
      <c r="D21" s="958">
        <v>15968</v>
      </c>
      <c r="E21" s="958">
        <v>15993</v>
      </c>
      <c r="F21" s="958">
        <v>16058</v>
      </c>
      <c r="G21" s="958">
        <v>16176</v>
      </c>
      <c r="H21" s="964">
        <v>17033</v>
      </c>
      <c r="I21" s="969">
        <v>17071</v>
      </c>
      <c r="J21" s="969">
        <v>17101</v>
      </c>
      <c r="K21" s="969">
        <v>17120</v>
      </c>
      <c r="L21" s="991">
        <v>19</v>
      </c>
    </row>
    <row r="22" spans="1:12" ht="30" customHeight="1">
      <c r="A22" s="1997" t="s">
        <v>714</v>
      </c>
      <c r="B22" s="1998"/>
      <c r="C22" s="1998"/>
      <c r="D22" s="1998"/>
      <c r="E22" s="1998"/>
      <c r="F22" s="955"/>
      <c r="G22" s="955"/>
      <c r="H22" s="967"/>
      <c r="I22" s="963"/>
      <c r="J22" s="963"/>
      <c r="K22" s="963"/>
      <c r="L22" s="991"/>
    </row>
    <row r="23" spans="1:12" ht="12.75">
      <c r="A23" s="988" t="s">
        <v>424</v>
      </c>
      <c r="B23" s="968" t="s">
        <v>710</v>
      </c>
      <c r="C23" s="971" t="s">
        <v>13</v>
      </c>
      <c r="D23" s="958">
        <v>1402</v>
      </c>
      <c r="E23" s="958">
        <v>6719</v>
      </c>
      <c r="F23" s="958">
        <v>11266</v>
      </c>
      <c r="G23" s="972">
        <v>14926</v>
      </c>
      <c r="H23" s="973">
        <v>18481</v>
      </c>
      <c r="I23" s="969">
        <v>21498</v>
      </c>
      <c r="J23" s="969">
        <v>24032</v>
      </c>
      <c r="K23" s="969">
        <v>26138</v>
      </c>
      <c r="L23" s="991">
        <v>2015</v>
      </c>
    </row>
    <row r="24" spans="1:12" ht="12.75">
      <c r="A24" s="988" t="s">
        <v>424</v>
      </c>
      <c r="B24" s="968" t="s">
        <v>715</v>
      </c>
      <c r="C24" s="971" t="s">
        <v>13</v>
      </c>
      <c r="D24" s="958">
        <v>730</v>
      </c>
      <c r="E24" s="958">
        <v>3863</v>
      </c>
      <c r="F24" s="958">
        <v>6705</v>
      </c>
      <c r="G24" s="972">
        <v>8535</v>
      </c>
      <c r="H24" s="973">
        <v>9540</v>
      </c>
      <c r="I24" s="969">
        <v>10340</v>
      </c>
      <c r="J24" s="969">
        <v>11078</v>
      </c>
      <c r="K24" s="969">
        <v>11339</v>
      </c>
      <c r="L24" s="991">
        <v>311</v>
      </c>
    </row>
    <row r="25" spans="1:12" ht="12.75">
      <c r="A25" s="988" t="s">
        <v>424</v>
      </c>
      <c r="B25" s="968" t="s">
        <v>716</v>
      </c>
      <c r="C25" s="971" t="s">
        <v>13</v>
      </c>
      <c r="D25" s="958">
        <v>599</v>
      </c>
      <c r="E25" s="958">
        <v>3406</v>
      </c>
      <c r="F25" s="958">
        <v>5647</v>
      </c>
      <c r="G25" s="972">
        <v>7565</v>
      </c>
      <c r="H25" s="973">
        <v>8129</v>
      </c>
      <c r="I25" s="969">
        <v>8622</v>
      </c>
      <c r="J25" s="969">
        <v>9007</v>
      </c>
      <c r="K25" s="969">
        <v>9336</v>
      </c>
      <c r="L25" s="991">
        <v>329</v>
      </c>
    </row>
    <row r="26" spans="1:12" ht="19.5" customHeight="1">
      <c r="A26" s="990" t="s">
        <v>738</v>
      </c>
      <c r="B26" s="952"/>
      <c r="C26" s="971" t="s">
        <v>13</v>
      </c>
      <c r="D26" s="958">
        <v>126</v>
      </c>
      <c r="E26" s="958">
        <v>737</v>
      </c>
      <c r="F26" s="958">
        <v>1947</v>
      </c>
      <c r="G26" s="972">
        <v>2797</v>
      </c>
      <c r="H26" s="973">
        <v>3607</v>
      </c>
      <c r="I26" s="969">
        <v>4084</v>
      </c>
      <c r="J26" s="969">
        <v>4582</v>
      </c>
      <c r="K26" s="969">
        <v>5169</v>
      </c>
      <c r="L26" s="991">
        <v>578</v>
      </c>
    </row>
    <row r="27" spans="1:12" ht="12.75">
      <c r="A27" s="988" t="s">
        <v>424</v>
      </c>
      <c r="B27" s="974" t="s">
        <v>715</v>
      </c>
      <c r="C27" s="971" t="s">
        <v>13</v>
      </c>
      <c r="D27" s="958">
        <v>293</v>
      </c>
      <c r="E27" s="958">
        <v>1155</v>
      </c>
      <c r="F27" s="958">
        <v>2777</v>
      </c>
      <c r="G27" s="972">
        <v>4064</v>
      </c>
      <c r="H27" s="973">
        <v>5695</v>
      </c>
      <c r="I27" s="969">
        <v>7183</v>
      </c>
      <c r="J27" s="969">
        <v>7771</v>
      </c>
      <c r="K27" s="969">
        <v>8098</v>
      </c>
      <c r="L27" s="991">
        <v>327</v>
      </c>
    </row>
    <row r="28" spans="1:12" ht="12.75">
      <c r="A28" s="988" t="s">
        <v>424</v>
      </c>
      <c r="B28" s="968" t="s">
        <v>717</v>
      </c>
      <c r="C28" s="971" t="s">
        <v>13</v>
      </c>
      <c r="D28" s="958">
        <v>56</v>
      </c>
      <c r="E28" s="958">
        <v>376</v>
      </c>
      <c r="F28" s="958">
        <v>1217</v>
      </c>
      <c r="G28" s="972">
        <v>1261</v>
      </c>
      <c r="H28" s="973">
        <v>1750</v>
      </c>
      <c r="I28" s="969">
        <v>1869</v>
      </c>
      <c r="J28" s="969">
        <v>1939</v>
      </c>
      <c r="K28" s="969">
        <v>1971</v>
      </c>
      <c r="L28" s="991">
        <v>32</v>
      </c>
    </row>
    <row r="29" spans="1:12" ht="30.75" customHeight="1">
      <c r="A29" s="988"/>
      <c r="B29" s="968"/>
      <c r="C29" s="957"/>
      <c r="D29" s="958"/>
      <c r="E29" s="958"/>
      <c r="F29" s="958"/>
      <c r="G29" s="958"/>
      <c r="H29" s="964"/>
      <c r="I29" s="963"/>
      <c r="J29" s="963"/>
      <c r="K29" s="963"/>
      <c r="L29" s="991"/>
    </row>
    <row r="30" spans="1:12" ht="12.75">
      <c r="A30" s="990" t="s">
        <v>718</v>
      </c>
      <c r="B30" s="952"/>
      <c r="C30" s="953">
        <v>2003</v>
      </c>
      <c r="D30" s="953">
        <v>2004</v>
      </c>
      <c r="E30" s="954">
        <v>2005</v>
      </c>
      <c r="F30" s="954">
        <v>2006</v>
      </c>
      <c r="G30" s="965">
        <v>2007</v>
      </c>
      <c r="H30" s="966">
        <v>2008</v>
      </c>
      <c r="I30" s="955">
        <v>2009</v>
      </c>
      <c r="J30" s="955">
        <v>2010</v>
      </c>
      <c r="K30" s="955">
        <v>2011</v>
      </c>
      <c r="L30" s="992" t="s">
        <v>698</v>
      </c>
    </row>
    <row r="31" spans="1:12" ht="21" customHeight="1">
      <c r="A31" s="1992" t="s">
        <v>719</v>
      </c>
      <c r="B31" s="1993"/>
      <c r="C31" s="957"/>
      <c r="D31" s="958"/>
      <c r="E31" s="958"/>
      <c r="F31" s="958"/>
      <c r="G31" s="958"/>
      <c r="H31" s="964"/>
      <c r="I31" s="955"/>
      <c r="J31" s="955"/>
      <c r="K31" s="955"/>
      <c r="L31" s="991"/>
    </row>
    <row r="32" spans="1:12" ht="12.75">
      <c r="A32" s="988"/>
      <c r="B32" s="968" t="s">
        <v>720</v>
      </c>
      <c r="C32" s="957"/>
      <c r="D32" s="958"/>
      <c r="E32" s="958"/>
      <c r="F32" s="958"/>
      <c r="G32" s="958"/>
      <c r="H32" s="964"/>
      <c r="I32" s="955"/>
      <c r="J32" s="955"/>
      <c r="K32" s="955"/>
      <c r="L32" s="991"/>
    </row>
    <row r="33" spans="1:12" ht="12.75">
      <c r="A33" s="988"/>
      <c r="B33" s="968" t="s">
        <v>721</v>
      </c>
      <c r="C33" s="957">
        <v>28</v>
      </c>
      <c r="D33" s="958">
        <v>28</v>
      </c>
      <c r="E33" s="958">
        <v>27</v>
      </c>
      <c r="F33" s="958">
        <v>25</v>
      </c>
      <c r="G33" s="958">
        <v>23</v>
      </c>
      <c r="H33" s="964">
        <v>21</v>
      </c>
      <c r="I33" s="955">
        <v>21</v>
      </c>
      <c r="J33" s="955">
        <v>20</v>
      </c>
      <c r="K33" s="955">
        <v>19</v>
      </c>
      <c r="L33" s="991">
        <v>1</v>
      </c>
    </row>
    <row r="34" spans="1:12" ht="12.75">
      <c r="A34" s="988"/>
      <c r="B34" s="968" t="s">
        <v>722</v>
      </c>
      <c r="C34" s="957">
        <v>56</v>
      </c>
      <c r="D34" s="958">
        <v>55</v>
      </c>
      <c r="E34" s="958">
        <v>55</v>
      </c>
      <c r="F34" s="958">
        <v>55</v>
      </c>
      <c r="G34" s="958">
        <v>54</v>
      </c>
      <c r="H34" s="964">
        <v>53</v>
      </c>
      <c r="I34" s="955">
        <v>53</v>
      </c>
      <c r="J34" s="955">
        <v>52</v>
      </c>
      <c r="K34" s="955">
        <v>50</v>
      </c>
      <c r="L34" s="991">
        <v>2</v>
      </c>
    </row>
    <row r="35" spans="1:12" ht="12.75">
      <c r="A35" s="988"/>
      <c r="B35" s="968" t="s">
        <v>229</v>
      </c>
      <c r="C35" s="957">
        <v>10</v>
      </c>
      <c r="D35" s="958">
        <v>9</v>
      </c>
      <c r="E35" s="958">
        <v>6</v>
      </c>
      <c r="F35" s="958">
        <v>6</v>
      </c>
      <c r="G35" s="958">
        <v>5</v>
      </c>
      <c r="H35" s="964">
        <v>5</v>
      </c>
      <c r="I35" s="955">
        <v>5</v>
      </c>
      <c r="J35" s="955">
        <v>4</v>
      </c>
      <c r="K35" s="955">
        <v>0</v>
      </c>
      <c r="L35" s="991">
        <v>4</v>
      </c>
    </row>
    <row r="36" spans="1:12" ht="24.75" customHeight="1">
      <c r="A36" s="1992" t="s">
        <v>723</v>
      </c>
      <c r="B36" s="1993"/>
      <c r="C36" s="957">
        <v>12</v>
      </c>
      <c r="D36" s="958">
        <v>14</v>
      </c>
      <c r="E36" s="958">
        <v>18</v>
      </c>
      <c r="F36" s="958">
        <v>20</v>
      </c>
      <c r="G36" s="958">
        <v>24</v>
      </c>
      <c r="H36" s="964">
        <v>27</v>
      </c>
      <c r="I36" s="963">
        <v>27</v>
      </c>
      <c r="J36" s="963">
        <v>30</v>
      </c>
      <c r="K36" s="963">
        <v>37</v>
      </c>
      <c r="L36" s="991">
        <v>7</v>
      </c>
    </row>
    <row r="37" spans="1:12" ht="24.75" customHeight="1">
      <c r="A37" s="1999" t="s">
        <v>724</v>
      </c>
      <c r="B37" s="2000"/>
      <c r="C37" s="957">
        <v>106</v>
      </c>
      <c r="D37" s="958">
        <v>106</v>
      </c>
      <c r="E37" s="958">
        <v>106</v>
      </c>
      <c r="F37" s="958">
        <v>106</v>
      </c>
      <c r="G37" s="958">
        <v>106</v>
      </c>
      <c r="H37" s="964">
        <v>106</v>
      </c>
      <c r="I37" s="963">
        <v>106</v>
      </c>
      <c r="J37" s="963">
        <v>106</v>
      </c>
      <c r="K37" s="963">
        <v>106</v>
      </c>
      <c r="L37" s="991">
        <v>0</v>
      </c>
    </row>
    <row r="38" spans="1:12" ht="21" customHeight="1">
      <c r="A38" s="1992" t="s">
        <v>725</v>
      </c>
      <c r="B38" s="1993"/>
      <c r="C38" s="957"/>
      <c r="D38" s="958"/>
      <c r="E38" s="958"/>
      <c r="F38" s="958"/>
      <c r="G38" s="958"/>
      <c r="H38" s="964"/>
      <c r="I38" s="955"/>
      <c r="J38" s="955"/>
      <c r="K38" s="955"/>
      <c r="L38" s="991"/>
    </row>
    <row r="39" spans="1:12" ht="12.75">
      <c r="A39" s="988" t="s">
        <v>424</v>
      </c>
      <c r="B39" s="968" t="s">
        <v>726</v>
      </c>
      <c r="C39" s="957">
        <v>0</v>
      </c>
      <c r="D39" s="958">
        <v>110</v>
      </c>
      <c r="E39" s="958">
        <v>110</v>
      </c>
      <c r="F39" s="958">
        <v>0</v>
      </c>
      <c r="G39" s="958">
        <v>0</v>
      </c>
      <c r="H39" s="964">
        <v>0</v>
      </c>
      <c r="I39" s="955">
        <v>0</v>
      </c>
      <c r="J39" s="955">
        <v>0</v>
      </c>
      <c r="K39" s="955">
        <v>0</v>
      </c>
      <c r="L39" s="991">
        <v>0</v>
      </c>
    </row>
    <row r="40" spans="1:12" ht="12.75">
      <c r="A40" s="988" t="s">
        <v>424</v>
      </c>
      <c r="B40" s="968" t="s">
        <v>727</v>
      </c>
      <c r="C40" s="957">
        <v>0</v>
      </c>
      <c r="D40" s="958">
        <v>62</v>
      </c>
      <c r="E40" s="958">
        <v>81</v>
      </c>
      <c r="F40" s="958">
        <v>237</v>
      </c>
      <c r="G40" s="958">
        <v>234</v>
      </c>
      <c r="H40" s="964">
        <v>0</v>
      </c>
      <c r="I40" s="955">
        <v>0</v>
      </c>
      <c r="J40" s="955">
        <v>0</v>
      </c>
      <c r="K40" s="955">
        <v>0</v>
      </c>
      <c r="L40" s="991">
        <v>0</v>
      </c>
    </row>
    <row r="41" spans="1:12" ht="12.75">
      <c r="A41" s="988"/>
      <c r="B41" s="968" t="s">
        <v>728</v>
      </c>
      <c r="C41" s="957"/>
      <c r="D41" s="958"/>
      <c r="E41" s="958"/>
      <c r="F41" s="958"/>
      <c r="G41" s="958"/>
      <c r="H41" s="964">
        <v>212</v>
      </c>
      <c r="I41" s="955">
        <v>271</v>
      </c>
      <c r="J41" s="955">
        <v>245</v>
      </c>
      <c r="K41" s="955">
        <v>212</v>
      </c>
      <c r="L41" s="991">
        <v>-33</v>
      </c>
    </row>
    <row r="42" spans="1:12" ht="12.75">
      <c r="A42" s="2001" t="s">
        <v>729</v>
      </c>
      <c r="B42" s="2002"/>
      <c r="C42" s="957"/>
      <c r="D42" s="958"/>
      <c r="E42" s="958"/>
      <c r="F42" s="958"/>
      <c r="G42" s="958">
        <v>3</v>
      </c>
      <c r="H42" s="964">
        <v>25</v>
      </c>
      <c r="I42" s="955">
        <v>45</v>
      </c>
      <c r="J42" s="955">
        <v>67</v>
      </c>
      <c r="K42" s="955">
        <v>100</v>
      </c>
      <c r="L42" s="991">
        <v>33</v>
      </c>
    </row>
    <row r="43" spans="1:12" ht="12.75">
      <c r="A43" s="2001" t="s">
        <v>730</v>
      </c>
      <c r="B43" s="2003"/>
      <c r="C43" s="956"/>
      <c r="D43" s="958">
        <v>172</v>
      </c>
      <c r="E43" s="958">
        <v>191</v>
      </c>
      <c r="F43" s="958">
        <v>237</v>
      </c>
      <c r="G43" s="958">
        <v>237</v>
      </c>
      <c r="H43" s="964">
        <v>237</v>
      </c>
      <c r="I43" s="955">
        <v>316</v>
      </c>
      <c r="J43" s="955">
        <v>312</v>
      </c>
      <c r="K43" s="955">
        <v>312</v>
      </c>
      <c r="L43" s="991">
        <v>0</v>
      </c>
    </row>
    <row r="44" spans="1:12" ht="21" customHeight="1">
      <c r="A44" s="2001" t="s">
        <v>731</v>
      </c>
      <c r="B44" s="2002"/>
      <c r="C44" s="957">
        <v>94</v>
      </c>
      <c r="D44" s="958">
        <v>264</v>
      </c>
      <c r="E44" s="958">
        <v>279</v>
      </c>
      <c r="F44" s="958">
        <v>323</v>
      </c>
      <c r="G44" s="958">
        <v>316</v>
      </c>
      <c r="H44" s="964">
        <v>291</v>
      </c>
      <c r="I44" s="963">
        <v>350</v>
      </c>
      <c r="J44" s="963">
        <v>321</v>
      </c>
      <c r="K44" s="963">
        <v>281</v>
      </c>
      <c r="L44" s="991">
        <v>-40</v>
      </c>
    </row>
    <row r="45" spans="1:12" ht="21" customHeight="1">
      <c r="A45" s="1990" t="s">
        <v>732</v>
      </c>
      <c r="B45" s="1991"/>
      <c r="C45" s="975">
        <v>12</v>
      </c>
      <c r="D45" s="958">
        <v>14</v>
      </c>
      <c r="E45" s="958">
        <v>18</v>
      </c>
      <c r="F45" s="958">
        <v>20</v>
      </c>
      <c r="G45" s="958">
        <v>27</v>
      </c>
      <c r="H45" s="964">
        <v>52</v>
      </c>
      <c r="I45" s="963">
        <v>72</v>
      </c>
      <c r="J45" s="963">
        <v>97</v>
      </c>
      <c r="K45" s="963">
        <v>137</v>
      </c>
      <c r="L45" s="991">
        <v>40</v>
      </c>
    </row>
    <row r="46" spans="1:12" ht="21" customHeight="1">
      <c r="A46" s="1990" t="s">
        <v>733</v>
      </c>
      <c r="B46" s="1991"/>
      <c r="C46" s="975">
        <v>106</v>
      </c>
      <c r="D46" s="958">
        <v>278</v>
      </c>
      <c r="E46" s="958">
        <v>297</v>
      </c>
      <c r="F46" s="958">
        <v>343</v>
      </c>
      <c r="G46" s="958">
        <v>343</v>
      </c>
      <c r="H46" s="964">
        <v>343</v>
      </c>
      <c r="I46" s="963">
        <v>422</v>
      </c>
      <c r="J46" s="963">
        <v>418</v>
      </c>
      <c r="K46" s="963">
        <v>418</v>
      </c>
      <c r="L46" s="991">
        <v>0</v>
      </c>
    </row>
    <row r="47" spans="1:12" ht="65.25" customHeight="1">
      <c r="A47" s="1992" t="s">
        <v>734</v>
      </c>
      <c r="B47" s="1993"/>
      <c r="C47" s="957">
        <v>283132</v>
      </c>
      <c r="D47" s="958">
        <v>289732</v>
      </c>
      <c r="E47" s="958">
        <v>305912</v>
      </c>
      <c r="F47" s="958">
        <v>317100</v>
      </c>
      <c r="G47" s="958">
        <v>318632</v>
      </c>
      <c r="H47" s="964">
        <v>319520</v>
      </c>
      <c r="I47" s="969">
        <v>319641</v>
      </c>
      <c r="J47" s="969">
        <f>-L47</f>
        <v>0</v>
      </c>
      <c r="K47" s="969">
        <v>0</v>
      </c>
      <c r="L47" s="991">
        <v>0</v>
      </c>
    </row>
    <row r="48" spans="1:12" ht="12.75">
      <c r="A48" s="985"/>
      <c r="B48" s="956" t="s">
        <v>735</v>
      </c>
      <c r="C48" s="957">
        <v>41864</v>
      </c>
      <c r="D48" s="958">
        <v>42828</v>
      </c>
      <c r="E48" s="958">
        <v>46140</v>
      </c>
      <c r="F48" s="958">
        <v>47715</v>
      </c>
      <c r="G48" s="958">
        <v>47815</v>
      </c>
      <c r="H48" s="964">
        <v>48015</v>
      </c>
      <c r="I48" s="976">
        <v>48015</v>
      </c>
      <c r="J48" s="976"/>
      <c r="K48" s="976"/>
      <c r="L48" s="991"/>
    </row>
    <row r="49" spans="1:12" ht="13.5" thickBot="1">
      <c r="A49" s="994"/>
      <c r="B49" s="995" t="s">
        <v>736</v>
      </c>
      <c r="C49" s="996">
        <v>241268</v>
      </c>
      <c r="D49" s="997">
        <v>246904</v>
      </c>
      <c r="E49" s="997">
        <v>259772</v>
      </c>
      <c r="F49" s="997">
        <v>269385</v>
      </c>
      <c r="G49" s="997">
        <v>270817</v>
      </c>
      <c r="H49" s="998">
        <v>271505</v>
      </c>
      <c r="I49" s="999">
        <v>271626</v>
      </c>
      <c r="J49" s="999"/>
      <c r="K49" s="999"/>
      <c r="L49" s="1000"/>
    </row>
    <row r="50" spans="1:6" ht="12.75">
      <c r="A50" s="949" t="s">
        <v>739</v>
      </c>
      <c r="B50" s="949"/>
      <c r="C50" s="941"/>
      <c r="D50" s="942"/>
      <c r="E50" s="942"/>
      <c r="F50" s="942"/>
    </row>
    <row r="51" spans="1:6" ht="12.75">
      <c r="A51" s="949" t="s">
        <v>254</v>
      </c>
      <c r="B51" s="949"/>
      <c r="C51" s="941"/>
      <c r="D51" s="942"/>
      <c r="E51" s="942"/>
      <c r="F51" s="942"/>
    </row>
    <row r="52" spans="3:6" ht="12.75">
      <c r="C52" s="941"/>
      <c r="D52" s="942"/>
      <c r="E52" s="942"/>
      <c r="F52" s="942"/>
    </row>
    <row r="53" spans="4:6" ht="12.75">
      <c r="D53" s="942"/>
      <c r="E53" s="942"/>
      <c r="F53" s="942"/>
    </row>
    <row r="54" spans="4:6" ht="12.75">
      <c r="D54" s="942"/>
      <c r="E54" s="942"/>
      <c r="F54" s="942"/>
    </row>
    <row r="55" spans="4:6" ht="12.75">
      <c r="D55" s="942"/>
      <c r="E55" s="942"/>
      <c r="F55" s="942"/>
    </row>
    <row r="56" spans="4:6" ht="12.75">
      <c r="D56" s="942"/>
      <c r="E56" s="942"/>
      <c r="F56" s="942"/>
    </row>
    <row r="57" spans="4:6" ht="12.75">
      <c r="D57" s="942"/>
      <c r="E57" s="942"/>
      <c r="F57" s="942"/>
    </row>
    <row r="58" spans="4:6" ht="12.75">
      <c r="D58" s="942"/>
      <c r="E58" s="942"/>
      <c r="F58" s="942"/>
    </row>
    <row r="59" spans="4:6" ht="12.75">
      <c r="D59" s="942"/>
      <c r="E59" s="942"/>
      <c r="F59" s="942"/>
    </row>
    <row r="60" spans="4:6" ht="12.75">
      <c r="D60" s="942"/>
      <c r="E60" s="942"/>
      <c r="F60" s="942"/>
    </row>
    <row r="61" spans="4:6" ht="12.75">
      <c r="D61" s="942"/>
      <c r="E61" s="942"/>
      <c r="F61" s="942"/>
    </row>
    <row r="62" spans="4:6" ht="12.75">
      <c r="D62" s="942"/>
      <c r="E62" s="942"/>
      <c r="F62" s="942"/>
    </row>
    <row r="63" spans="4:6" ht="12.75">
      <c r="D63" s="942"/>
      <c r="E63" s="942"/>
      <c r="F63" s="942"/>
    </row>
    <row r="64" spans="4:6" ht="12.75">
      <c r="D64" s="942"/>
      <c r="E64" s="942"/>
      <c r="F64" s="942"/>
    </row>
    <row r="65" spans="4:6" ht="12.75">
      <c r="D65" s="942"/>
      <c r="E65" s="942"/>
      <c r="F65" s="942"/>
    </row>
    <row r="66" spans="4:6" ht="12.75">
      <c r="D66" s="942"/>
      <c r="E66" s="942"/>
      <c r="F66" s="942"/>
    </row>
    <row r="67" spans="4:6" ht="12.75">
      <c r="D67" s="942"/>
      <c r="E67" s="942"/>
      <c r="F67" s="942"/>
    </row>
    <row r="68" spans="4:6" ht="12.75">
      <c r="D68" s="942"/>
      <c r="E68" s="942"/>
      <c r="F68" s="942"/>
    </row>
    <row r="69" spans="4:6" ht="12.75">
      <c r="D69" s="942"/>
      <c r="E69" s="942"/>
      <c r="F69" s="942"/>
    </row>
    <row r="70" spans="4:6" ht="12.75">
      <c r="D70" s="942"/>
      <c r="E70" s="942"/>
      <c r="F70" s="942"/>
    </row>
    <row r="71" spans="4:6" ht="12.75">
      <c r="D71" s="942"/>
      <c r="E71" s="942"/>
      <c r="F71" s="942"/>
    </row>
    <row r="72" spans="4:6" ht="12.75">
      <c r="D72" s="942"/>
      <c r="E72" s="942"/>
      <c r="F72" s="942"/>
    </row>
    <row r="73" spans="4:6" ht="12.75">
      <c r="D73" s="942"/>
      <c r="E73" s="942"/>
      <c r="F73" s="942"/>
    </row>
    <row r="74" spans="4:6" ht="12.75">
      <c r="D74" s="942"/>
      <c r="E74" s="942"/>
      <c r="F74" s="942"/>
    </row>
    <row r="75" spans="4:6" ht="12.75">
      <c r="D75" s="942"/>
      <c r="E75" s="942"/>
      <c r="F75" s="942"/>
    </row>
    <row r="76" spans="4:6" ht="12.75">
      <c r="D76" s="942"/>
      <c r="E76" s="942"/>
      <c r="F76" s="942"/>
    </row>
    <row r="77" spans="4:6" ht="12.75">
      <c r="D77" s="942"/>
      <c r="E77" s="942"/>
      <c r="F77" s="942"/>
    </row>
    <row r="78" spans="4:6" ht="12.75">
      <c r="D78" s="942"/>
      <c r="E78" s="942"/>
      <c r="F78" s="942"/>
    </row>
    <row r="79" spans="4:6" ht="12.75">
      <c r="D79" s="942"/>
      <c r="E79" s="942"/>
      <c r="F79" s="942"/>
    </row>
    <row r="80" spans="4:6" ht="12.75">
      <c r="D80" s="942"/>
      <c r="E80" s="942"/>
      <c r="F80" s="942"/>
    </row>
    <row r="81" spans="4:6" ht="12.75">
      <c r="D81" s="942"/>
      <c r="E81" s="942"/>
      <c r="F81" s="942"/>
    </row>
    <row r="82" spans="4:6" ht="12.75">
      <c r="D82" s="942"/>
      <c r="E82" s="942"/>
      <c r="F82" s="942"/>
    </row>
    <row r="83" spans="4:6" ht="12.75">
      <c r="D83" s="942"/>
      <c r="E83" s="942"/>
      <c r="F83" s="942"/>
    </row>
    <row r="84" spans="4:6" ht="12.75">
      <c r="D84" s="942"/>
      <c r="E84" s="942"/>
      <c r="F84" s="942"/>
    </row>
    <row r="85" spans="4:6" ht="12.75">
      <c r="D85" s="942"/>
      <c r="E85" s="942"/>
      <c r="F85" s="942"/>
    </row>
    <row r="86" spans="4:6" ht="12.75">
      <c r="D86" s="942"/>
      <c r="E86" s="942"/>
      <c r="F86" s="942"/>
    </row>
    <row r="87" spans="4:6" ht="12.75">
      <c r="D87" s="942"/>
      <c r="E87" s="942"/>
      <c r="F87" s="942"/>
    </row>
    <row r="88" spans="4:6" ht="12.75">
      <c r="D88" s="942"/>
      <c r="E88" s="942"/>
      <c r="F88" s="942"/>
    </row>
    <row r="89" spans="4:6" ht="12.75">
      <c r="D89" s="942"/>
      <c r="E89" s="942"/>
      <c r="F89" s="942"/>
    </row>
    <row r="90" spans="4:6" ht="12.75">
      <c r="D90" s="942"/>
      <c r="E90" s="942"/>
      <c r="F90" s="942"/>
    </row>
    <row r="91" spans="4:6" ht="12.75">
      <c r="D91" s="942"/>
      <c r="E91" s="942"/>
      <c r="F91" s="942"/>
    </row>
    <row r="92" spans="4:6" ht="12.75">
      <c r="D92" s="942"/>
      <c r="E92" s="942"/>
      <c r="F92" s="942"/>
    </row>
    <row r="93" spans="4:6" ht="12.75">
      <c r="D93" s="942"/>
      <c r="E93" s="942"/>
      <c r="F93" s="942"/>
    </row>
    <row r="94" spans="4:6" ht="12.75">
      <c r="D94" s="942"/>
      <c r="E94" s="942"/>
      <c r="F94" s="942"/>
    </row>
    <row r="95" spans="4:6" ht="12.75">
      <c r="D95" s="942"/>
      <c r="E95" s="942"/>
      <c r="F95" s="942"/>
    </row>
    <row r="96" spans="4:6" ht="12.75">
      <c r="D96" s="942"/>
      <c r="E96" s="942"/>
      <c r="F96" s="942"/>
    </row>
    <row r="97" spans="4:6" ht="12.75">
      <c r="D97" s="942"/>
      <c r="E97" s="942"/>
      <c r="F97" s="942"/>
    </row>
    <row r="98" spans="4:6" ht="12.75">
      <c r="D98" s="942"/>
      <c r="E98" s="942"/>
      <c r="F98" s="942"/>
    </row>
    <row r="99" spans="4:6" ht="12.75">
      <c r="D99" s="942"/>
      <c r="E99" s="942"/>
      <c r="F99" s="942"/>
    </row>
    <row r="100" spans="4:6" ht="12.75">
      <c r="D100" s="942"/>
      <c r="E100" s="942"/>
      <c r="F100" s="942"/>
    </row>
    <row r="101" spans="4:6" ht="12.75">
      <c r="D101" s="942"/>
      <c r="E101" s="942"/>
      <c r="F101" s="942"/>
    </row>
    <row r="102" spans="4:6" ht="12.75">
      <c r="D102" s="942"/>
      <c r="E102" s="942"/>
      <c r="F102" s="942"/>
    </row>
    <row r="103" spans="4:6" ht="12.75">
      <c r="D103" s="942"/>
      <c r="E103" s="942"/>
      <c r="F103" s="942"/>
    </row>
    <row r="104" spans="4:6" ht="12.75">
      <c r="D104" s="942"/>
      <c r="E104" s="942"/>
      <c r="F104" s="942"/>
    </row>
    <row r="105" spans="4:6" ht="12.75">
      <c r="D105" s="942"/>
      <c r="E105" s="942"/>
      <c r="F105" s="942"/>
    </row>
    <row r="106" spans="4:6" ht="12.75">
      <c r="D106" s="942"/>
      <c r="E106" s="942"/>
      <c r="F106" s="942"/>
    </row>
    <row r="107" spans="4:6" ht="12.75">
      <c r="D107" s="942"/>
      <c r="E107" s="942"/>
      <c r="F107" s="942"/>
    </row>
    <row r="108" spans="4:6" ht="12.75">
      <c r="D108" s="942"/>
      <c r="E108" s="942"/>
      <c r="F108" s="942"/>
    </row>
    <row r="109" spans="4:6" ht="12.75">
      <c r="D109" s="942"/>
      <c r="E109" s="942"/>
      <c r="F109" s="942"/>
    </row>
    <row r="110" spans="4:6" ht="12.75">
      <c r="D110" s="942"/>
      <c r="E110" s="942"/>
      <c r="F110" s="942"/>
    </row>
    <row r="111" spans="4:6" ht="12.75">
      <c r="D111" s="942"/>
      <c r="E111" s="942"/>
      <c r="F111" s="942"/>
    </row>
    <row r="112" spans="4:6" ht="12.75">
      <c r="D112" s="942"/>
      <c r="E112" s="942"/>
      <c r="F112" s="942"/>
    </row>
    <row r="113" spans="4:6" ht="12.75">
      <c r="D113" s="942"/>
      <c r="E113" s="942"/>
      <c r="F113" s="942"/>
    </row>
    <row r="114" spans="4:6" ht="12.75">
      <c r="D114" s="942"/>
      <c r="E114" s="942"/>
      <c r="F114" s="942"/>
    </row>
    <row r="115" spans="4:6" ht="12.75">
      <c r="D115" s="942"/>
      <c r="E115" s="942"/>
      <c r="F115" s="942"/>
    </row>
    <row r="116" spans="4:6" ht="12.75">
      <c r="D116" s="942"/>
      <c r="E116" s="942"/>
      <c r="F116" s="942"/>
    </row>
    <row r="117" spans="4:6" ht="12.75">
      <c r="D117" s="942"/>
      <c r="E117" s="942"/>
      <c r="F117" s="942"/>
    </row>
    <row r="118" spans="4:6" ht="12.75">
      <c r="D118" s="942"/>
      <c r="E118" s="942"/>
      <c r="F118" s="942"/>
    </row>
    <row r="119" spans="4:6" ht="12.75">
      <c r="D119" s="942"/>
      <c r="E119" s="942"/>
      <c r="F119" s="942"/>
    </row>
    <row r="120" spans="4:6" ht="12.75">
      <c r="D120" s="942"/>
      <c r="E120" s="942"/>
      <c r="F120" s="942"/>
    </row>
    <row r="121" spans="4:6" ht="12.75">
      <c r="D121" s="942"/>
      <c r="E121" s="942"/>
      <c r="F121" s="942"/>
    </row>
    <row r="122" spans="4:6" ht="12.75">
      <c r="D122" s="942"/>
      <c r="E122" s="942"/>
      <c r="F122" s="942"/>
    </row>
    <row r="123" spans="4:6" ht="12.75">
      <c r="D123" s="942"/>
      <c r="E123" s="942"/>
      <c r="F123" s="942"/>
    </row>
    <row r="124" spans="4:6" ht="12.75">
      <c r="D124" s="942"/>
      <c r="E124" s="942"/>
      <c r="F124" s="942"/>
    </row>
    <row r="125" spans="4:6" ht="12.75">
      <c r="D125" s="942"/>
      <c r="E125" s="942"/>
      <c r="F125" s="942"/>
    </row>
    <row r="126" spans="4:6" ht="12.75">
      <c r="D126" s="942"/>
      <c r="E126" s="942"/>
      <c r="F126" s="942"/>
    </row>
    <row r="127" spans="4:6" ht="12.75">
      <c r="D127" s="942"/>
      <c r="E127" s="942"/>
      <c r="F127" s="942"/>
    </row>
    <row r="128" spans="4:6" ht="12.75">
      <c r="D128" s="942"/>
      <c r="E128" s="942"/>
      <c r="F128" s="942"/>
    </row>
    <row r="129" spans="4:6" ht="12.75">
      <c r="D129" s="942"/>
      <c r="E129" s="942"/>
      <c r="F129" s="942"/>
    </row>
    <row r="130" spans="4:6" ht="12.75">
      <c r="D130" s="942"/>
      <c r="E130" s="942"/>
      <c r="F130" s="942"/>
    </row>
    <row r="131" spans="4:6" ht="12.75">
      <c r="D131" s="942"/>
      <c r="E131" s="942"/>
      <c r="F131" s="942"/>
    </row>
    <row r="132" spans="4:6" ht="12.75">
      <c r="D132" s="942"/>
      <c r="E132" s="942"/>
      <c r="F132" s="942"/>
    </row>
    <row r="133" spans="4:6" ht="12.75">
      <c r="D133" s="942"/>
      <c r="E133" s="942"/>
      <c r="F133" s="942"/>
    </row>
    <row r="134" spans="4:6" ht="12.75">
      <c r="D134" s="942"/>
      <c r="E134" s="942"/>
      <c r="F134" s="942"/>
    </row>
    <row r="135" spans="4:6" ht="12.75">
      <c r="D135" s="942"/>
      <c r="E135" s="942"/>
      <c r="F135" s="942"/>
    </row>
    <row r="136" spans="4:6" ht="12.75">
      <c r="D136" s="942"/>
      <c r="E136" s="942"/>
      <c r="F136" s="942"/>
    </row>
    <row r="137" spans="4:6" ht="12.75">
      <c r="D137" s="942"/>
      <c r="E137" s="942"/>
      <c r="F137" s="942"/>
    </row>
    <row r="138" spans="4:6" ht="12.75">
      <c r="D138" s="942"/>
      <c r="E138" s="942"/>
      <c r="F138" s="942"/>
    </row>
    <row r="139" spans="4:6" ht="12.75">
      <c r="D139" s="942"/>
      <c r="E139" s="942"/>
      <c r="F139" s="942"/>
    </row>
    <row r="140" spans="4:6" ht="12.75">
      <c r="D140" s="942"/>
      <c r="E140" s="942"/>
      <c r="F140" s="942"/>
    </row>
    <row r="141" spans="4:6" ht="12.75">
      <c r="D141" s="942"/>
      <c r="E141" s="942"/>
      <c r="F141" s="942"/>
    </row>
    <row r="142" spans="4:6" ht="12.75">
      <c r="D142" s="942"/>
      <c r="E142" s="942"/>
      <c r="F142" s="942"/>
    </row>
    <row r="143" spans="4:6" ht="12.75">
      <c r="D143" s="942"/>
      <c r="E143" s="942"/>
      <c r="F143" s="942"/>
    </row>
    <row r="144" spans="4:6" ht="12.75">
      <c r="D144" s="942"/>
      <c r="E144" s="942"/>
      <c r="F144" s="942"/>
    </row>
    <row r="145" spans="4:6" ht="12.75">
      <c r="D145" s="942"/>
      <c r="E145" s="942"/>
      <c r="F145" s="942"/>
    </row>
    <row r="146" spans="4:6" ht="12.75">
      <c r="D146" s="942"/>
      <c r="E146" s="942"/>
      <c r="F146" s="942"/>
    </row>
    <row r="147" spans="4:6" ht="12.75">
      <c r="D147" s="942"/>
      <c r="E147" s="942"/>
      <c r="F147" s="942"/>
    </row>
    <row r="148" spans="4:6" ht="12.75">
      <c r="D148" s="942"/>
      <c r="E148" s="942"/>
      <c r="F148" s="942"/>
    </row>
    <row r="149" spans="4:6" ht="12.75">
      <c r="D149" s="942"/>
      <c r="E149" s="942"/>
      <c r="F149" s="942"/>
    </row>
    <row r="150" spans="4:6" ht="12.75">
      <c r="D150" s="942"/>
      <c r="E150" s="942"/>
      <c r="F150" s="942"/>
    </row>
    <row r="151" spans="4:6" ht="12.75">
      <c r="D151" s="942"/>
      <c r="E151" s="942"/>
      <c r="F151" s="942"/>
    </row>
    <row r="152" spans="4:6" ht="12.75">
      <c r="D152" s="942"/>
      <c r="E152" s="942"/>
      <c r="F152" s="942"/>
    </row>
    <row r="153" spans="4:6" ht="12.75">
      <c r="D153" s="942"/>
      <c r="E153" s="942"/>
      <c r="F153" s="942"/>
    </row>
    <row r="154" spans="4:6" ht="12.75">
      <c r="D154" s="942"/>
      <c r="E154" s="942"/>
      <c r="F154" s="942"/>
    </row>
    <row r="155" spans="4:6" ht="12.75">
      <c r="D155" s="942"/>
      <c r="E155" s="942"/>
      <c r="F155" s="942"/>
    </row>
    <row r="156" spans="4:6" ht="12.75">
      <c r="D156" s="942"/>
      <c r="E156" s="942"/>
      <c r="F156" s="942"/>
    </row>
    <row r="157" spans="4:6" ht="12.75">
      <c r="D157" s="942"/>
      <c r="E157" s="942"/>
      <c r="F157" s="942"/>
    </row>
    <row r="158" spans="4:6" ht="12.75">
      <c r="D158" s="942"/>
      <c r="E158" s="942"/>
      <c r="F158" s="942"/>
    </row>
    <row r="159" spans="4:6" ht="12.75">
      <c r="D159" s="942"/>
      <c r="E159" s="942"/>
      <c r="F159" s="942"/>
    </row>
    <row r="160" spans="4:6" ht="12.75">
      <c r="D160" s="942"/>
      <c r="E160" s="942"/>
      <c r="F160" s="942"/>
    </row>
    <row r="161" spans="4:6" ht="12.75">
      <c r="D161" s="942"/>
      <c r="E161" s="942"/>
      <c r="F161" s="942"/>
    </row>
    <row r="162" spans="4:6" ht="12.75">
      <c r="D162" s="942"/>
      <c r="E162" s="942"/>
      <c r="F162" s="942"/>
    </row>
    <row r="163" spans="4:6" ht="12.75">
      <c r="D163" s="942"/>
      <c r="E163" s="942"/>
      <c r="F163" s="942"/>
    </row>
    <row r="164" spans="4:6" ht="12.75">
      <c r="D164" s="942"/>
      <c r="E164" s="942"/>
      <c r="F164" s="942"/>
    </row>
    <row r="165" spans="4:6" ht="12.75">
      <c r="D165" s="942"/>
      <c r="E165" s="942"/>
      <c r="F165" s="942"/>
    </row>
    <row r="166" spans="4:6" ht="12.75">
      <c r="D166" s="942"/>
      <c r="E166" s="942"/>
      <c r="F166" s="942"/>
    </row>
    <row r="167" spans="4:6" ht="12.75">
      <c r="D167" s="942"/>
      <c r="E167" s="942"/>
      <c r="F167" s="942"/>
    </row>
    <row r="168" spans="4:6" ht="12.75">
      <c r="D168" s="942"/>
      <c r="E168" s="942"/>
      <c r="F168" s="942"/>
    </row>
    <row r="169" spans="4:6" ht="12.75">
      <c r="D169" s="942"/>
      <c r="E169" s="942"/>
      <c r="F169" s="942"/>
    </row>
    <row r="170" spans="4:6" ht="12.75">
      <c r="D170" s="942"/>
      <c r="E170" s="942"/>
      <c r="F170" s="942"/>
    </row>
    <row r="171" spans="4:6" ht="12.75">
      <c r="D171" s="942"/>
      <c r="E171" s="942"/>
      <c r="F171" s="942"/>
    </row>
    <row r="172" spans="4:6" ht="12.75">
      <c r="D172" s="942"/>
      <c r="E172" s="942"/>
      <c r="F172" s="942"/>
    </row>
    <row r="173" spans="4:6" ht="12.75">
      <c r="D173" s="942"/>
      <c r="E173" s="942"/>
      <c r="F173" s="942"/>
    </row>
    <row r="174" spans="4:6" ht="12.75">
      <c r="D174" s="942"/>
      <c r="E174" s="942"/>
      <c r="F174" s="942"/>
    </row>
    <row r="175" spans="4:6" ht="12.75">
      <c r="D175" s="942"/>
      <c r="E175" s="942"/>
      <c r="F175" s="942"/>
    </row>
    <row r="176" spans="4:6" ht="12.75">
      <c r="D176" s="942"/>
      <c r="E176" s="942"/>
      <c r="F176" s="942"/>
    </row>
    <row r="177" spans="4:6" ht="12.75">
      <c r="D177" s="942"/>
      <c r="E177" s="942"/>
      <c r="F177" s="942"/>
    </row>
    <row r="178" spans="4:6" ht="12.75">
      <c r="D178" s="942"/>
      <c r="E178" s="942"/>
      <c r="F178" s="942"/>
    </row>
    <row r="179" spans="4:6" ht="12.75">
      <c r="D179" s="942"/>
      <c r="E179" s="942"/>
      <c r="F179" s="942"/>
    </row>
    <row r="180" spans="4:6" ht="12.75">
      <c r="D180" s="942"/>
      <c r="E180" s="942"/>
      <c r="F180" s="942"/>
    </row>
    <row r="181" spans="4:6" ht="12.75">
      <c r="D181" s="942"/>
      <c r="E181" s="942"/>
      <c r="F181" s="942"/>
    </row>
    <row r="182" spans="4:6" ht="12.75">
      <c r="D182" s="942"/>
      <c r="E182" s="942"/>
      <c r="F182" s="942"/>
    </row>
    <row r="183" spans="4:6" ht="12.75">
      <c r="D183" s="942"/>
      <c r="E183" s="942"/>
      <c r="F183" s="942"/>
    </row>
    <row r="184" spans="4:6" ht="12.75">
      <c r="D184" s="942"/>
      <c r="E184" s="942"/>
      <c r="F184" s="942"/>
    </row>
    <row r="185" spans="4:6" ht="12.75">
      <c r="D185" s="942"/>
      <c r="E185" s="942"/>
      <c r="F185" s="942"/>
    </row>
    <row r="186" spans="4:6" ht="12.75">
      <c r="D186" s="942"/>
      <c r="E186" s="942"/>
      <c r="F186" s="942"/>
    </row>
    <row r="187" spans="4:6" ht="12.75">
      <c r="D187" s="942"/>
      <c r="E187" s="942"/>
      <c r="F187" s="942"/>
    </row>
    <row r="188" spans="4:6" ht="12.75">
      <c r="D188" s="942"/>
      <c r="E188" s="942"/>
      <c r="F188" s="942"/>
    </row>
    <row r="189" spans="4:6" ht="12.75">
      <c r="D189" s="942"/>
      <c r="E189" s="942"/>
      <c r="F189" s="942"/>
    </row>
    <row r="190" spans="4:6" ht="12.75">
      <c r="D190" s="942"/>
      <c r="E190" s="942"/>
      <c r="F190" s="942"/>
    </row>
    <row r="191" spans="4:6" ht="12.75">
      <c r="D191" s="942"/>
      <c r="E191" s="942"/>
      <c r="F191" s="942"/>
    </row>
    <row r="192" spans="4:6" ht="12.75">
      <c r="D192" s="942"/>
      <c r="E192" s="942"/>
      <c r="F192" s="942"/>
    </row>
    <row r="193" spans="4:6" ht="12.75">
      <c r="D193" s="942"/>
      <c r="E193" s="942"/>
      <c r="F193" s="942"/>
    </row>
    <row r="194" spans="4:6" ht="12.75">
      <c r="D194" s="942"/>
      <c r="E194" s="942"/>
      <c r="F194" s="942"/>
    </row>
    <row r="195" spans="4:6" ht="12.75">
      <c r="D195" s="942"/>
      <c r="E195" s="942"/>
      <c r="F195" s="942"/>
    </row>
    <row r="196" spans="4:6" ht="12.75">
      <c r="D196" s="942"/>
      <c r="E196" s="942"/>
      <c r="F196" s="942"/>
    </row>
    <row r="197" spans="4:6" ht="12.75">
      <c r="D197" s="942"/>
      <c r="E197" s="942"/>
      <c r="F197" s="942"/>
    </row>
    <row r="198" spans="4:6" ht="12.75">
      <c r="D198" s="942"/>
      <c r="E198" s="942"/>
      <c r="F198" s="942"/>
    </row>
    <row r="199" spans="4:6" ht="12.75">
      <c r="D199" s="942"/>
      <c r="E199" s="942"/>
      <c r="F199" s="942"/>
    </row>
    <row r="200" spans="4:6" ht="12.75">
      <c r="D200" s="942"/>
      <c r="E200" s="942"/>
      <c r="F200" s="942"/>
    </row>
    <row r="201" spans="4:6" ht="12.75">
      <c r="D201" s="942"/>
      <c r="E201" s="942"/>
      <c r="F201" s="942"/>
    </row>
    <row r="202" spans="4:6" ht="12.75">
      <c r="D202" s="942"/>
      <c r="E202" s="942"/>
      <c r="F202" s="942"/>
    </row>
    <row r="203" spans="4:6" ht="12.75">
      <c r="D203" s="942"/>
      <c r="E203" s="942"/>
      <c r="F203" s="942"/>
    </row>
    <row r="204" spans="4:6" ht="12.75">
      <c r="D204" s="942"/>
      <c r="E204" s="942"/>
      <c r="F204" s="942"/>
    </row>
    <row r="205" spans="4:6" ht="12.75">
      <c r="D205" s="942"/>
      <c r="E205" s="942"/>
      <c r="F205" s="942"/>
    </row>
    <row r="206" spans="4:6" ht="12.75">
      <c r="D206" s="942"/>
      <c r="E206" s="942"/>
      <c r="F206" s="942"/>
    </row>
    <row r="207" spans="4:6" ht="12.75">
      <c r="D207" s="942"/>
      <c r="E207" s="942"/>
      <c r="F207" s="942"/>
    </row>
    <row r="208" spans="4:6" ht="12.75">
      <c r="D208" s="942"/>
      <c r="E208" s="942"/>
      <c r="F208" s="942"/>
    </row>
    <row r="209" spans="4:6" ht="12.75">
      <c r="D209" s="942"/>
      <c r="E209" s="942"/>
      <c r="F209" s="942"/>
    </row>
    <row r="210" spans="4:6" ht="12.75">
      <c r="D210" s="942"/>
      <c r="E210" s="942"/>
      <c r="F210" s="942"/>
    </row>
    <row r="211" spans="4:6" ht="12.75">
      <c r="D211" s="942"/>
      <c r="E211" s="942"/>
      <c r="F211" s="942"/>
    </row>
    <row r="212" spans="4:6" ht="12.75">
      <c r="D212" s="942"/>
      <c r="E212" s="942"/>
      <c r="F212" s="942"/>
    </row>
    <row r="213" spans="4:6" ht="12.75">
      <c r="D213" s="942"/>
      <c r="E213" s="942"/>
      <c r="F213" s="942"/>
    </row>
    <row r="214" spans="4:6" ht="12.75">
      <c r="D214" s="942"/>
      <c r="E214" s="942"/>
      <c r="F214" s="942"/>
    </row>
    <row r="215" spans="4:6" ht="12.75">
      <c r="D215" s="942"/>
      <c r="E215" s="942"/>
      <c r="F215" s="942"/>
    </row>
    <row r="216" spans="4:6" ht="12.75">
      <c r="D216" s="942"/>
      <c r="E216" s="942"/>
      <c r="F216" s="942"/>
    </row>
    <row r="217" spans="4:6" ht="12.75">
      <c r="D217" s="942"/>
      <c r="E217" s="942"/>
      <c r="F217" s="942"/>
    </row>
    <row r="218" spans="4:6" ht="12.75">
      <c r="D218" s="942"/>
      <c r="E218" s="942"/>
      <c r="F218" s="942"/>
    </row>
    <row r="219" spans="4:6" ht="12.75">
      <c r="D219" s="942"/>
      <c r="E219" s="942"/>
      <c r="F219" s="942"/>
    </row>
    <row r="220" spans="4:6" ht="12.75">
      <c r="D220" s="942"/>
      <c r="E220" s="942"/>
      <c r="F220" s="942"/>
    </row>
    <row r="221" spans="4:6" ht="12.75">
      <c r="D221" s="942"/>
      <c r="E221" s="942"/>
      <c r="F221" s="942"/>
    </row>
    <row r="222" spans="4:6" ht="12.75">
      <c r="D222" s="942"/>
      <c r="E222" s="942"/>
      <c r="F222" s="942"/>
    </row>
    <row r="223" spans="4:6" ht="12.75">
      <c r="D223" s="942"/>
      <c r="E223" s="942"/>
      <c r="F223" s="942"/>
    </row>
    <row r="224" spans="4:6" ht="12.75">
      <c r="D224" s="942"/>
      <c r="E224" s="942"/>
      <c r="F224" s="942"/>
    </row>
    <row r="225" spans="4:6" ht="12.75">
      <c r="D225" s="942"/>
      <c r="E225" s="942"/>
      <c r="F225" s="942"/>
    </row>
    <row r="226" spans="4:6" ht="12.75">
      <c r="D226" s="942"/>
      <c r="E226" s="942"/>
      <c r="F226" s="942"/>
    </row>
    <row r="227" spans="4:6" ht="12.75">
      <c r="D227" s="942"/>
      <c r="E227" s="942"/>
      <c r="F227" s="942"/>
    </row>
    <row r="228" spans="4:6" ht="12.75">
      <c r="D228" s="942"/>
      <c r="E228" s="942"/>
      <c r="F228" s="942"/>
    </row>
    <row r="229" spans="4:6" ht="12.75">
      <c r="D229" s="942"/>
      <c r="E229" s="942"/>
      <c r="F229" s="942"/>
    </row>
    <row r="230" spans="4:6" ht="12.75">
      <c r="D230" s="942"/>
      <c r="E230" s="942"/>
      <c r="F230" s="942"/>
    </row>
    <row r="231" spans="4:6" ht="12.75">
      <c r="D231" s="942"/>
      <c r="E231" s="942"/>
      <c r="F231" s="942"/>
    </row>
    <row r="232" spans="4:6" ht="12.75">
      <c r="D232" s="942"/>
      <c r="E232" s="942"/>
      <c r="F232" s="942"/>
    </row>
    <row r="233" spans="4:6" ht="12.75">
      <c r="D233" s="942"/>
      <c r="E233" s="942"/>
      <c r="F233" s="942"/>
    </row>
    <row r="234" spans="4:6" ht="12.75">
      <c r="D234" s="942"/>
      <c r="E234" s="942"/>
      <c r="F234" s="942"/>
    </row>
    <row r="235" spans="4:6" ht="12.75">
      <c r="D235" s="942"/>
      <c r="E235" s="942"/>
      <c r="F235" s="942"/>
    </row>
    <row r="236" spans="4:6" ht="12.75">
      <c r="D236" s="942"/>
      <c r="E236" s="942"/>
      <c r="F236" s="942"/>
    </row>
    <row r="237" spans="4:6" ht="12.75">
      <c r="D237" s="942"/>
      <c r="E237" s="942"/>
      <c r="F237" s="942"/>
    </row>
    <row r="238" spans="4:6" ht="12.75">
      <c r="D238" s="942"/>
      <c r="E238" s="942"/>
      <c r="F238" s="942"/>
    </row>
    <row r="239" spans="4:6" ht="12.75">
      <c r="D239" s="942"/>
      <c r="E239" s="942"/>
      <c r="F239" s="942"/>
    </row>
    <row r="240" spans="4:6" ht="12.75">
      <c r="D240" s="942"/>
      <c r="E240" s="942"/>
      <c r="F240" s="942"/>
    </row>
    <row r="241" spans="4:6" ht="12.75">
      <c r="D241" s="942"/>
      <c r="E241" s="942"/>
      <c r="F241" s="942"/>
    </row>
    <row r="242" spans="4:6" ht="12.75">
      <c r="D242" s="942"/>
      <c r="E242" s="942"/>
      <c r="F242" s="942"/>
    </row>
    <row r="243" spans="4:6" ht="12.75">
      <c r="D243" s="942"/>
      <c r="E243" s="942"/>
      <c r="F243" s="942"/>
    </row>
    <row r="244" spans="4:6" ht="12.75">
      <c r="D244" s="942"/>
      <c r="E244" s="942"/>
      <c r="F244" s="942"/>
    </row>
    <row r="245" spans="4:6" ht="12.75">
      <c r="D245" s="942"/>
      <c r="E245" s="942"/>
      <c r="F245" s="942"/>
    </row>
    <row r="246" spans="4:6" ht="12.75">
      <c r="D246" s="942"/>
      <c r="E246" s="942"/>
      <c r="F246" s="942"/>
    </row>
    <row r="247" spans="4:6" ht="12.75">
      <c r="D247" s="942"/>
      <c r="E247" s="942"/>
      <c r="F247" s="942"/>
    </row>
    <row r="248" spans="4:6" ht="12.75">
      <c r="D248" s="942"/>
      <c r="E248" s="942"/>
      <c r="F248" s="942"/>
    </row>
    <row r="249" spans="4:6" ht="12.75">
      <c r="D249" s="942"/>
      <c r="E249" s="942"/>
      <c r="F249" s="942"/>
    </row>
    <row r="250" spans="4:6" ht="12.75">
      <c r="D250" s="942"/>
      <c r="E250" s="942"/>
      <c r="F250" s="942"/>
    </row>
    <row r="251" spans="4:6" ht="12.75">
      <c r="D251" s="942"/>
      <c r="E251" s="942"/>
      <c r="F251" s="942"/>
    </row>
    <row r="252" spans="4:6" ht="12.75">
      <c r="D252" s="942"/>
      <c r="E252" s="942"/>
      <c r="F252" s="942"/>
    </row>
    <row r="253" spans="4:6" ht="12.75">
      <c r="D253" s="942"/>
      <c r="E253" s="942"/>
      <c r="F253" s="942"/>
    </row>
    <row r="254" spans="4:6" ht="12.75">
      <c r="D254" s="942"/>
      <c r="E254" s="942"/>
      <c r="F254" s="942"/>
    </row>
    <row r="255" spans="4:6" ht="12.75">
      <c r="D255" s="942"/>
      <c r="E255" s="942"/>
      <c r="F255" s="942"/>
    </row>
    <row r="256" spans="4:6" ht="12.75">
      <c r="D256" s="942"/>
      <c r="E256" s="942"/>
      <c r="F256" s="942"/>
    </row>
    <row r="257" spans="4:6" ht="12.75">
      <c r="D257" s="942"/>
      <c r="E257" s="942"/>
      <c r="F257" s="942"/>
    </row>
    <row r="258" spans="4:6" ht="12.75">
      <c r="D258" s="942"/>
      <c r="E258" s="942"/>
      <c r="F258" s="942"/>
    </row>
    <row r="259" spans="4:6" ht="12.75">
      <c r="D259" s="942"/>
      <c r="E259" s="942"/>
      <c r="F259" s="942"/>
    </row>
    <row r="260" spans="4:6" ht="12.75">
      <c r="D260" s="942"/>
      <c r="E260" s="942"/>
      <c r="F260" s="942"/>
    </row>
    <row r="261" spans="4:6" ht="12.75">
      <c r="D261" s="942"/>
      <c r="E261" s="942"/>
      <c r="F261" s="942"/>
    </row>
    <row r="262" spans="4:6" ht="12.75">
      <c r="D262" s="942"/>
      <c r="E262" s="942"/>
      <c r="F262" s="942"/>
    </row>
    <row r="263" spans="4:6" ht="12.75">
      <c r="D263" s="942"/>
      <c r="E263" s="942"/>
      <c r="F263" s="942"/>
    </row>
    <row r="264" spans="4:6" ht="12.75">
      <c r="D264" s="942"/>
      <c r="E264" s="942"/>
      <c r="F264" s="942"/>
    </row>
    <row r="265" spans="4:6" ht="12.75">
      <c r="D265" s="942"/>
      <c r="E265" s="942"/>
      <c r="F265" s="942"/>
    </row>
    <row r="266" spans="4:6" ht="12.75">
      <c r="D266" s="942"/>
      <c r="E266" s="942"/>
      <c r="F266" s="942"/>
    </row>
    <row r="267" spans="4:6" ht="12.75">
      <c r="D267" s="942"/>
      <c r="E267" s="942"/>
      <c r="F267" s="942"/>
    </row>
    <row r="268" spans="4:6" ht="12.75">
      <c r="D268" s="942"/>
      <c r="E268" s="942"/>
      <c r="F268" s="942"/>
    </row>
    <row r="269" spans="4:6" ht="12.75">
      <c r="D269" s="942"/>
      <c r="E269" s="942"/>
      <c r="F269" s="942"/>
    </row>
    <row r="270" spans="4:6" ht="12.75">
      <c r="D270" s="942"/>
      <c r="E270" s="942"/>
      <c r="F270" s="942"/>
    </row>
    <row r="271" spans="4:6" ht="12.75">
      <c r="D271" s="942"/>
      <c r="E271" s="942"/>
      <c r="F271" s="942"/>
    </row>
    <row r="272" spans="4:6" ht="12.75">
      <c r="D272" s="942"/>
      <c r="E272" s="942"/>
      <c r="F272" s="942"/>
    </row>
    <row r="273" spans="4:6" ht="12.75">
      <c r="D273" s="942"/>
      <c r="E273" s="942"/>
      <c r="F273" s="942"/>
    </row>
    <row r="274" spans="4:6" ht="12.75">
      <c r="D274" s="942"/>
      <c r="E274" s="942"/>
      <c r="F274" s="942"/>
    </row>
    <row r="275" spans="4:6" ht="12.75">
      <c r="D275" s="942"/>
      <c r="E275" s="942"/>
      <c r="F275" s="942"/>
    </row>
    <row r="276" spans="4:6" ht="12.75">
      <c r="D276" s="942"/>
      <c r="E276" s="942"/>
      <c r="F276" s="942"/>
    </row>
    <row r="277" spans="4:6" ht="12.75">
      <c r="D277" s="942"/>
      <c r="E277" s="942"/>
      <c r="F277" s="942"/>
    </row>
    <row r="278" spans="4:6" ht="12.75">
      <c r="D278" s="942"/>
      <c r="E278" s="942"/>
      <c r="F278" s="942"/>
    </row>
    <row r="279" spans="4:6" ht="12.75">
      <c r="D279" s="942"/>
      <c r="E279" s="942"/>
      <c r="F279" s="942"/>
    </row>
    <row r="280" spans="4:6" ht="12.75">
      <c r="D280" s="942"/>
      <c r="E280" s="942"/>
      <c r="F280" s="942"/>
    </row>
    <row r="281" spans="4:6" ht="12.75">
      <c r="D281" s="942"/>
      <c r="E281" s="942"/>
      <c r="F281" s="942"/>
    </row>
    <row r="282" spans="4:6" ht="12.75">
      <c r="D282" s="942"/>
      <c r="E282" s="942"/>
      <c r="F282" s="942"/>
    </row>
    <row r="283" spans="4:6" ht="12.75">
      <c r="D283" s="942"/>
      <c r="E283" s="942"/>
      <c r="F283" s="942"/>
    </row>
    <row r="284" spans="4:6" ht="12.75">
      <c r="D284" s="942"/>
      <c r="E284" s="942"/>
      <c r="F284" s="942"/>
    </row>
    <row r="285" spans="4:6" ht="12.75">
      <c r="D285" s="942"/>
      <c r="E285" s="942"/>
      <c r="F285" s="942"/>
    </row>
    <row r="286" spans="4:6" ht="12.75">
      <c r="D286" s="942"/>
      <c r="E286" s="942"/>
      <c r="F286" s="942"/>
    </row>
    <row r="287" spans="4:6" ht="12.75">
      <c r="D287" s="942"/>
      <c r="E287" s="942"/>
      <c r="F287" s="942"/>
    </row>
    <row r="288" spans="4:6" ht="12.75">
      <c r="D288" s="942"/>
      <c r="E288" s="942"/>
      <c r="F288" s="942"/>
    </row>
    <row r="289" spans="4:6" ht="12.75">
      <c r="D289" s="942"/>
      <c r="E289" s="942"/>
      <c r="F289" s="942"/>
    </row>
    <row r="290" spans="4:6" ht="12.75">
      <c r="D290" s="942"/>
      <c r="E290" s="942"/>
      <c r="F290" s="942"/>
    </row>
    <row r="291" spans="4:6" ht="12.75">
      <c r="D291" s="942"/>
      <c r="E291" s="942"/>
      <c r="F291" s="942"/>
    </row>
    <row r="292" spans="4:6" ht="12.75">
      <c r="D292" s="942"/>
      <c r="E292" s="942"/>
      <c r="F292" s="942"/>
    </row>
    <row r="293" spans="4:6" ht="12.75">
      <c r="D293" s="942"/>
      <c r="E293" s="942"/>
      <c r="F293" s="942"/>
    </row>
    <row r="294" spans="4:6" ht="12.75">
      <c r="D294" s="942"/>
      <c r="E294" s="942"/>
      <c r="F294" s="942"/>
    </row>
    <row r="295" spans="4:6" ht="12.75">
      <c r="D295" s="942"/>
      <c r="E295" s="942"/>
      <c r="F295" s="942"/>
    </row>
    <row r="296" spans="4:6" ht="12.75">
      <c r="D296" s="942"/>
      <c r="E296" s="942"/>
      <c r="F296" s="942"/>
    </row>
    <row r="297" spans="4:6" ht="12.75">
      <c r="D297" s="942"/>
      <c r="E297" s="942"/>
      <c r="F297" s="942"/>
    </row>
    <row r="298" spans="4:6" ht="12.75">
      <c r="D298" s="942"/>
      <c r="E298" s="942"/>
      <c r="F298" s="942"/>
    </row>
    <row r="299" spans="4:6" ht="12.75">
      <c r="D299" s="942"/>
      <c r="E299" s="942"/>
      <c r="F299" s="942"/>
    </row>
    <row r="300" spans="4:6" ht="12.75">
      <c r="D300" s="942"/>
      <c r="E300" s="942"/>
      <c r="F300" s="942"/>
    </row>
    <row r="301" spans="4:6" ht="12.75">
      <c r="D301" s="942"/>
      <c r="E301" s="942"/>
      <c r="F301" s="942"/>
    </row>
    <row r="302" spans="4:6" ht="12.75">
      <c r="D302" s="942"/>
      <c r="E302" s="942"/>
      <c r="F302" s="942"/>
    </row>
    <row r="303" spans="4:6" ht="12.75">
      <c r="D303" s="942"/>
      <c r="E303" s="942"/>
      <c r="F303" s="942"/>
    </row>
    <row r="304" spans="4:6" ht="12.75">
      <c r="D304" s="942"/>
      <c r="E304" s="942"/>
      <c r="F304" s="942"/>
    </row>
    <row r="305" spans="4:6" ht="12.75">
      <c r="D305" s="942"/>
      <c r="E305" s="942"/>
      <c r="F305" s="942"/>
    </row>
    <row r="306" spans="4:6" ht="12.75">
      <c r="D306" s="942"/>
      <c r="E306" s="942"/>
      <c r="F306" s="942"/>
    </row>
    <row r="307" spans="4:6" ht="12.75">
      <c r="D307" s="942"/>
      <c r="E307" s="942"/>
      <c r="F307" s="942"/>
    </row>
    <row r="308" spans="4:6" ht="12.75">
      <c r="D308" s="942"/>
      <c r="E308" s="942"/>
      <c r="F308" s="942"/>
    </row>
    <row r="309" spans="4:6" ht="12.75">
      <c r="D309" s="942"/>
      <c r="E309" s="942"/>
      <c r="F309" s="942"/>
    </row>
    <row r="310" spans="4:6" ht="12.75">
      <c r="D310" s="942"/>
      <c r="E310" s="942"/>
      <c r="F310" s="942"/>
    </row>
    <row r="311" spans="4:6" ht="12.75">
      <c r="D311" s="942"/>
      <c r="E311" s="942"/>
      <c r="F311" s="942"/>
    </row>
    <row r="312" spans="4:6" ht="12.75">
      <c r="D312" s="942"/>
      <c r="E312" s="942"/>
      <c r="F312" s="942"/>
    </row>
    <row r="313" spans="4:6" ht="12.75">
      <c r="D313" s="942"/>
      <c r="E313" s="942"/>
      <c r="F313" s="942"/>
    </row>
    <row r="314" spans="4:6" ht="12.75">
      <c r="D314" s="942"/>
      <c r="E314" s="942"/>
      <c r="F314" s="942"/>
    </row>
    <row r="315" spans="4:6" ht="12.75">
      <c r="D315" s="942"/>
      <c r="E315" s="942"/>
      <c r="F315" s="942"/>
    </row>
    <row r="316" spans="4:6" ht="12.75">
      <c r="D316" s="942"/>
      <c r="E316" s="942"/>
      <c r="F316" s="942"/>
    </row>
    <row r="317" spans="4:6" ht="12.75">
      <c r="D317" s="942"/>
      <c r="E317" s="942"/>
      <c r="F317" s="942"/>
    </row>
    <row r="318" spans="4:6" ht="12.75">
      <c r="D318" s="942"/>
      <c r="E318" s="942"/>
      <c r="F318" s="942"/>
    </row>
    <row r="319" spans="4:6" ht="12.75">
      <c r="D319" s="942"/>
      <c r="E319" s="942"/>
      <c r="F319" s="942"/>
    </row>
    <row r="320" spans="4:6" ht="12.75">
      <c r="D320" s="942"/>
      <c r="E320" s="942"/>
      <c r="F320" s="942"/>
    </row>
    <row r="321" spans="4:6" ht="12.75">
      <c r="D321" s="942"/>
      <c r="E321" s="942"/>
      <c r="F321" s="942"/>
    </row>
    <row r="322" spans="4:6" ht="12.75">
      <c r="D322" s="942"/>
      <c r="E322" s="942"/>
      <c r="F322" s="942"/>
    </row>
    <row r="323" spans="4:6" ht="12.75">
      <c r="D323" s="942"/>
      <c r="E323" s="942"/>
      <c r="F323" s="942"/>
    </row>
    <row r="324" spans="4:6" ht="12.75">
      <c r="D324" s="942"/>
      <c r="E324" s="942"/>
      <c r="F324" s="942"/>
    </row>
    <row r="325" spans="4:6" ht="12.75">
      <c r="D325" s="942"/>
      <c r="E325" s="942"/>
      <c r="F325" s="942"/>
    </row>
    <row r="326" spans="4:6" ht="12.75">
      <c r="D326" s="942"/>
      <c r="E326" s="942"/>
      <c r="F326" s="942"/>
    </row>
    <row r="327" spans="4:6" ht="12.75">
      <c r="D327" s="942"/>
      <c r="E327" s="942"/>
      <c r="F327" s="942"/>
    </row>
    <row r="328" spans="4:6" ht="12.75">
      <c r="D328" s="942"/>
      <c r="E328" s="942"/>
      <c r="F328" s="942"/>
    </row>
    <row r="329" spans="4:6" ht="12.75">
      <c r="D329" s="942"/>
      <c r="E329" s="942"/>
      <c r="F329" s="942"/>
    </row>
    <row r="330" spans="4:6" ht="12.75">
      <c r="D330" s="942"/>
      <c r="E330" s="942"/>
      <c r="F330" s="942"/>
    </row>
    <row r="331" spans="4:6" ht="12.75">
      <c r="D331" s="942"/>
      <c r="E331" s="942"/>
      <c r="F331" s="942"/>
    </row>
    <row r="332" spans="4:6" ht="12.75">
      <c r="D332" s="942"/>
      <c r="E332" s="942"/>
      <c r="F332" s="942"/>
    </row>
    <row r="333" spans="4:6" ht="12.75">
      <c r="D333" s="942"/>
      <c r="E333" s="942"/>
      <c r="F333" s="942"/>
    </row>
    <row r="334" spans="4:6" ht="12.75">
      <c r="D334" s="942"/>
      <c r="E334" s="942"/>
      <c r="F334" s="942"/>
    </row>
    <row r="335" spans="4:6" ht="12.75">
      <c r="D335" s="942"/>
      <c r="E335" s="942"/>
      <c r="F335" s="942"/>
    </row>
    <row r="336" spans="4:6" ht="12.75">
      <c r="D336" s="942"/>
      <c r="E336" s="942"/>
      <c r="F336" s="942"/>
    </row>
    <row r="337" spans="4:6" ht="12.75">
      <c r="D337" s="942"/>
      <c r="E337" s="942"/>
      <c r="F337" s="942"/>
    </row>
    <row r="338" spans="4:6" ht="12.75">
      <c r="D338" s="942"/>
      <c r="E338" s="942"/>
      <c r="F338" s="942"/>
    </row>
    <row r="339" spans="4:6" ht="12.75">
      <c r="D339" s="942"/>
      <c r="E339" s="942"/>
      <c r="F339" s="942"/>
    </row>
    <row r="340" spans="4:6" ht="12.75">
      <c r="D340" s="942"/>
      <c r="E340" s="942"/>
      <c r="F340" s="942"/>
    </row>
    <row r="341" spans="4:6" ht="12.75">
      <c r="D341" s="942"/>
      <c r="E341" s="942"/>
      <c r="F341" s="942"/>
    </row>
    <row r="342" spans="4:6" ht="12.75">
      <c r="D342" s="942"/>
      <c r="E342" s="942"/>
      <c r="F342" s="942"/>
    </row>
    <row r="343" spans="4:6" ht="12.75">
      <c r="D343" s="942"/>
      <c r="E343" s="942"/>
      <c r="F343" s="942"/>
    </row>
    <row r="344" spans="4:6" ht="12.75">
      <c r="D344" s="942"/>
      <c r="E344" s="942"/>
      <c r="F344" s="942"/>
    </row>
    <row r="345" spans="4:6" ht="12.75">
      <c r="D345" s="942"/>
      <c r="E345" s="942"/>
      <c r="F345" s="942"/>
    </row>
    <row r="346" spans="4:6" ht="12.75">
      <c r="D346" s="942"/>
      <c r="E346" s="942"/>
      <c r="F346" s="942"/>
    </row>
    <row r="347" spans="4:6" ht="12.75">
      <c r="D347" s="942"/>
      <c r="E347" s="942"/>
      <c r="F347" s="942"/>
    </row>
    <row r="348" spans="4:6" ht="12.75">
      <c r="D348" s="942"/>
      <c r="E348" s="942"/>
      <c r="F348" s="942"/>
    </row>
    <row r="349" spans="4:6" ht="12.75">
      <c r="D349" s="942"/>
      <c r="E349" s="942"/>
      <c r="F349" s="942"/>
    </row>
    <row r="350" spans="4:6" ht="12.75">
      <c r="D350" s="942"/>
      <c r="E350" s="942"/>
      <c r="F350" s="942"/>
    </row>
    <row r="351" spans="4:6" ht="12.75">
      <c r="D351" s="942"/>
      <c r="E351" s="942"/>
      <c r="F351" s="942"/>
    </row>
    <row r="352" spans="4:6" ht="12.75">
      <c r="D352" s="942"/>
      <c r="E352" s="942"/>
      <c r="F352" s="942"/>
    </row>
    <row r="353" spans="4:6" ht="12.75">
      <c r="D353" s="942"/>
      <c r="E353" s="942"/>
      <c r="F353" s="942"/>
    </row>
    <row r="354" spans="4:6" ht="12.75">
      <c r="D354" s="942"/>
      <c r="E354" s="942"/>
      <c r="F354" s="942"/>
    </row>
    <row r="355" spans="4:6" ht="12.75">
      <c r="D355" s="942"/>
      <c r="E355" s="942"/>
      <c r="F355" s="942"/>
    </row>
    <row r="356" spans="4:6" ht="12.75">
      <c r="D356" s="942"/>
      <c r="E356" s="942"/>
      <c r="F356" s="942"/>
    </row>
    <row r="357" spans="4:6" ht="12.75">
      <c r="D357" s="942"/>
      <c r="E357" s="942"/>
      <c r="F357" s="942"/>
    </row>
    <row r="358" spans="4:6" ht="12.75">
      <c r="D358" s="942"/>
      <c r="E358" s="942"/>
      <c r="F358" s="942"/>
    </row>
    <row r="359" spans="4:6" ht="12.75">
      <c r="D359" s="942"/>
      <c r="E359" s="942"/>
      <c r="F359" s="942"/>
    </row>
    <row r="360" spans="4:6" ht="12.75">
      <c r="D360" s="942"/>
      <c r="E360" s="942"/>
      <c r="F360" s="942"/>
    </row>
    <row r="361" spans="4:6" ht="12.75">
      <c r="D361" s="942"/>
      <c r="E361" s="942"/>
      <c r="F361" s="942"/>
    </row>
    <row r="362" spans="4:6" ht="12.75">
      <c r="D362" s="942"/>
      <c r="E362" s="942"/>
      <c r="F362" s="942"/>
    </row>
    <row r="363" spans="4:6" ht="12.75">
      <c r="D363" s="942"/>
      <c r="E363" s="942"/>
      <c r="F363" s="942"/>
    </row>
    <row r="364" spans="4:6" ht="12.75">
      <c r="D364" s="942"/>
      <c r="E364" s="942"/>
      <c r="F364" s="942"/>
    </row>
    <row r="365" spans="4:6" ht="12.75">
      <c r="D365" s="942"/>
      <c r="E365" s="942"/>
      <c r="F365" s="942"/>
    </row>
    <row r="366" spans="4:6" ht="12.75">
      <c r="D366" s="942"/>
      <c r="E366" s="942"/>
      <c r="F366" s="942"/>
    </row>
    <row r="367" spans="4:6" ht="12.75">
      <c r="D367" s="942"/>
      <c r="E367" s="942"/>
      <c r="F367" s="942"/>
    </row>
    <row r="368" spans="4:6" ht="12.75">
      <c r="D368" s="942"/>
      <c r="E368" s="942"/>
      <c r="F368" s="942"/>
    </row>
    <row r="369" spans="4:6" ht="12.75">
      <c r="D369" s="942"/>
      <c r="E369" s="942"/>
      <c r="F369" s="942"/>
    </row>
    <row r="370" spans="4:6" ht="12.75">
      <c r="D370" s="942"/>
      <c r="E370" s="942"/>
      <c r="F370" s="942"/>
    </row>
    <row r="371" spans="4:6" ht="12.75">
      <c r="D371" s="942"/>
      <c r="E371" s="942"/>
      <c r="F371" s="942"/>
    </row>
    <row r="372" spans="4:6" ht="12.75">
      <c r="D372" s="942"/>
      <c r="E372" s="942"/>
      <c r="F372" s="942"/>
    </row>
    <row r="373" spans="4:6" ht="12.75">
      <c r="D373" s="942"/>
      <c r="E373" s="942"/>
      <c r="F373" s="942"/>
    </row>
    <row r="374" spans="4:6" ht="12.75">
      <c r="D374" s="942"/>
      <c r="E374" s="942"/>
      <c r="F374" s="942"/>
    </row>
    <row r="375" spans="4:6" ht="12.75">
      <c r="D375" s="942"/>
      <c r="E375" s="942"/>
      <c r="F375" s="942"/>
    </row>
    <row r="376" spans="4:6" ht="12.75">
      <c r="D376" s="942"/>
      <c r="E376" s="942"/>
      <c r="F376" s="942"/>
    </row>
    <row r="377" spans="4:6" ht="12.75">
      <c r="D377" s="942"/>
      <c r="E377" s="942"/>
      <c r="F377" s="942"/>
    </row>
    <row r="378" spans="4:6" ht="12.75">
      <c r="D378" s="942"/>
      <c r="E378" s="942"/>
      <c r="F378" s="942"/>
    </row>
    <row r="379" spans="4:6" ht="12.75">
      <c r="D379" s="942"/>
      <c r="E379" s="942"/>
      <c r="F379" s="942"/>
    </row>
    <row r="380" spans="4:6" ht="12.75">
      <c r="D380" s="942"/>
      <c r="E380" s="942"/>
      <c r="F380" s="942"/>
    </row>
    <row r="381" spans="4:6" ht="12.75">
      <c r="D381" s="942"/>
      <c r="E381" s="942"/>
      <c r="F381" s="942"/>
    </row>
    <row r="382" spans="4:6" ht="12.75">
      <c r="D382" s="942"/>
      <c r="E382" s="942"/>
      <c r="F382" s="942"/>
    </row>
    <row r="383" spans="4:6" ht="12.75">
      <c r="D383" s="942"/>
      <c r="E383" s="942"/>
      <c r="F383" s="942"/>
    </row>
    <row r="384" spans="4:6" ht="12.75">
      <c r="D384" s="942"/>
      <c r="E384" s="942"/>
      <c r="F384" s="942"/>
    </row>
    <row r="385" spans="4:6" ht="12.75">
      <c r="D385" s="942"/>
      <c r="E385" s="942"/>
      <c r="F385" s="942"/>
    </row>
    <row r="386" spans="4:6" ht="12.75">
      <c r="D386" s="942"/>
      <c r="E386" s="942"/>
      <c r="F386" s="942"/>
    </row>
    <row r="387" spans="4:6" ht="12.75">
      <c r="D387" s="942"/>
      <c r="E387" s="942"/>
      <c r="F387" s="942"/>
    </row>
    <row r="388" spans="4:6" ht="12.75">
      <c r="D388" s="942"/>
      <c r="E388" s="942"/>
      <c r="F388" s="942"/>
    </row>
    <row r="389" spans="4:6" ht="12.75">
      <c r="D389" s="942"/>
      <c r="E389" s="942"/>
      <c r="F389" s="942"/>
    </row>
    <row r="390" spans="4:6" ht="12.75">
      <c r="D390" s="942"/>
      <c r="E390" s="942"/>
      <c r="F390" s="942"/>
    </row>
    <row r="391" spans="4:6" ht="12.75">
      <c r="D391" s="942"/>
      <c r="E391" s="942"/>
      <c r="F391" s="942"/>
    </row>
    <row r="392" spans="4:6" ht="12.75">
      <c r="D392" s="942"/>
      <c r="E392" s="942"/>
      <c r="F392" s="942"/>
    </row>
    <row r="393" spans="4:6" ht="12.75">
      <c r="D393" s="942"/>
      <c r="E393" s="942"/>
      <c r="F393" s="942"/>
    </row>
    <row r="394" spans="4:6" ht="12.75">
      <c r="D394" s="942"/>
      <c r="E394" s="942"/>
      <c r="F394" s="942"/>
    </row>
    <row r="395" spans="4:6" ht="12.75">
      <c r="D395" s="942"/>
      <c r="E395" s="942"/>
      <c r="F395" s="942"/>
    </row>
    <row r="396" spans="4:6" ht="12.75">
      <c r="D396" s="942"/>
      <c r="E396" s="942"/>
      <c r="F396" s="942"/>
    </row>
    <row r="397" spans="4:6" ht="12.75">
      <c r="D397" s="942"/>
      <c r="E397" s="942"/>
      <c r="F397" s="942"/>
    </row>
    <row r="398" spans="4:6" ht="12.75">
      <c r="D398" s="942"/>
      <c r="E398" s="942"/>
      <c r="F398" s="942"/>
    </row>
    <row r="399" spans="4:6" ht="12.75">
      <c r="D399" s="942"/>
      <c r="E399" s="942"/>
      <c r="F399" s="942"/>
    </row>
    <row r="400" spans="4:6" ht="12.75">
      <c r="D400" s="942"/>
      <c r="E400" s="942"/>
      <c r="F400" s="942"/>
    </row>
    <row r="401" spans="4:6" ht="12.75">
      <c r="D401" s="942"/>
      <c r="E401" s="942"/>
      <c r="F401" s="942"/>
    </row>
    <row r="402" spans="4:6" ht="12.75">
      <c r="D402" s="942"/>
      <c r="E402" s="942"/>
      <c r="F402" s="942"/>
    </row>
    <row r="403" spans="4:6" ht="12.75">
      <c r="D403" s="942"/>
      <c r="E403" s="942"/>
      <c r="F403" s="942"/>
    </row>
    <row r="404" spans="4:6" ht="12.75">
      <c r="D404" s="942"/>
      <c r="E404" s="942"/>
      <c r="F404" s="942"/>
    </row>
    <row r="405" spans="4:6" ht="12.75">
      <c r="D405" s="942"/>
      <c r="E405" s="942"/>
      <c r="F405" s="942"/>
    </row>
    <row r="406" spans="4:6" ht="12.75">
      <c r="D406" s="942"/>
      <c r="E406" s="942"/>
      <c r="F406" s="942"/>
    </row>
    <row r="407" spans="4:6" ht="12.75">
      <c r="D407" s="942"/>
      <c r="E407" s="942"/>
      <c r="F407" s="942"/>
    </row>
    <row r="408" spans="4:6" ht="12.75">
      <c r="D408" s="942"/>
      <c r="E408" s="942"/>
      <c r="F408" s="942"/>
    </row>
    <row r="409" spans="4:6" ht="12.75">
      <c r="D409" s="942"/>
      <c r="E409" s="942"/>
      <c r="F409" s="942"/>
    </row>
    <row r="410" spans="4:6" ht="12.75">
      <c r="D410" s="942"/>
      <c r="E410" s="942"/>
      <c r="F410" s="942"/>
    </row>
    <row r="411" spans="4:6" ht="12.75">
      <c r="D411" s="942"/>
      <c r="E411" s="942"/>
      <c r="F411" s="942"/>
    </row>
    <row r="412" spans="4:6" ht="12.75">
      <c r="D412" s="942"/>
      <c r="E412" s="942"/>
      <c r="F412" s="942"/>
    </row>
    <row r="413" spans="4:6" ht="12.75">
      <c r="D413" s="942"/>
      <c r="E413" s="942"/>
      <c r="F413" s="942"/>
    </row>
    <row r="414" spans="4:6" ht="12.75">
      <c r="D414" s="942"/>
      <c r="E414" s="942"/>
      <c r="F414" s="942"/>
    </row>
    <row r="415" spans="4:6" ht="12.75">
      <c r="D415" s="942"/>
      <c r="E415" s="942"/>
      <c r="F415" s="942"/>
    </row>
    <row r="416" spans="4:6" ht="12.75">
      <c r="D416" s="942"/>
      <c r="E416" s="942"/>
      <c r="F416" s="942"/>
    </row>
    <row r="417" spans="4:6" ht="12.75">
      <c r="D417" s="942"/>
      <c r="E417" s="942"/>
      <c r="F417" s="942"/>
    </row>
    <row r="418" spans="4:6" ht="12.75">
      <c r="D418" s="942"/>
      <c r="E418" s="942"/>
      <c r="F418" s="942"/>
    </row>
    <row r="419" spans="4:6" ht="12.75">
      <c r="D419" s="942"/>
      <c r="E419" s="942"/>
      <c r="F419" s="942"/>
    </row>
    <row r="420" spans="4:6" ht="12.75">
      <c r="D420" s="942"/>
      <c r="E420" s="942"/>
      <c r="F420" s="942"/>
    </row>
    <row r="421" spans="4:6" ht="12.75">
      <c r="D421" s="942"/>
      <c r="E421" s="942"/>
      <c r="F421" s="942"/>
    </row>
    <row r="422" spans="4:6" ht="12.75">
      <c r="D422" s="942"/>
      <c r="E422" s="942"/>
      <c r="F422" s="942"/>
    </row>
    <row r="423" spans="4:6" ht="12.75">
      <c r="D423" s="942"/>
      <c r="E423" s="942"/>
      <c r="F423" s="942"/>
    </row>
    <row r="424" spans="4:6" ht="12.75">
      <c r="D424" s="942"/>
      <c r="E424" s="942"/>
      <c r="F424" s="942"/>
    </row>
    <row r="425" spans="4:6" ht="12.75">
      <c r="D425" s="942"/>
      <c r="E425" s="942"/>
      <c r="F425" s="942"/>
    </row>
    <row r="426" spans="4:6" ht="12.75">
      <c r="D426" s="942"/>
      <c r="E426" s="942"/>
      <c r="F426" s="942"/>
    </row>
    <row r="427" spans="4:6" ht="12.75">
      <c r="D427" s="942"/>
      <c r="E427" s="942"/>
      <c r="F427" s="942"/>
    </row>
    <row r="428" spans="4:6" ht="12.75">
      <c r="D428" s="942"/>
      <c r="E428" s="942"/>
      <c r="F428" s="942"/>
    </row>
    <row r="429" spans="4:6" ht="12.75">
      <c r="D429" s="942"/>
      <c r="E429" s="942"/>
      <c r="F429" s="942"/>
    </row>
    <row r="430" spans="4:6" ht="12.75">
      <c r="D430" s="942"/>
      <c r="E430" s="942"/>
      <c r="F430" s="942"/>
    </row>
    <row r="431" spans="4:6" ht="12.75">
      <c r="D431" s="942"/>
      <c r="E431" s="942"/>
      <c r="F431" s="942"/>
    </row>
    <row r="432" spans="4:6" ht="12.75">
      <c r="D432" s="942"/>
      <c r="E432" s="942"/>
      <c r="F432" s="942"/>
    </row>
    <row r="433" spans="4:6" ht="12.75">
      <c r="D433" s="942"/>
      <c r="E433" s="942"/>
      <c r="F433" s="942"/>
    </row>
    <row r="434" spans="4:6" ht="12.75">
      <c r="D434" s="942"/>
      <c r="E434" s="942"/>
      <c r="F434" s="942"/>
    </row>
    <row r="435" spans="4:6" ht="12.75">
      <c r="D435" s="942"/>
      <c r="E435" s="942"/>
      <c r="F435" s="942"/>
    </row>
    <row r="436" spans="4:6" ht="12.75">
      <c r="D436" s="942"/>
      <c r="E436" s="942"/>
      <c r="F436" s="942"/>
    </row>
    <row r="437" spans="4:6" ht="12.75">
      <c r="D437" s="942"/>
      <c r="E437" s="942"/>
      <c r="F437" s="942"/>
    </row>
    <row r="438" spans="4:6" ht="12.75">
      <c r="D438" s="942"/>
      <c r="E438" s="942"/>
      <c r="F438" s="942"/>
    </row>
    <row r="439" spans="4:6" ht="12.75">
      <c r="D439" s="942"/>
      <c r="E439" s="942"/>
      <c r="F439" s="942"/>
    </row>
    <row r="440" spans="4:6" ht="12.75">
      <c r="D440" s="942"/>
      <c r="E440" s="942"/>
      <c r="F440" s="942"/>
    </row>
    <row r="441" spans="4:6" ht="12.75">
      <c r="D441" s="942"/>
      <c r="E441" s="942"/>
      <c r="F441" s="942"/>
    </row>
    <row r="442" spans="4:6" ht="12.75">
      <c r="D442" s="942"/>
      <c r="E442" s="942"/>
      <c r="F442" s="942"/>
    </row>
    <row r="443" spans="4:6" ht="12.75">
      <c r="D443" s="942"/>
      <c r="E443" s="942"/>
      <c r="F443" s="942"/>
    </row>
    <row r="444" spans="4:6" ht="12.75">
      <c r="D444" s="942"/>
      <c r="E444" s="942"/>
      <c r="F444" s="942"/>
    </row>
    <row r="445" spans="4:6" ht="12.75">
      <c r="D445" s="942"/>
      <c r="E445" s="942"/>
      <c r="F445" s="942"/>
    </row>
    <row r="446" spans="4:6" ht="12.75">
      <c r="D446" s="942"/>
      <c r="E446" s="942"/>
      <c r="F446" s="942"/>
    </row>
    <row r="447" spans="4:6" ht="12.75">
      <c r="D447" s="942"/>
      <c r="E447" s="942"/>
      <c r="F447" s="942"/>
    </row>
    <row r="448" spans="4:6" ht="12.75">
      <c r="D448" s="942"/>
      <c r="E448" s="942"/>
      <c r="F448" s="942"/>
    </row>
    <row r="449" spans="4:6" ht="12.75">
      <c r="D449" s="942"/>
      <c r="E449" s="942"/>
      <c r="F449" s="942"/>
    </row>
    <row r="450" spans="4:6" ht="12.75">
      <c r="D450" s="942"/>
      <c r="E450" s="942"/>
      <c r="F450" s="942"/>
    </row>
    <row r="451" spans="4:6" ht="12.75">
      <c r="D451" s="942"/>
      <c r="E451" s="942"/>
      <c r="F451" s="942"/>
    </row>
    <row r="452" spans="4:6" ht="12.75">
      <c r="D452" s="942"/>
      <c r="E452" s="942"/>
      <c r="F452" s="942"/>
    </row>
    <row r="453" spans="4:6" ht="12.75">
      <c r="D453" s="942"/>
      <c r="E453" s="942"/>
      <c r="F453" s="942"/>
    </row>
    <row r="454" spans="4:6" ht="12.75">
      <c r="D454" s="942"/>
      <c r="E454" s="942"/>
      <c r="F454" s="942"/>
    </row>
    <row r="455" spans="4:6" ht="12.75">
      <c r="D455" s="942"/>
      <c r="E455" s="942"/>
      <c r="F455" s="942"/>
    </row>
    <row r="456" spans="4:6" ht="12.75">
      <c r="D456" s="942"/>
      <c r="E456" s="942"/>
      <c r="F456" s="942"/>
    </row>
    <row r="457" spans="4:6" ht="12.75">
      <c r="D457" s="942"/>
      <c r="E457" s="942"/>
      <c r="F457" s="942"/>
    </row>
    <row r="458" spans="4:6" ht="12.75">
      <c r="D458" s="942"/>
      <c r="E458" s="942"/>
      <c r="F458" s="942"/>
    </row>
    <row r="459" spans="4:6" ht="12.75">
      <c r="D459" s="942"/>
      <c r="E459" s="942"/>
      <c r="F459" s="942"/>
    </row>
    <row r="460" spans="4:6" ht="12.75">
      <c r="D460" s="942"/>
      <c r="E460" s="942"/>
      <c r="F460" s="942"/>
    </row>
    <row r="461" spans="4:6" ht="12.75">
      <c r="D461" s="942"/>
      <c r="E461" s="942"/>
      <c r="F461" s="942"/>
    </row>
    <row r="462" spans="4:6" ht="12.75">
      <c r="D462" s="942"/>
      <c r="E462" s="942"/>
      <c r="F462" s="942"/>
    </row>
    <row r="463" spans="4:6" ht="12.75">
      <c r="D463" s="942"/>
      <c r="E463" s="942"/>
      <c r="F463" s="942"/>
    </row>
    <row r="464" spans="4:6" ht="12.75">
      <c r="D464" s="942"/>
      <c r="E464" s="942"/>
      <c r="F464" s="942"/>
    </row>
    <row r="465" spans="4:6" ht="12.75">
      <c r="D465" s="942"/>
      <c r="E465" s="942"/>
      <c r="F465" s="942"/>
    </row>
    <row r="466" spans="4:6" ht="12.75">
      <c r="D466" s="942"/>
      <c r="E466" s="942"/>
      <c r="F466" s="942"/>
    </row>
    <row r="467" spans="4:6" ht="12.75">
      <c r="D467" s="942"/>
      <c r="E467" s="942"/>
      <c r="F467" s="942"/>
    </row>
    <row r="468" spans="4:6" ht="12.75">
      <c r="D468" s="942"/>
      <c r="E468" s="942"/>
      <c r="F468" s="942"/>
    </row>
    <row r="469" spans="4:6" ht="12.75">
      <c r="D469" s="942"/>
      <c r="E469" s="942"/>
      <c r="F469" s="942"/>
    </row>
    <row r="470" spans="4:6" ht="12.75">
      <c r="D470" s="942"/>
      <c r="E470" s="942"/>
      <c r="F470" s="942"/>
    </row>
    <row r="471" spans="4:6" ht="12.75">
      <c r="D471" s="942"/>
      <c r="E471" s="942"/>
      <c r="F471" s="942"/>
    </row>
    <row r="472" spans="4:6" ht="12.75">
      <c r="D472" s="942"/>
      <c r="E472" s="942"/>
      <c r="F472" s="942"/>
    </row>
    <row r="473" spans="4:6" ht="12.75">
      <c r="D473" s="942"/>
      <c r="E473" s="942"/>
      <c r="F473" s="942"/>
    </row>
    <row r="474" spans="4:6" ht="12.75">
      <c r="D474" s="942"/>
      <c r="E474" s="942"/>
      <c r="F474" s="942"/>
    </row>
    <row r="475" spans="4:6" ht="12.75">
      <c r="D475" s="942"/>
      <c r="E475" s="942"/>
      <c r="F475" s="942"/>
    </row>
    <row r="476" spans="4:6" ht="12.75">
      <c r="D476" s="942"/>
      <c r="E476" s="942"/>
      <c r="F476" s="942"/>
    </row>
    <row r="477" spans="4:6" ht="12.75">
      <c r="D477" s="942"/>
      <c r="E477" s="942"/>
      <c r="F477" s="942"/>
    </row>
    <row r="478" spans="4:6" ht="12.75">
      <c r="D478" s="942"/>
      <c r="E478" s="942"/>
      <c r="F478" s="942"/>
    </row>
    <row r="479" spans="4:6" ht="12.75">
      <c r="D479" s="942"/>
      <c r="E479" s="942"/>
      <c r="F479" s="942"/>
    </row>
    <row r="480" spans="4:6" ht="12.75">
      <c r="D480" s="942"/>
      <c r="E480" s="942"/>
      <c r="F480" s="942"/>
    </row>
    <row r="481" spans="4:6" ht="12.75">
      <c r="D481" s="942"/>
      <c r="E481" s="942"/>
      <c r="F481" s="942"/>
    </row>
    <row r="482" spans="4:6" ht="12.75">
      <c r="D482" s="942"/>
      <c r="E482" s="942"/>
      <c r="F482" s="942"/>
    </row>
    <row r="483" spans="4:6" ht="12.75">
      <c r="D483" s="942"/>
      <c r="E483" s="942"/>
      <c r="F483" s="942"/>
    </row>
    <row r="484" spans="4:6" ht="12.75">
      <c r="D484" s="942"/>
      <c r="E484" s="942"/>
      <c r="F484" s="942"/>
    </row>
    <row r="485" spans="4:6" ht="12.75">
      <c r="D485" s="942"/>
      <c r="E485" s="942"/>
      <c r="F485" s="942"/>
    </row>
    <row r="486" spans="4:6" ht="12.75">
      <c r="D486" s="942"/>
      <c r="E486" s="942"/>
      <c r="F486" s="942"/>
    </row>
    <row r="487" spans="4:6" ht="12.75">
      <c r="D487" s="942"/>
      <c r="E487" s="942"/>
      <c r="F487" s="942"/>
    </row>
    <row r="488" spans="4:6" ht="12.75">
      <c r="D488" s="942"/>
      <c r="E488" s="942"/>
      <c r="F488" s="942"/>
    </row>
    <row r="489" spans="4:6" ht="12.75">
      <c r="D489" s="942"/>
      <c r="E489" s="942"/>
      <c r="F489" s="942"/>
    </row>
    <row r="490" spans="4:6" ht="12.75">
      <c r="D490" s="942"/>
      <c r="E490" s="942"/>
      <c r="F490" s="942"/>
    </row>
    <row r="491" spans="4:6" ht="12.75">
      <c r="D491" s="942"/>
      <c r="E491" s="942"/>
      <c r="F491" s="942"/>
    </row>
    <row r="492" spans="4:6" ht="12.75">
      <c r="D492" s="942"/>
      <c r="E492" s="942"/>
      <c r="F492" s="942"/>
    </row>
    <row r="493" spans="4:6" ht="12.75">
      <c r="D493" s="942"/>
      <c r="E493" s="942"/>
      <c r="F493" s="942"/>
    </row>
    <row r="494" spans="4:6" ht="12.75">
      <c r="D494" s="942"/>
      <c r="E494" s="942"/>
      <c r="F494" s="942"/>
    </row>
    <row r="495" spans="4:6" ht="12.75">
      <c r="D495" s="942"/>
      <c r="E495" s="942"/>
      <c r="F495" s="942"/>
    </row>
    <row r="496" spans="4:6" ht="12.75">
      <c r="D496" s="942"/>
      <c r="E496" s="942"/>
      <c r="F496" s="942"/>
    </row>
    <row r="497" spans="4:6" ht="12.75">
      <c r="D497" s="942"/>
      <c r="E497" s="942"/>
      <c r="F497" s="942"/>
    </row>
    <row r="498" spans="4:6" ht="12.75">
      <c r="D498" s="942"/>
      <c r="E498" s="942"/>
      <c r="F498" s="942"/>
    </row>
    <row r="499" spans="4:6" ht="12.75">
      <c r="D499" s="942"/>
      <c r="E499" s="942"/>
      <c r="F499" s="942"/>
    </row>
    <row r="500" spans="4:6" ht="12.75">
      <c r="D500" s="942"/>
      <c r="E500" s="942"/>
      <c r="F500" s="942"/>
    </row>
    <row r="501" spans="4:6" ht="12.75">
      <c r="D501" s="942"/>
      <c r="E501" s="942"/>
      <c r="F501" s="942"/>
    </row>
    <row r="502" spans="4:6" ht="12.75">
      <c r="D502" s="942"/>
      <c r="E502" s="942"/>
      <c r="F502" s="942"/>
    </row>
    <row r="503" spans="4:6" ht="12.75">
      <c r="D503" s="942"/>
      <c r="E503" s="942"/>
      <c r="F503" s="942"/>
    </row>
    <row r="504" spans="4:6" ht="12.75">
      <c r="D504" s="942"/>
      <c r="E504" s="942"/>
      <c r="F504" s="942"/>
    </row>
    <row r="505" spans="4:6" ht="12.75">
      <c r="D505" s="942"/>
      <c r="E505" s="942"/>
      <c r="F505" s="942"/>
    </row>
    <row r="506" spans="4:6" ht="12.75">
      <c r="D506" s="942"/>
      <c r="E506" s="942"/>
      <c r="F506" s="942"/>
    </row>
    <row r="507" spans="4:6" ht="12.75">
      <c r="D507" s="942"/>
      <c r="E507" s="942"/>
      <c r="F507" s="942"/>
    </row>
    <row r="508" spans="4:6" ht="12.75">
      <c r="D508" s="942"/>
      <c r="E508" s="942"/>
      <c r="F508" s="942"/>
    </row>
    <row r="509" spans="4:6" ht="12.75">
      <c r="D509" s="942"/>
      <c r="E509" s="942"/>
      <c r="F509" s="942"/>
    </row>
    <row r="510" spans="4:6" ht="12.75">
      <c r="D510" s="942"/>
      <c r="E510" s="942"/>
      <c r="F510" s="942"/>
    </row>
    <row r="511" spans="4:6" ht="12.75">
      <c r="D511" s="942"/>
      <c r="E511" s="942"/>
      <c r="F511" s="942"/>
    </row>
    <row r="512" spans="4:6" ht="12.75">
      <c r="D512" s="942"/>
      <c r="E512" s="942"/>
      <c r="F512" s="942"/>
    </row>
    <row r="513" spans="4:6" ht="12.75">
      <c r="D513" s="942"/>
      <c r="E513" s="942"/>
      <c r="F513" s="942"/>
    </row>
    <row r="514" spans="4:6" ht="12.75">
      <c r="D514" s="942"/>
      <c r="E514" s="942"/>
      <c r="F514" s="942"/>
    </row>
    <row r="515" spans="4:6" ht="12.75">
      <c r="D515" s="942"/>
      <c r="E515" s="942"/>
      <c r="F515" s="942"/>
    </row>
    <row r="516" spans="4:6" ht="12.75">
      <c r="D516" s="942"/>
      <c r="E516" s="942"/>
      <c r="F516" s="942"/>
    </row>
    <row r="517" spans="4:6" ht="12.75">
      <c r="D517" s="942"/>
      <c r="E517" s="942"/>
      <c r="F517" s="942"/>
    </row>
    <row r="518" spans="4:6" ht="12.75">
      <c r="D518" s="942"/>
      <c r="E518" s="942"/>
      <c r="F518" s="942"/>
    </row>
    <row r="519" spans="4:6" ht="12.75">
      <c r="D519" s="942"/>
      <c r="E519" s="942"/>
      <c r="F519" s="942"/>
    </row>
    <row r="520" spans="4:6" ht="12.75">
      <c r="D520" s="942"/>
      <c r="E520" s="942"/>
      <c r="F520" s="942"/>
    </row>
    <row r="521" spans="4:6" ht="12.75">
      <c r="D521" s="942"/>
      <c r="E521" s="942"/>
      <c r="F521" s="942"/>
    </row>
    <row r="522" spans="4:6" ht="12.75">
      <c r="D522" s="942"/>
      <c r="E522" s="942"/>
      <c r="F522" s="942"/>
    </row>
    <row r="523" spans="4:6" ht="12.75">
      <c r="D523" s="942"/>
      <c r="E523" s="942"/>
      <c r="F523" s="942"/>
    </row>
    <row r="524" spans="4:6" ht="12.75">
      <c r="D524" s="942"/>
      <c r="E524" s="942"/>
      <c r="F524" s="942"/>
    </row>
    <row r="525" spans="4:6" ht="12.75">
      <c r="D525" s="942"/>
      <c r="E525" s="942"/>
      <c r="F525" s="942"/>
    </row>
    <row r="526" spans="4:6" ht="12.75">
      <c r="D526" s="942"/>
      <c r="E526" s="942"/>
      <c r="F526" s="942"/>
    </row>
    <row r="527" spans="4:6" ht="12.75">
      <c r="D527" s="942"/>
      <c r="E527" s="942"/>
      <c r="F527" s="942"/>
    </row>
    <row r="528" spans="4:6" ht="12.75">
      <c r="D528" s="942"/>
      <c r="E528" s="942"/>
      <c r="F528" s="942"/>
    </row>
    <row r="529" spans="4:6" ht="12.75">
      <c r="D529" s="942"/>
      <c r="E529" s="942"/>
      <c r="F529" s="942"/>
    </row>
    <row r="530" spans="4:6" ht="12.75">
      <c r="D530" s="942"/>
      <c r="E530" s="942"/>
      <c r="F530" s="942"/>
    </row>
    <row r="531" spans="4:6" ht="12.75">
      <c r="D531" s="942"/>
      <c r="E531" s="942"/>
      <c r="F531" s="942"/>
    </row>
    <row r="532" spans="4:6" ht="12.75">
      <c r="D532" s="942"/>
      <c r="E532" s="942"/>
      <c r="F532" s="942"/>
    </row>
    <row r="533" spans="4:6" ht="12.75">
      <c r="D533" s="942"/>
      <c r="E533" s="942"/>
      <c r="F533" s="942"/>
    </row>
    <row r="534" spans="4:6" ht="12.75">
      <c r="D534" s="942"/>
      <c r="E534" s="942"/>
      <c r="F534" s="942"/>
    </row>
    <row r="535" spans="4:6" ht="12.75">
      <c r="D535" s="942"/>
      <c r="E535" s="942"/>
      <c r="F535" s="942"/>
    </row>
    <row r="536" spans="4:6" ht="12.75">
      <c r="D536" s="942"/>
      <c r="E536" s="942"/>
      <c r="F536" s="942"/>
    </row>
    <row r="537" spans="4:6" ht="12.75">
      <c r="D537" s="942"/>
      <c r="E537" s="942"/>
      <c r="F537" s="942"/>
    </row>
    <row r="538" spans="4:6" ht="12.75">
      <c r="D538" s="942"/>
      <c r="E538" s="942"/>
      <c r="F538" s="942"/>
    </row>
    <row r="539" spans="4:6" ht="12.75">
      <c r="D539" s="942"/>
      <c r="E539" s="942"/>
      <c r="F539" s="942"/>
    </row>
    <row r="540" spans="4:6" ht="12.75">
      <c r="D540" s="942"/>
      <c r="E540" s="942"/>
      <c r="F540" s="942"/>
    </row>
    <row r="541" spans="4:6" ht="12.75">
      <c r="D541" s="942"/>
      <c r="E541" s="942"/>
      <c r="F541" s="942"/>
    </row>
    <row r="542" spans="4:6" ht="12.75">
      <c r="D542" s="942"/>
      <c r="E542" s="942"/>
      <c r="F542" s="942"/>
    </row>
    <row r="543" spans="4:6" ht="12.75">
      <c r="D543" s="942"/>
      <c r="E543" s="942"/>
      <c r="F543" s="942"/>
    </row>
    <row r="544" spans="4:6" ht="12.75">
      <c r="D544" s="942"/>
      <c r="E544" s="942"/>
      <c r="F544" s="942"/>
    </row>
    <row r="545" spans="4:6" ht="12.75">
      <c r="D545" s="942"/>
      <c r="E545" s="942"/>
      <c r="F545" s="942"/>
    </row>
    <row r="546" spans="4:6" ht="12.75">
      <c r="D546" s="942"/>
      <c r="E546" s="942"/>
      <c r="F546" s="942"/>
    </row>
    <row r="547" spans="4:6" ht="12.75">
      <c r="D547" s="942"/>
      <c r="E547" s="942"/>
      <c r="F547" s="942"/>
    </row>
    <row r="548" spans="4:6" ht="12.75">
      <c r="D548" s="942"/>
      <c r="E548" s="942"/>
      <c r="F548" s="942"/>
    </row>
    <row r="549" spans="4:6" ht="12.75">
      <c r="D549" s="942"/>
      <c r="E549" s="942"/>
      <c r="F549" s="942"/>
    </row>
    <row r="550" spans="4:6" ht="12.75">
      <c r="D550" s="942"/>
      <c r="E550" s="942"/>
      <c r="F550" s="942"/>
    </row>
    <row r="551" spans="4:6" ht="12.75">
      <c r="D551" s="942"/>
      <c r="E551" s="942"/>
      <c r="F551" s="942"/>
    </row>
    <row r="552" spans="4:6" ht="12.75">
      <c r="D552" s="942"/>
      <c r="E552" s="942"/>
      <c r="F552" s="942"/>
    </row>
    <row r="553" spans="4:6" ht="12.75">
      <c r="D553" s="942"/>
      <c r="E553" s="942"/>
      <c r="F553" s="942"/>
    </row>
    <row r="554" spans="4:6" ht="12.75">
      <c r="D554" s="942"/>
      <c r="E554" s="942"/>
      <c r="F554" s="942"/>
    </row>
    <row r="555" spans="4:6" ht="12.75">
      <c r="D555" s="942"/>
      <c r="E555" s="942"/>
      <c r="F555" s="942"/>
    </row>
    <row r="556" spans="4:6" ht="12.75">
      <c r="D556" s="942"/>
      <c r="E556" s="942"/>
      <c r="F556" s="942"/>
    </row>
    <row r="557" spans="4:6" ht="12.75">
      <c r="D557" s="942"/>
      <c r="E557" s="942"/>
      <c r="F557" s="942"/>
    </row>
    <row r="558" spans="4:6" ht="12.75">
      <c r="D558" s="942"/>
      <c r="E558" s="942"/>
      <c r="F558" s="942"/>
    </row>
    <row r="559" spans="4:6" ht="12.75">
      <c r="D559" s="942"/>
      <c r="E559" s="942"/>
      <c r="F559" s="942"/>
    </row>
    <row r="560" spans="4:6" ht="12.75">
      <c r="D560" s="942"/>
      <c r="E560" s="942"/>
      <c r="F560" s="942"/>
    </row>
    <row r="561" spans="4:6" ht="12.75">
      <c r="D561" s="942"/>
      <c r="E561" s="942"/>
      <c r="F561" s="942"/>
    </row>
    <row r="562" spans="4:6" ht="12.75">
      <c r="D562" s="942"/>
      <c r="E562" s="942"/>
      <c r="F562" s="942"/>
    </row>
    <row r="563" spans="4:6" ht="12.75">
      <c r="D563" s="942"/>
      <c r="E563" s="942"/>
      <c r="F563" s="942"/>
    </row>
    <row r="564" spans="4:6" ht="12.75">
      <c r="D564" s="942"/>
      <c r="E564" s="942"/>
      <c r="F564" s="942"/>
    </row>
    <row r="565" spans="4:6" ht="12.75">
      <c r="D565" s="942"/>
      <c r="E565" s="942"/>
      <c r="F565" s="942"/>
    </row>
    <row r="566" spans="4:6" ht="12.75">
      <c r="D566" s="942"/>
      <c r="E566" s="942"/>
      <c r="F566" s="942"/>
    </row>
    <row r="567" spans="4:6" ht="12.75">
      <c r="D567" s="942"/>
      <c r="E567" s="942"/>
      <c r="F567" s="942"/>
    </row>
    <row r="568" spans="4:6" ht="12.75">
      <c r="D568" s="942"/>
      <c r="E568" s="942"/>
      <c r="F568" s="942"/>
    </row>
    <row r="569" spans="4:6" ht="12.75">
      <c r="D569" s="942"/>
      <c r="E569" s="942"/>
      <c r="F569" s="942"/>
    </row>
    <row r="570" spans="4:6" ht="12.75">
      <c r="D570" s="942"/>
      <c r="E570" s="942"/>
      <c r="F570" s="942"/>
    </row>
    <row r="571" spans="4:6" ht="12.75">
      <c r="D571" s="942"/>
      <c r="E571" s="942"/>
      <c r="F571" s="942"/>
    </row>
    <row r="572" spans="4:6" ht="12.75">
      <c r="D572" s="942"/>
      <c r="E572" s="942"/>
      <c r="F572" s="942"/>
    </row>
    <row r="573" spans="4:6" ht="12.75">
      <c r="D573" s="942"/>
      <c r="E573" s="942"/>
      <c r="F573" s="942"/>
    </row>
    <row r="574" spans="4:6" ht="12.75">
      <c r="D574" s="942"/>
      <c r="E574" s="942"/>
      <c r="F574" s="942"/>
    </row>
    <row r="575" spans="4:6" ht="12.75">
      <c r="D575" s="942"/>
      <c r="E575" s="942"/>
      <c r="F575" s="942"/>
    </row>
    <row r="576" spans="4:6" ht="12.75">
      <c r="D576" s="942"/>
      <c r="E576" s="942"/>
      <c r="F576" s="942"/>
    </row>
    <row r="577" spans="4:6" ht="12.75">
      <c r="D577" s="942"/>
      <c r="E577" s="942"/>
      <c r="F577" s="942"/>
    </row>
    <row r="578" spans="4:6" ht="12.75">
      <c r="D578" s="942"/>
      <c r="E578" s="942"/>
      <c r="F578" s="942"/>
    </row>
    <row r="579" spans="4:6" ht="12.75">
      <c r="D579" s="942"/>
      <c r="E579" s="942"/>
      <c r="F579" s="942"/>
    </row>
    <row r="580" spans="4:6" ht="12.75">
      <c r="D580" s="942"/>
      <c r="E580" s="942"/>
      <c r="F580" s="942"/>
    </row>
    <row r="581" spans="4:6" ht="12.75">
      <c r="D581" s="942"/>
      <c r="E581" s="942"/>
      <c r="F581" s="942"/>
    </row>
    <row r="582" spans="4:6" ht="12.75">
      <c r="D582" s="942"/>
      <c r="E582" s="942"/>
      <c r="F582" s="942"/>
    </row>
    <row r="583" spans="4:6" ht="12.75">
      <c r="D583" s="942"/>
      <c r="E583" s="942"/>
      <c r="F583" s="942"/>
    </row>
    <row r="584" spans="4:6" ht="12.75">
      <c r="D584" s="942"/>
      <c r="E584" s="942"/>
      <c r="F584" s="942"/>
    </row>
    <row r="585" spans="4:6" ht="12.75">
      <c r="D585" s="942"/>
      <c r="E585" s="942"/>
      <c r="F585" s="942"/>
    </row>
    <row r="586" spans="4:6" ht="12.75">
      <c r="D586" s="942"/>
      <c r="E586" s="942"/>
      <c r="F586" s="942"/>
    </row>
    <row r="587" spans="4:6" ht="12.75">
      <c r="D587" s="942"/>
      <c r="E587" s="942"/>
      <c r="F587" s="942"/>
    </row>
    <row r="588" spans="4:6" ht="12.75">
      <c r="D588" s="942"/>
      <c r="E588" s="942"/>
      <c r="F588" s="942"/>
    </row>
    <row r="589" spans="4:6" ht="12.75">
      <c r="D589" s="942"/>
      <c r="E589" s="942"/>
      <c r="F589" s="942"/>
    </row>
    <row r="590" spans="4:6" ht="12.75">
      <c r="D590" s="942"/>
      <c r="E590" s="942"/>
      <c r="F590" s="942"/>
    </row>
    <row r="591" spans="4:6" ht="12.75">
      <c r="D591" s="942"/>
      <c r="E591" s="942"/>
      <c r="F591" s="942"/>
    </row>
    <row r="592" spans="4:6" ht="12.75">
      <c r="D592" s="942"/>
      <c r="E592" s="942"/>
      <c r="F592" s="942"/>
    </row>
    <row r="593" spans="4:6" ht="12.75">
      <c r="D593" s="942"/>
      <c r="E593" s="942"/>
      <c r="F593" s="942"/>
    </row>
    <row r="594" spans="4:6" ht="12.75">
      <c r="D594" s="942"/>
      <c r="E594" s="942"/>
      <c r="F594" s="942"/>
    </row>
    <row r="595" spans="4:6" ht="12.75">
      <c r="D595" s="942"/>
      <c r="E595" s="942"/>
      <c r="F595" s="942"/>
    </row>
    <row r="596" spans="4:6" ht="12.75">
      <c r="D596" s="942"/>
      <c r="E596" s="942"/>
      <c r="F596" s="942"/>
    </row>
    <row r="597" spans="4:6" ht="12.75">
      <c r="D597" s="942"/>
      <c r="E597" s="942"/>
      <c r="F597" s="942"/>
    </row>
    <row r="598" spans="4:6" ht="12.75">
      <c r="D598" s="942"/>
      <c r="E598" s="942"/>
      <c r="F598" s="942"/>
    </row>
    <row r="599" spans="4:6" ht="12.75">
      <c r="D599" s="942"/>
      <c r="E599" s="942"/>
      <c r="F599" s="942"/>
    </row>
    <row r="600" spans="4:6" ht="12.75">
      <c r="D600" s="942"/>
      <c r="E600" s="942"/>
      <c r="F600" s="942"/>
    </row>
    <row r="601" spans="4:6" ht="12.75">
      <c r="D601" s="942"/>
      <c r="E601" s="942"/>
      <c r="F601" s="942"/>
    </row>
    <row r="602" spans="4:6" ht="12.75">
      <c r="D602" s="942"/>
      <c r="E602" s="942"/>
      <c r="F602" s="942"/>
    </row>
    <row r="603" spans="4:6" ht="12.75">
      <c r="D603" s="942"/>
      <c r="E603" s="942"/>
      <c r="F603" s="942"/>
    </row>
    <row r="604" spans="4:6" ht="12.75">
      <c r="D604" s="942"/>
      <c r="E604" s="942"/>
      <c r="F604" s="942"/>
    </row>
    <row r="605" spans="4:6" ht="12.75">
      <c r="D605" s="942"/>
      <c r="E605" s="942"/>
      <c r="F605" s="942"/>
    </row>
    <row r="606" spans="4:6" ht="12.75">
      <c r="D606" s="942"/>
      <c r="E606" s="942"/>
      <c r="F606" s="942"/>
    </row>
    <row r="607" spans="4:6" ht="12.75">
      <c r="D607" s="942"/>
      <c r="E607" s="942"/>
      <c r="F607" s="942"/>
    </row>
    <row r="608" spans="4:6" ht="12.75">
      <c r="D608" s="942"/>
      <c r="E608" s="942"/>
      <c r="F608" s="942"/>
    </row>
    <row r="609" spans="4:6" ht="12.75">
      <c r="D609" s="942"/>
      <c r="E609" s="942"/>
      <c r="F609" s="942"/>
    </row>
    <row r="610" spans="4:6" ht="12.75">
      <c r="D610" s="942"/>
      <c r="E610" s="942"/>
      <c r="F610" s="942"/>
    </row>
    <row r="611" spans="4:6" ht="12.75">
      <c r="D611" s="942"/>
      <c r="E611" s="942"/>
      <c r="F611" s="942"/>
    </row>
    <row r="612" spans="4:6" ht="12.75">
      <c r="D612" s="942"/>
      <c r="E612" s="942"/>
      <c r="F612" s="942"/>
    </row>
    <row r="613" spans="4:6" ht="12.75">
      <c r="D613" s="942"/>
      <c r="E613" s="942"/>
      <c r="F613" s="942"/>
    </row>
    <row r="614" spans="4:6" ht="12.75">
      <c r="D614" s="942"/>
      <c r="E614" s="942"/>
      <c r="F614" s="942"/>
    </row>
    <row r="615" spans="4:6" ht="12.75">
      <c r="D615" s="942"/>
      <c r="E615" s="942"/>
      <c r="F615" s="942"/>
    </row>
    <row r="616" spans="4:6" ht="12.75">
      <c r="D616" s="942"/>
      <c r="E616" s="942"/>
      <c r="F616" s="942"/>
    </row>
    <row r="617" spans="4:6" ht="12.75">
      <c r="D617" s="942"/>
      <c r="E617" s="942"/>
      <c r="F617" s="942"/>
    </row>
    <row r="618" spans="4:6" ht="12.75">
      <c r="D618" s="942"/>
      <c r="E618" s="942"/>
      <c r="F618" s="942"/>
    </row>
    <row r="619" spans="4:6" ht="12.75">
      <c r="D619" s="942"/>
      <c r="E619" s="942"/>
      <c r="F619" s="942"/>
    </row>
    <row r="620" spans="4:6" ht="12.75">
      <c r="D620" s="942"/>
      <c r="E620" s="942"/>
      <c r="F620" s="942"/>
    </row>
    <row r="621" spans="4:6" ht="12.75">
      <c r="D621" s="942"/>
      <c r="E621" s="942"/>
      <c r="F621" s="942"/>
    </row>
    <row r="622" spans="4:6" ht="12.75">
      <c r="D622" s="942"/>
      <c r="E622" s="942"/>
      <c r="F622" s="942"/>
    </row>
    <row r="623" spans="4:6" ht="12.75">
      <c r="D623" s="942"/>
      <c r="E623" s="942"/>
      <c r="F623" s="942"/>
    </row>
    <row r="624" spans="4:6" ht="12.75">
      <c r="D624" s="942"/>
      <c r="E624" s="942"/>
      <c r="F624" s="942"/>
    </row>
    <row r="625" spans="4:6" ht="12.75">
      <c r="D625" s="942"/>
      <c r="E625" s="942"/>
      <c r="F625" s="942"/>
    </row>
    <row r="626" spans="4:6" ht="12.75">
      <c r="D626" s="942"/>
      <c r="E626" s="942"/>
      <c r="F626" s="942"/>
    </row>
    <row r="627" spans="4:6" ht="12.75">
      <c r="D627" s="942"/>
      <c r="E627" s="942"/>
      <c r="F627" s="942"/>
    </row>
    <row r="628" spans="4:6" ht="12.75">
      <c r="D628" s="942"/>
      <c r="E628" s="942"/>
      <c r="F628" s="942"/>
    </row>
    <row r="629" spans="4:6" ht="12.75">
      <c r="D629" s="942"/>
      <c r="E629" s="942"/>
      <c r="F629" s="942"/>
    </row>
    <row r="630" spans="4:6" ht="12.75">
      <c r="D630" s="942"/>
      <c r="E630" s="942"/>
      <c r="F630" s="942"/>
    </row>
    <row r="631" spans="4:6" ht="12.75">
      <c r="D631" s="942"/>
      <c r="E631" s="942"/>
      <c r="F631" s="942"/>
    </row>
    <row r="632" spans="4:6" ht="12.75">
      <c r="D632" s="942"/>
      <c r="E632" s="942"/>
      <c r="F632" s="942"/>
    </row>
    <row r="633" spans="4:6" ht="12.75">
      <c r="D633" s="942"/>
      <c r="E633" s="942"/>
      <c r="F633" s="942"/>
    </row>
    <row r="634" spans="4:6" ht="12.75">
      <c r="D634" s="942"/>
      <c r="E634" s="942"/>
      <c r="F634" s="942"/>
    </row>
    <row r="635" spans="4:6" ht="12.75">
      <c r="D635" s="942"/>
      <c r="E635" s="942"/>
      <c r="F635" s="942"/>
    </row>
    <row r="636" spans="4:6" ht="12.75">
      <c r="D636" s="942"/>
      <c r="E636" s="942"/>
      <c r="F636" s="942"/>
    </row>
    <row r="637" spans="4:6" ht="12.75">
      <c r="D637" s="942"/>
      <c r="E637" s="942"/>
      <c r="F637" s="942"/>
    </row>
    <row r="638" spans="4:6" ht="12.75">
      <c r="D638" s="942"/>
      <c r="E638" s="942"/>
      <c r="F638" s="942"/>
    </row>
    <row r="639" spans="4:6" ht="12.75">
      <c r="D639" s="942"/>
      <c r="E639" s="942"/>
      <c r="F639" s="942"/>
    </row>
    <row r="640" spans="4:6" ht="12.75">
      <c r="D640" s="942"/>
      <c r="E640" s="942"/>
      <c r="F640" s="942"/>
    </row>
    <row r="641" spans="4:6" ht="12.75">
      <c r="D641" s="942"/>
      <c r="E641" s="942"/>
      <c r="F641" s="942"/>
    </row>
    <row r="642" spans="4:6" ht="12.75">
      <c r="D642" s="942"/>
      <c r="E642" s="942"/>
      <c r="F642" s="942"/>
    </row>
    <row r="643" spans="4:6" ht="12.75">
      <c r="D643" s="942"/>
      <c r="E643" s="942"/>
      <c r="F643" s="942"/>
    </row>
    <row r="644" spans="4:6" ht="12.75">
      <c r="D644" s="942"/>
      <c r="E644" s="942"/>
      <c r="F644" s="942"/>
    </row>
    <row r="645" spans="4:6" ht="12.75">
      <c r="D645" s="942"/>
      <c r="E645" s="942"/>
      <c r="F645" s="942"/>
    </row>
    <row r="646" spans="4:6" ht="12.75">
      <c r="D646" s="942"/>
      <c r="E646" s="942"/>
      <c r="F646" s="942"/>
    </row>
    <row r="647" spans="4:6" ht="12.75">
      <c r="D647" s="942"/>
      <c r="E647" s="942"/>
      <c r="F647" s="942"/>
    </row>
    <row r="648" spans="4:6" ht="12.75">
      <c r="D648" s="942"/>
      <c r="E648" s="942"/>
      <c r="F648" s="942"/>
    </row>
    <row r="649" spans="4:6" ht="12.75">
      <c r="D649" s="942"/>
      <c r="E649" s="942"/>
      <c r="F649" s="942"/>
    </row>
    <row r="650" spans="4:6" ht="12.75">
      <c r="D650" s="942"/>
      <c r="E650" s="942"/>
      <c r="F650" s="942"/>
    </row>
    <row r="651" spans="4:6" ht="12.75">
      <c r="D651" s="942"/>
      <c r="E651" s="942"/>
      <c r="F651" s="942"/>
    </row>
    <row r="652" spans="4:6" ht="12.75">
      <c r="D652" s="942"/>
      <c r="E652" s="942"/>
      <c r="F652" s="942"/>
    </row>
    <row r="653" spans="4:6" ht="12.75">
      <c r="D653" s="942"/>
      <c r="E653" s="942"/>
      <c r="F653" s="942"/>
    </row>
    <row r="654" spans="4:6" ht="12.75">
      <c r="D654" s="942"/>
      <c r="E654" s="942"/>
      <c r="F654" s="942"/>
    </row>
    <row r="655" spans="4:6" ht="12.75">
      <c r="D655" s="942"/>
      <c r="E655" s="942"/>
      <c r="F655" s="942"/>
    </row>
    <row r="656" spans="4:6" ht="12.75">
      <c r="D656" s="942"/>
      <c r="E656" s="942"/>
      <c r="F656" s="942"/>
    </row>
    <row r="657" spans="4:6" ht="12.75">
      <c r="D657" s="942"/>
      <c r="E657" s="942"/>
      <c r="F657" s="942"/>
    </row>
    <row r="658" spans="4:6" ht="12.75">
      <c r="D658" s="942"/>
      <c r="E658" s="942"/>
      <c r="F658" s="942"/>
    </row>
    <row r="659" spans="4:6" ht="12.75">
      <c r="D659" s="942"/>
      <c r="E659" s="942"/>
      <c r="F659" s="942"/>
    </row>
    <row r="660" spans="4:6" ht="12.75">
      <c r="D660" s="942"/>
      <c r="E660" s="942"/>
      <c r="F660" s="942"/>
    </row>
    <row r="661" spans="4:6" ht="12.75">
      <c r="D661" s="942"/>
      <c r="E661" s="942"/>
      <c r="F661" s="942"/>
    </row>
    <row r="662" spans="4:6" ht="12.75">
      <c r="D662" s="942"/>
      <c r="E662" s="942"/>
      <c r="F662" s="942"/>
    </row>
    <row r="663" spans="4:6" ht="12.75">
      <c r="D663" s="942"/>
      <c r="E663" s="942"/>
      <c r="F663" s="942"/>
    </row>
    <row r="664" spans="4:6" ht="12.75">
      <c r="D664" s="942"/>
      <c r="E664" s="942"/>
      <c r="F664" s="942"/>
    </row>
    <row r="665" spans="4:6" ht="12.75">
      <c r="D665" s="942"/>
      <c r="E665" s="942"/>
      <c r="F665" s="942"/>
    </row>
    <row r="666" spans="4:6" ht="12.75">
      <c r="D666" s="942"/>
      <c r="E666" s="942"/>
      <c r="F666" s="942"/>
    </row>
    <row r="667" spans="4:6" ht="12.75">
      <c r="D667" s="942"/>
      <c r="E667" s="942"/>
      <c r="F667" s="942"/>
    </row>
    <row r="668" spans="4:6" ht="12.75">
      <c r="D668" s="942"/>
      <c r="E668" s="942"/>
      <c r="F668" s="942"/>
    </row>
    <row r="669" spans="4:6" ht="12.75">
      <c r="D669" s="942"/>
      <c r="E669" s="942"/>
      <c r="F669" s="942"/>
    </row>
    <row r="670" spans="4:6" ht="12.75">
      <c r="D670" s="942"/>
      <c r="E670" s="942"/>
      <c r="F670" s="942"/>
    </row>
    <row r="671" spans="4:6" ht="12.75">
      <c r="D671" s="942"/>
      <c r="E671" s="942"/>
      <c r="F671" s="942"/>
    </row>
    <row r="672" spans="4:6" ht="12.75">
      <c r="D672" s="942"/>
      <c r="E672" s="942"/>
      <c r="F672" s="942"/>
    </row>
    <row r="673" spans="4:6" ht="12.75">
      <c r="D673" s="942"/>
      <c r="E673" s="942"/>
      <c r="F673" s="942"/>
    </row>
    <row r="674" spans="4:6" ht="12.75">
      <c r="D674" s="942"/>
      <c r="E674" s="942"/>
      <c r="F674" s="942"/>
    </row>
    <row r="675" spans="4:6" ht="12.75">
      <c r="D675" s="942"/>
      <c r="E675" s="942"/>
      <c r="F675" s="942"/>
    </row>
    <row r="676" spans="4:6" ht="12.75">
      <c r="D676" s="942"/>
      <c r="E676" s="942"/>
      <c r="F676" s="942"/>
    </row>
    <row r="677" spans="4:6" ht="12.75">
      <c r="D677" s="942"/>
      <c r="E677" s="942"/>
      <c r="F677" s="942"/>
    </row>
    <row r="678" spans="4:6" ht="12.75">
      <c r="D678" s="942"/>
      <c r="E678" s="942"/>
      <c r="F678" s="942"/>
    </row>
    <row r="679" spans="4:6" ht="12.75">
      <c r="D679" s="942"/>
      <c r="E679" s="942"/>
      <c r="F679" s="942"/>
    </row>
    <row r="680" spans="4:6" ht="12.75">
      <c r="D680" s="942"/>
      <c r="E680" s="942"/>
      <c r="F680" s="942"/>
    </row>
    <row r="681" spans="4:6" ht="12.75">
      <c r="D681" s="942"/>
      <c r="E681" s="942"/>
      <c r="F681" s="942"/>
    </row>
    <row r="682" spans="4:6" ht="12.75">
      <c r="D682" s="942"/>
      <c r="E682" s="942"/>
      <c r="F682" s="942"/>
    </row>
    <row r="683" spans="4:6" ht="12.75">
      <c r="D683" s="942"/>
      <c r="E683" s="942"/>
      <c r="F683" s="942"/>
    </row>
    <row r="684" spans="4:6" ht="12.75">
      <c r="D684" s="942"/>
      <c r="E684" s="942"/>
      <c r="F684" s="942"/>
    </row>
    <row r="685" spans="4:6" ht="12.75">
      <c r="D685" s="942"/>
      <c r="E685" s="942"/>
      <c r="F685" s="942"/>
    </row>
    <row r="686" spans="4:6" ht="12.75">
      <c r="D686" s="942"/>
      <c r="E686" s="942"/>
      <c r="F686" s="942"/>
    </row>
    <row r="687" spans="4:6" ht="12.75">
      <c r="D687" s="942"/>
      <c r="E687" s="942"/>
      <c r="F687" s="942"/>
    </row>
    <row r="688" spans="4:6" ht="12.75">
      <c r="D688" s="942"/>
      <c r="E688" s="942"/>
      <c r="F688" s="942"/>
    </row>
    <row r="689" spans="4:6" ht="12.75">
      <c r="D689" s="942"/>
      <c r="E689" s="942"/>
      <c r="F689" s="942"/>
    </row>
    <row r="690" spans="4:6" ht="12.75">
      <c r="D690" s="942"/>
      <c r="E690" s="942"/>
      <c r="F690" s="942"/>
    </row>
    <row r="691" spans="4:6" ht="12.75">
      <c r="D691" s="942"/>
      <c r="E691" s="942"/>
      <c r="F691" s="942"/>
    </row>
    <row r="692" spans="4:6" ht="12.75">
      <c r="D692" s="942"/>
      <c r="E692" s="942"/>
      <c r="F692" s="942"/>
    </row>
    <row r="693" spans="4:6" ht="12.75">
      <c r="D693" s="942"/>
      <c r="E693" s="942"/>
      <c r="F693" s="942"/>
    </row>
    <row r="694" spans="4:6" ht="12.75">
      <c r="D694" s="942"/>
      <c r="E694" s="942"/>
      <c r="F694" s="942"/>
    </row>
    <row r="695" spans="4:6" ht="12.75">
      <c r="D695" s="942"/>
      <c r="E695" s="942"/>
      <c r="F695" s="942"/>
    </row>
    <row r="696" spans="4:6" ht="12.75">
      <c r="D696" s="942"/>
      <c r="E696" s="942"/>
      <c r="F696" s="942"/>
    </row>
    <row r="697" spans="4:6" ht="12.75">
      <c r="D697" s="942"/>
      <c r="E697" s="942"/>
      <c r="F697" s="942"/>
    </row>
    <row r="698" spans="4:6" ht="12.75">
      <c r="D698" s="942"/>
      <c r="E698" s="942"/>
      <c r="F698" s="942"/>
    </row>
    <row r="699" spans="4:6" ht="12.75">
      <c r="D699" s="942"/>
      <c r="E699" s="942"/>
      <c r="F699" s="942"/>
    </row>
    <row r="700" spans="4:6" ht="12.75">
      <c r="D700" s="942"/>
      <c r="E700" s="942"/>
      <c r="F700" s="942"/>
    </row>
    <row r="701" spans="4:6" ht="12.75">
      <c r="D701" s="942"/>
      <c r="E701" s="942"/>
      <c r="F701" s="942"/>
    </row>
    <row r="702" spans="4:6" ht="12.75">
      <c r="D702" s="942"/>
      <c r="E702" s="942"/>
      <c r="F702" s="942"/>
    </row>
    <row r="703" spans="4:6" ht="12.75">
      <c r="D703" s="942"/>
      <c r="E703" s="942"/>
      <c r="F703" s="942"/>
    </row>
    <row r="704" spans="4:6" ht="12.75">
      <c r="D704" s="942"/>
      <c r="E704" s="942"/>
      <c r="F704" s="942"/>
    </row>
    <row r="705" spans="4:6" ht="12.75">
      <c r="D705" s="942"/>
      <c r="E705" s="942"/>
      <c r="F705" s="942"/>
    </row>
    <row r="706" spans="4:6" ht="12.75">
      <c r="D706" s="942"/>
      <c r="E706" s="942"/>
      <c r="F706" s="942"/>
    </row>
    <row r="707" spans="4:6" ht="12.75">
      <c r="D707" s="942"/>
      <c r="E707" s="942"/>
      <c r="F707" s="942"/>
    </row>
    <row r="708" spans="4:6" ht="12.75">
      <c r="D708" s="942"/>
      <c r="E708" s="942"/>
      <c r="F708" s="942"/>
    </row>
    <row r="709" spans="4:6" ht="12.75">
      <c r="D709" s="942"/>
      <c r="E709" s="942"/>
      <c r="F709" s="942"/>
    </row>
    <row r="710" spans="4:6" ht="12.75">
      <c r="D710" s="942"/>
      <c r="E710" s="942"/>
      <c r="F710" s="942"/>
    </row>
    <row r="711" spans="4:6" ht="12.75">
      <c r="D711" s="942"/>
      <c r="E711" s="942"/>
      <c r="F711" s="942"/>
    </row>
    <row r="712" spans="4:6" ht="12.75">
      <c r="D712" s="942"/>
      <c r="E712" s="942"/>
      <c r="F712" s="942"/>
    </row>
    <row r="713" spans="4:6" ht="12.75">
      <c r="D713" s="942"/>
      <c r="E713" s="942"/>
      <c r="F713" s="942"/>
    </row>
    <row r="714" spans="4:6" ht="12.75">
      <c r="D714" s="942"/>
      <c r="E714" s="942"/>
      <c r="F714" s="942"/>
    </row>
    <row r="715" spans="4:6" ht="12.75">
      <c r="D715" s="942"/>
      <c r="E715" s="942"/>
      <c r="F715" s="942"/>
    </row>
    <row r="716" spans="4:6" ht="12.75">
      <c r="D716" s="942"/>
      <c r="E716" s="942"/>
      <c r="F716" s="942"/>
    </row>
    <row r="717" spans="4:6" ht="12.75">
      <c r="D717" s="942"/>
      <c r="E717" s="942"/>
      <c r="F717" s="942"/>
    </row>
    <row r="718" spans="4:6" ht="12.75">
      <c r="D718" s="942"/>
      <c r="E718" s="942"/>
      <c r="F718" s="942"/>
    </row>
    <row r="719" spans="4:6" ht="12.75">
      <c r="D719" s="942"/>
      <c r="E719" s="942"/>
      <c r="F719" s="942"/>
    </row>
    <row r="720" spans="4:6" ht="12.75">
      <c r="D720" s="942"/>
      <c r="E720" s="942"/>
      <c r="F720" s="942"/>
    </row>
    <row r="721" spans="4:6" ht="12.75">
      <c r="D721" s="942"/>
      <c r="E721" s="942"/>
      <c r="F721" s="942"/>
    </row>
    <row r="722" spans="4:6" ht="12.75">
      <c r="D722" s="942"/>
      <c r="E722" s="942"/>
      <c r="F722" s="942"/>
    </row>
    <row r="723" spans="4:6" ht="12.75">
      <c r="D723" s="942"/>
      <c r="E723" s="942"/>
      <c r="F723" s="942"/>
    </row>
    <row r="724" spans="4:6" ht="12.75">
      <c r="D724" s="942"/>
      <c r="E724" s="942"/>
      <c r="F724" s="942"/>
    </row>
    <row r="725" spans="4:6" ht="12.75">
      <c r="D725" s="942"/>
      <c r="E725" s="942"/>
      <c r="F725" s="942"/>
    </row>
    <row r="726" spans="4:6" ht="12.75">
      <c r="D726" s="942"/>
      <c r="E726" s="942"/>
      <c r="F726" s="942"/>
    </row>
    <row r="727" spans="4:6" ht="12.75">
      <c r="D727" s="942"/>
      <c r="E727" s="942"/>
      <c r="F727" s="942"/>
    </row>
    <row r="728" spans="4:6" ht="12.75">
      <c r="D728" s="942"/>
      <c r="E728" s="942"/>
      <c r="F728" s="942"/>
    </row>
    <row r="729" spans="4:6" ht="12.75">
      <c r="D729" s="942"/>
      <c r="E729" s="942"/>
      <c r="F729" s="942"/>
    </row>
    <row r="730" spans="4:6" ht="12.75">
      <c r="D730" s="942"/>
      <c r="E730" s="942"/>
      <c r="F730" s="942"/>
    </row>
    <row r="731" spans="4:6" ht="12.75">
      <c r="D731" s="942"/>
      <c r="E731" s="942"/>
      <c r="F731" s="942"/>
    </row>
    <row r="732" spans="4:6" ht="12.75">
      <c r="D732" s="942"/>
      <c r="E732" s="942"/>
      <c r="F732" s="942"/>
    </row>
    <row r="733" spans="4:6" ht="12.75">
      <c r="D733" s="942"/>
      <c r="E733" s="942"/>
      <c r="F733" s="942"/>
    </row>
    <row r="734" spans="4:6" ht="12.75">
      <c r="D734" s="942"/>
      <c r="E734" s="942"/>
      <c r="F734" s="942"/>
    </row>
    <row r="735" spans="4:6" ht="12.75">
      <c r="D735" s="942"/>
      <c r="E735" s="942"/>
      <c r="F735" s="942"/>
    </row>
    <row r="736" spans="4:6" ht="12.75">
      <c r="D736" s="942"/>
      <c r="E736" s="942"/>
      <c r="F736" s="942"/>
    </row>
    <row r="737" spans="4:6" ht="12.75">
      <c r="D737" s="942"/>
      <c r="E737" s="942"/>
      <c r="F737" s="942"/>
    </row>
    <row r="738" spans="4:6" ht="12.75">
      <c r="D738" s="942"/>
      <c r="E738" s="942"/>
      <c r="F738" s="942"/>
    </row>
    <row r="739" spans="4:6" ht="12.75">
      <c r="D739" s="942"/>
      <c r="E739" s="942"/>
      <c r="F739" s="942"/>
    </row>
    <row r="740" spans="4:6" ht="12.75">
      <c r="D740" s="942"/>
      <c r="E740" s="942"/>
      <c r="F740" s="942"/>
    </row>
    <row r="741" spans="4:6" ht="12.75">
      <c r="D741" s="942"/>
      <c r="E741" s="942"/>
      <c r="F741" s="942"/>
    </row>
    <row r="742" spans="4:6" ht="12.75">
      <c r="D742" s="942"/>
      <c r="E742" s="942"/>
      <c r="F742" s="942"/>
    </row>
    <row r="743" spans="4:6" ht="12.75">
      <c r="D743" s="942"/>
      <c r="E743" s="942"/>
      <c r="F743" s="942"/>
    </row>
    <row r="744" spans="4:6" ht="12.75">
      <c r="D744" s="942"/>
      <c r="E744" s="942"/>
      <c r="F744" s="942"/>
    </row>
    <row r="745" spans="4:6" ht="12.75">
      <c r="D745" s="942"/>
      <c r="E745" s="942"/>
      <c r="F745" s="942"/>
    </row>
    <row r="746" spans="4:6" ht="12.75">
      <c r="D746" s="942"/>
      <c r="E746" s="942"/>
      <c r="F746" s="942"/>
    </row>
    <row r="747" spans="4:6" ht="12.75">
      <c r="D747" s="942"/>
      <c r="E747" s="942"/>
      <c r="F747" s="942"/>
    </row>
    <row r="748" spans="4:6" ht="12.75">
      <c r="D748" s="942"/>
      <c r="E748" s="942"/>
      <c r="F748" s="942"/>
    </row>
    <row r="749" spans="4:6" ht="12.75">
      <c r="D749" s="942"/>
      <c r="E749" s="942"/>
      <c r="F749" s="942"/>
    </row>
    <row r="750" spans="4:6" ht="12.75">
      <c r="D750" s="942"/>
      <c r="E750" s="942"/>
      <c r="F750" s="942"/>
    </row>
    <row r="751" spans="4:6" ht="12.75">
      <c r="D751" s="942"/>
      <c r="E751" s="942"/>
      <c r="F751" s="942"/>
    </row>
    <row r="752" spans="4:6" ht="12.75">
      <c r="D752" s="942"/>
      <c r="E752" s="942"/>
      <c r="F752" s="942"/>
    </row>
    <row r="753" spans="4:6" ht="12.75">
      <c r="D753" s="942"/>
      <c r="E753" s="942"/>
      <c r="F753" s="942"/>
    </row>
    <row r="754" spans="4:6" ht="12.75">
      <c r="D754" s="942"/>
      <c r="E754" s="942"/>
      <c r="F754" s="942"/>
    </row>
    <row r="755" spans="4:6" ht="12.75">
      <c r="D755" s="942"/>
      <c r="E755" s="942"/>
      <c r="F755" s="942"/>
    </row>
    <row r="756" spans="4:6" ht="12.75">
      <c r="D756" s="942"/>
      <c r="E756" s="942"/>
      <c r="F756" s="942"/>
    </row>
    <row r="757" spans="4:6" ht="12.75">
      <c r="D757" s="942"/>
      <c r="E757" s="942"/>
      <c r="F757" s="942"/>
    </row>
    <row r="758" spans="4:6" ht="12.75">
      <c r="D758" s="942"/>
      <c r="E758" s="942"/>
      <c r="F758" s="942"/>
    </row>
    <row r="759" spans="4:6" ht="12.75">
      <c r="D759" s="942"/>
      <c r="E759" s="942"/>
      <c r="F759" s="942"/>
    </row>
    <row r="760" spans="4:6" ht="12.75">
      <c r="D760" s="942"/>
      <c r="E760" s="942"/>
      <c r="F760" s="942"/>
    </row>
    <row r="761" spans="4:6" ht="12.75">
      <c r="D761" s="942"/>
      <c r="E761" s="942"/>
      <c r="F761" s="942"/>
    </row>
    <row r="762" spans="4:6" ht="12.75">
      <c r="D762" s="942"/>
      <c r="E762" s="942"/>
      <c r="F762" s="942"/>
    </row>
    <row r="763" spans="4:6" ht="12.75">
      <c r="D763" s="942"/>
      <c r="E763" s="942"/>
      <c r="F763" s="942"/>
    </row>
    <row r="764" spans="4:6" ht="12.75">
      <c r="D764" s="942"/>
      <c r="E764" s="942"/>
      <c r="F764" s="942"/>
    </row>
    <row r="765" spans="4:6" ht="12.75">
      <c r="D765" s="942"/>
      <c r="E765" s="942"/>
      <c r="F765" s="942"/>
    </row>
    <row r="766" spans="4:6" ht="12.75">
      <c r="D766" s="942"/>
      <c r="E766" s="942"/>
      <c r="F766" s="942"/>
    </row>
    <row r="767" spans="4:6" ht="12.75">
      <c r="D767" s="942"/>
      <c r="E767" s="942"/>
      <c r="F767" s="942"/>
    </row>
    <row r="768" spans="4:6" ht="12.75">
      <c r="D768" s="942"/>
      <c r="E768" s="942"/>
      <c r="F768" s="942"/>
    </row>
    <row r="769" spans="4:6" ht="12.75">
      <c r="D769" s="942"/>
      <c r="E769" s="942"/>
      <c r="F769" s="942"/>
    </row>
    <row r="770" spans="4:6" ht="12.75">
      <c r="D770" s="942"/>
      <c r="E770" s="942"/>
      <c r="F770" s="942"/>
    </row>
    <row r="771" spans="4:6" ht="12.75">
      <c r="D771" s="942"/>
      <c r="E771" s="942"/>
      <c r="F771" s="942"/>
    </row>
    <row r="772" spans="4:6" ht="12.75">
      <c r="D772" s="942"/>
      <c r="E772" s="942"/>
      <c r="F772" s="942"/>
    </row>
    <row r="773" spans="4:6" ht="12.75">
      <c r="D773" s="942"/>
      <c r="E773" s="942"/>
      <c r="F773" s="942"/>
    </row>
    <row r="774" spans="4:6" ht="12.75">
      <c r="D774" s="942"/>
      <c r="E774" s="942"/>
      <c r="F774" s="942"/>
    </row>
    <row r="775" spans="4:6" ht="12.75">
      <c r="D775" s="942"/>
      <c r="E775" s="942"/>
      <c r="F775" s="942"/>
    </row>
    <row r="776" spans="4:6" ht="12.75">
      <c r="D776" s="942"/>
      <c r="E776" s="942"/>
      <c r="F776" s="942"/>
    </row>
    <row r="777" spans="4:6" ht="12.75">
      <c r="D777" s="942"/>
      <c r="E777" s="942"/>
      <c r="F777" s="942"/>
    </row>
    <row r="778" spans="4:6" ht="12.75">
      <c r="D778" s="942"/>
      <c r="E778" s="942"/>
      <c r="F778" s="942"/>
    </row>
    <row r="779" spans="4:6" ht="12.75">
      <c r="D779" s="942"/>
      <c r="E779" s="942"/>
      <c r="F779" s="942"/>
    </row>
    <row r="780" spans="4:6" ht="12.75">
      <c r="D780" s="942"/>
      <c r="E780" s="942"/>
      <c r="F780" s="942"/>
    </row>
    <row r="781" spans="4:6" ht="12.75">
      <c r="D781" s="942"/>
      <c r="E781" s="942"/>
      <c r="F781" s="942"/>
    </row>
    <row r="782" spans="4:6" ht="12.75">
      <c r="D782" s="942"/>
      <c r="E782" s="942"/>
      <c r="F782" s="942"/>
    </row>
    <row r="783" spans="4:6" ht="12.75">
      <c r="D783" s="942"/>
      <c r="E783" s="942"/>
      <c r="F783" s="942"/>
    </row>
    <row r="784" spans="4:6" ht="12.75">
      <c r="D784" s="942"/>
      <c r="E784" s="942"/>
      <c r="F784" s="942"/>
    </row>
    <row r="785" spans="4:6" ht="12.75">
      <c r="D785" s="942"/>
      <c r="E785" s="942"/>
      <c r="F785" s="942"/>
    </row>
    <row r="786" spans="4:6" ht="12.75">
      <c r="D786" s="942"/>
      <c r="E786" s="942"/>
      <c r="F786" s="942"/>
    </row>
    <row r="787" spans="4:6" ht="12.75">
      <c r="D787" s="942"/>
      <c r="E787" s="942"/>
      <c r="F787" s="942"/>
    </row>
    <row r="788" spans="4:6" ht="12.75">
      <c r="D788" s="942"/>
      <c r="E788" s="942"/>
      <c r="F788" s="942"/>
    </row>
    <row r="789" spans="4:6" ht="12.75">
      <c r="D789" s="942"/>
      <c r="E789" s="942"/>
      <c r="F789" s="942"/>
    </row>
    <row r="790" spans="4:6" ht="12.75">
      <c r="D790" s="942"/>
      <c r="E790" s="942"/>
      <c r="F790" s="942"/>
    </row>
    <row r="791" spans="4:6" ht="12.75">
      <c r="D791" s="942"/>
      <c r="E791" s="942"/>
      <c r="F791" s="942"/>
    </row>
    <row r="792" spans="4:6" ht="12.75">
      <c r="D792" s="942"/>
      <c r="E792" s="942"/>
      <c r="F792" s="942"/>
    </row>
    <row r="793" spans="4:6" ht="12.75">
      <c r="D793" s="942"/>
      <c r="E793" s="942"/>
      <c r="F793" s="942"/>
    </row>
    <row r="794" spans="4:6" ht="12.75">
      <c r="D794" s="942"/>
      <c r="E794" s="942"/>
      <c r="F794" s="942"/>
    </row>
    <row r="795" spans="4:6" ht="12.75">
      <c r="D795" s="942"/>
      <c r="E795" s="942"/>
      <c r="F795" s="942"/>
    </row>
    <row r="796" spans="4:6" ht="12.75">
      <c r="D796" s="942"/>
      <c r="E796" s="942"/>
      <c r="F796" s="942"/>
    </row>
    <row r="797" spans="4:6" ht="12.75">
      <c r="D797" s="942"/>
      <c r="E797" s="942"/>
      <c r="F797" s="942"/>
    </row>
    <row r="798" spans="4:6" ht="12.75">
      <c r="D798" s="942"/>
      <c r="E798" s="942"/>
      <c r="F798" s="942"/>
    </row>
    <row r="799" spans="4:6" ht="12.75">
      <c r="D799" s="942"/>
      <c r="E799" s="942"/>
      <c r="F799" s="942"/>
    </row>
    <row r="800" spans="4:6" ht="12.75">
      <c r="D800" s="942"/>
      <c r="E800" s="942"/>
      <c r="F800" s="942"/>
    </row>
    <row r="801" spans="4:6" ht="12.75">
      <c r="D801" s="942"/>
      <c r="E801" s="942"/>
      <c r="F801" s="942"/>
    </row>
    <row r="802" spans="4:6" ht="12.75">
      <c r="D802" s="942"/>
      <c r="E802" s="942"/>
      <c r="F802" s="942"/>
    </row>
    <row r="803" spans="4:6" ht="12.75">
      <c r="D803" s="942"/>
      <c r="E803" s="942"/>
      <c r="F803" s="942"/>
    </row>
    <row r="804" spans="4:6" ht="12.75">
      <c r="D804" s="942"/>
      <c r="E804" s="942"/>
      <c r="F804" s="942"/>
    </row>
    <row r="805" spans="4:6" ht="12.75">
      <c r="D805" s="942"/>
      <c r="E805" s="942"/>
      <c r="F805" s="942"/>
    </row>
    <row r="806" spans="4:6" ht="12.75">
      <c r="D806" s="942"/>
      <c r="E806" s="942"/>
      <c r="F806" s="942"/>
    </row>
    <row r="807" spans="4:6" ht="12.75">
      <c r="D807" s="942"/>
      <c r="E807" s="942"/>
      <c r="F807" s="942"/>
    </row>
    <row r="808" spans="4:6" ht="12.75">
      <c r="D808" s="942"/>
      <c r="E808" s="942"/>
      <c r="F808" s="942"/>
    </row>
    <row r="809" spans="4:6" ht="12.75">
      <c r="D809" s="942"/>
      <c r="E809" s="942"/>
      <c r="F809" s="942"/>
    </row>
    <row r="810" spans="4:6" ht="12.75">
      <c r="D810" s="942"/>
      <c r="E810" s="942"/>
      <c r="F810" s="942"/>
    </row>
    <row r="811" spans="4:6" ht="12.75">
      <c r="D811" s="942"/>
      <c r="E811" s="942"/>
      <c r="F811" s="942"/>
    </row>
    <row r="812" spans="4:6" ht="12.75">
      <c r="D812" s="942"/>
      <c r="E812" s="942"/>
      <c r="F812" s="942"/>
    </row>
    <row r="813" spans="4:6" ht="12.75">
      <c r="D813" s="942"/>
      <c r="E813" s="942"/>
      <c r="F813" s="942"/>
    </row>
    <row r="814" spans="4:6" ht="12.75">
      <c r="D814" s="942"/>
      <c r="E814" s="942"/>
      <c r="F814" s="942"/>
    </row>
    <row r="815" spans="4:6" ht="12.75">
      <c r="D815" s="942"/>
      <c r="E815" s="942"/>
      <c r="F815" s="942"/>
    </row>
    <row r="816" spans="4:6" ht="12.75">
      <c r="D816" s="942"/>
      <c r="E816" s="942"/>
      <c r="F816" s="942"/>
    </row>
    <row r="817" spans="4:6" ht="12.75">
      <c r="D817" s="942"/>
      <c r="E817" s="942"/>
      <c r="F817" s="942"/>
    </row>
    <row r="818" spans="4:6" ht="12.75">
      <c r="D818" s="942"/>
      <c r="E818" s="942"/>
      <c r="F818" s="942"/>
    </row>
    <row r="819" spans="4:6" ht="12.75">
      <c r="D819" s="942"/>
      <c r="E819" s="942"/>
      <c r="F819" s="942"/>
    </row>
    <row r="820" spans="4:6" ht="12.75">
      <c r="D820" s="942"/>
      <c r="E820" s="942"/>
      <c r="F820" s="942"/>
    </row>
    <row r="821" spans="4:6" ht="12.75">
      <c r="D821" s="942"/>
      <c r="E821" s="942"/>
      <c r="F821" s="942"/>
    </row>
    <row r="822" spans="4:6" ht="12.75">
      <c r="D822" s="942"/>
      <c r="E822" s="942"/>
      <c r="F822" s="942"/>
    </row>
    <row r="823" spans="4:6" ht="12.75">
      <c r="D823" s="942"/>
      <c r="E823" s="942"/>
      <c r="F823" s="942"/>
    </row>
    <row r="824" spans="4:6" ht="12.75">
      <c r="D824" s="942"/>
      <c r="E824" s="942"/>
      <c r="F824" s="942"/>
    </row>
    <row r="825" spans="4:6" ht="12.75">
      <c r="D825" s="942"/>
      <c r="E825" s="942"/>
      <c r="F825" s="942"/>
    </row>
    <row r="826" spans="4:6" ht="12.75">
      <c r="D826" s="942"/>
      <c r="E826" s="942"/>
      <c r="F826" s="942"/>
    </row>
    <row r="827" spans="4:6" ht="12.75">
      <c r="D827" s="942"/>
      <c r="E827" s="942"/>
      <c r="F827" s="942"/>
    </row>
    <row r="828" spans="4:6" ht="12.75">
      <c r="D828" s="942"/>
      <c r="E828" s="942"/>
      <c r="F828" s="942"/>
    </row>
    <row r="829" spans="4:6" ht="12.75">
      <c r="D829" s="942"/>
      <c r="E829" s="942"/>
      <c r="F829" s="942"/>
    </row>
    <row r="830" spans="4:6" ht="12.75">
      <c r="D830" s="942"/>
      <c r="E830" s="942"/>
      <c r="F830" s="942"/>
    </row>
    <row r="831" spans="4:6" ht="12.75">
      <c r="D831" s="942"/>
      <c r="E831" s="942"/>
      <c r="F831" s="942"/>
    </row>
    <row r="832" spans="4:6" ht="12.75">
      <c r="D832" s="942"/>
      <c r="E832" s="942"/>
      <c r="F832" s="942"/>
    </row>
    <row r="833" spans="4:6" ht="12.75">
      <c r="D833" s="942"/>
      <c r="E833" s="942"/>
      <c r="F833" s="942"/>
    </row>
    <row r="834" spans="4:6" ht="12.75">
      <c r="D834" s="942"/>
      <c r="E834" s="942"/>
      <c r="F834" s="942"/>
    </row>
    <row r="835" spans="4:6" ht="12.75">
      <c r="D835" s="942"/>
      <c r="E835" s="942"/>
      <c r="F835" s="942"/>
    </row>
    <row r="836" spans="4:6" ht="12.75">
      <c r="D836" s="942"/>
      <c r="E836" s="942"/>
      <c r="F836" s="942"/>
    </row>
    <row r="837" spans="4:6" ht="12.75">
      <c r="D837" s="942"/>
      <c r="E837" s="942"/>
      <c r="F837" s="942"/>
    </row>
    <row r="838" spans="4:6" ht="12.75">
      <c r="D838" s="942"/>
      <c r="E838" s="942"/>
      <c r="F838" s="942"/>
    </row>
    <row r="839" spans="4:6" ht="12.75">
      <c r="D839" s="942"/>
      <c r="E839" s="942"/>
      <c r="F839" s="942"/>
    </row>
    <row r="840" spans="4:6" ht="12.75">
      <c r="D840" s="942"/>
      <c r="E840" s="942"/>
      <c r="F840" s="942"/>
    </row>
    <row r="841" spans="4:6" ht="12.75">
      <c r="D841" s="942"/>
      <c r="E841" s="942"/>
      <c r="F841" s="942"/>
    </row>
    <row r="842" spans="4:6" ht="12.75">
      <c r="D842" s="942"/>
      <c r="E842" s="942"/>
      <c r="F842" s="942"/>
    </row>
    <row r="843" spans="4:6" ht="12.75">
      <c r="D843" s="942"/>
      <c r="E843" s="942"/>
      <c r="F843" s="942"/>
    </row>
    <row r="844" spans="4:6" ht="12.75">
      <c r="D844" s="942"/>
      <c r="E844" s="942"/>
      <c r="F844" s="942"/>
    </row>
    <row r="845" spans="4:6" ht="12.75">
      <c r="D845" s="942"/>
      <c r="E845" s="942"/>
      <c r="F845" s="942"/>
    </row>
    <row r="846" spans="4:6" ht="12.75">
      <c r="D846" s="942"/>
      <c r="E846" s="942"/>
      <c r="F846" s="942"/>
    </row>
    <row r="847" spans="4:6" ht="12.75">
      <c r="D847" s="942"/>
      <c r="E847" s="942"/>
      <c r="F847" s="942"/>
    </row>
    <row r="848" spans="4:6" ht="12.75">
      <c r="D848" s="942"/>
      <c r="E848" s="942"/>
      <c r="F848" s="942"/>
    </row>
    <row r="849" spans="4:6" ht="12.75">
      <c r="D849" s="942"/>
      <c r="E849" s="942"/>
      <c r="F849" s="942"/>
    </row>
    <row r="850" spans="4:6" ht="12.75">
      <c r="D850" s="942"/>
      <c r="E850" s="942"/>
      <c r="F850" s="942"/>
    </row>
    <row r="851" spans="4:6" ht="12.75">
      <c r="D851" s="942"/>
      <c r="E851" s="942"/>
      <c r="F851" s="942"/>
    </row>
    <row r="852" spans="4:6" ht="12.75">
      <c r="D852" s="942"/>
      <c r="E852" s="942"/>
      <c r="F852" s="942"/>
    </row>
    <row r="853" spans="4:6" ht="12.75">
      <c r="D853" s="942"/>
      <c r="E853" s="942"/>
      <c r="F853" s="942"/>
    </row>
    <row r="854" spans="4:6" ht="12.75">
      <c r="D854" s="942"/>
      <c r="E854" s="942"/>
      <c r="F854" s="942"/>
    </row>
    <row r="855" spans="4:6" ht="12.75">
      <c r="D855" s="942"/>
      <c r="E855" s="942"/>
      <c r="F855" s="942"/>
    </row>
    <row r="856" spans="4:6" ht="12.75">
      <c r="D856" s="942"/>
      <c r="E856" s="942"/>
      <c r="F856" s="942"/>
    </row>
    <row r="857" spans="4:6" ht="12.75">
      <c r="D857" s="942"/>
      <c r="E857" s="942"/>
      <c r="F857" s="942"/>
    </row>
    <row r="858" spans="4:6" ht="12.75">
      <c r="D858" s="942"/>
      <c r="E858" s="942"/>
      <c r="F858" s="942"/>
    </row>
    <row r="859" spans="4:6" ht="12.75">
      <c r="D859" s="942"/>
      <c r="E859" s="942"/>
      <c r="F859" s="942"/>
    </row>
    <row r="860" spans="4:6" ht="12.75">
      <c r="D860" s="942"/>
      <c r="E860" s="942"/>
      <c r="F860" s="942"/>
    </row>
    <row r="861" spans="4:6" ht="12.75">
      <c r="D861" s="942"/>
      <c r="E861" s="942"/>
      <c r="F861" s="942"/>
    </row>
    <row r="862" spans="4:6" ht="12.75">
      <c r="D862" s="942"/>
      <c r="E862" s="942"/>
      <c r="F862" s="942"/>
    </row>
    <row r="863" spans="4:6" ht="12.75">
      <c r="D863" s="942"/>
      <c r="E863" s="942"/>
      <c r="F863" s="942"/>
    </row>
    <row r="864" spans="4:6" ht="12.75">
      <c r="D864" s="942"/>
      <c r="E864" s="942"/>
      <c r="F864" s="942"/>
    </row>
    <row r="865" spans="4:6" ht="12.75">
      <c r="D865" s="942"/>
      <c r="E865" s="942"/>
      <c r="F865" s="942"/>
    </row>
    <row r="866" spans="4:6" ht="12.75">
      <c r="D866" s="942"/>
      <c r="E866" s="942"/>
      <c r="F866" s="942"/>
    </row>
    <row r="867" spans="4:6" ht="12.75">
      <c r="D867" s="942"/>
      <c r="E867" s="942"/>
      <c r="F867" s="942"/>
    </row>
    <row r="868" spans="4:6" ht="12.75">
      <c r="D868" s="942"/>
      <c r="E868" s="942"/>
      <c r="F868" s="942"/>
    </row>
    <row r="869" spans="4:6" ht="12.75">
      <c r="D869" s="942"/>
      <c r="E869" s="942"/>
      <c r="F869" s="942"/>
    </row>
    <row r="870" spans="4:6" ht="12.75">
      <c r="D870" s="942"/>
      <c r="E870" s="942"/>
      <c r="F870" s="942"/>
    </row>
    <row r="871" spans="4:6" ht="12.75">
      <c r="D871" s="942"/>
      <c r="E871" s="942"/>
      <c r="F871" s="942"/>
    </row>
    <row r="872" spans="4:6" ht="12.75">
      <c r="D872" s="942"/>
      <c r="E872" s="942"/>
      <c r="F872" s="942"/>
    </row>
    <row r="873" spans="4:6" ht="12.75">
      <c r="D873" s="942"/>
      <c r="E873" s="942"/>
      <c r="F873" s="942"/>
    </row>
    <row r="874" spans="4:6" ht="12.75">
      <c r="D874" s="942"/>
      <c r="E874" s="942"/>
      <c r="F874" s="942"/>
    </row>
    <row r="875" spans="4:6" ht="12.75">
      <c r="D875" s="942"/>
      <c r="E875" s="942"/>
      <c r="F875" s="942"/>
    </row>
    <row r="876" spans="4:6" ht="12.75">
      <c r="D876" s="942"/>
      <c r="E876" s="942"/>
      <c r="F876" s="942"/>
    </row>
    <row r="877" spans="4:6" ht="12.75">
      <c r="D877" s="942"/>
      <c r="E877" s="942"/>
      <c r="F877" s="942"/>
    </row>
    <row r="878" spans="4:6" ht="12.75">
      <c r="D878" s="942"/>
      <c r="E878" s="942"/>
      <c r="F878" s="942"/>
    </row>
    <row r="879" spans="4:6" ht="12.75">
      <c r="D879" s="942"/>
      <c r="E879" s="942"/>
      <c r="F879" s="942"/>
    </row>
    <row r="880" spans="4:6" ht="12.75">
      <c r="D880" s="942"/>
      <c r="E880" s="942"/>
      <c r="F880" s="942"/>
    </row>
    <row r="881" spans="4:6" ht="12.75">
      <c r="D881" s="942"/>
      <c r="E881" s="942"/>
      <c r="F881" s="942"/>
    </row>
    <row r="882" spans="4:6" ht="12.75">
      <c r="D882" s="942"/>
      <c r="E882" s="942"/>
      <c r="F882" s="942"/>
    </row>
    <row r="883" spans="4:6" ht="12.75">
      <c r="D883" s="942"/>
      <c r="E883" s="942"/>
      <c r="F883" s="942"/>
    </row>
    <row r="884" spans="4:6" ht="12.75">
      <c r="D884" s="942"/>
      <c r="E884" s="942"/>
      <c r="F884" s="942"/>
    </row>
    <row r="885" spans="4:6" ht="12.75">
      <c r="D885" s="942"/>
      <c r="E885" s="942"/>
      <c r="F885" s="942"/>
    </row>
    <row r="886" spans="4:6" ht="12.75">
      <c r="D886" s="942"/>
      <c r="E886" s="942"/>
      <c r="F886" s="942"/>
    </row>
    <row r="887" spans="4:6" ht="12.75">
      <c r="D887" s="942"/>
      <c r="E887" s="942"/>
      <c r="F887" s="942"/>
    </row>
    <row r="888" spans="4:6" ht="12.75">
      <c r="D888" s="942"/>
      <c r="E888" s="942"/>
      <c r="F888" s="942"/>
    </row>
    <row r="889" spans="4:6" ht="12.75">
      <c r="D889" s="942"/>
      <c r="E889" s="942"/>
      <c r="F889" s="942"/>
    </row>
    <row r="890" spans="4:6" ht="12.75">
      <c r="D890" s="942"/>
      <c r="E890" s="942"/>
      <c r="F890" s="942"/>
    </row>
    <row r="891" spans="4:6" ht="12.75">
      <c r="D891" s="942"/>
      <c r="E891" s="942"/>
      <c r="F891" s="942"/>
    </row>
    <row r="892" spans="4:6" ht="12.75">
      <c r="D892" s="942"/>
      <c r="E892" s="942"/>
      <c r="F892" s="942"/>
    </row>
    <row r="893" spans="4:6" ht="12.75">
      <c r="D893" s="942"/>
      <c r="E893" s="942"/>
      <c r="F893" s="942"/>
    </row>
    <row r="894" spans="4:6" ht="12.75">
      <c r="D894" s="942"/>
      <c r="E894" s="942"/>
      <c r="F894" s="942"/>
    </row>
    <row r="895" spans="4:6" ht="12.75">
      <c r="D895" s="942"/>
      <c r="E895" s="942"/>
      <c r="F895" s="942"/>
    </row>
    <row r="896" spans="4:6" ht="12.75">
      <c r="D896" s="942"/>
      <c r="E896" s="942"/>
      <c r="F896" s="942"/>
    </row>
    <row r="897" spans="4:6" ht="12.75">
      <c r="D897" s="942"/>
      <c r="E897" s="942"/>
      <c r="F897" s="942"/>
    </row>
    <row r="898" spans="4:6" ht="12.75">
      <c r="D898" s="942"/>
      <c r="E898" s="942"/>
      <c r="F898" s="942"/>
    </row>
    <row r="899" spans="4:6" ht="12.75">
      <c r="D899" s="942"/>
      <c r="E899" s="942"/>
      <c r="F899" s="942"/>
    </row>
    <row r="900" spans="4:6" ht="12.75">
      <c r="D900" s="942"/>
      <c r="E900" s="942"/>
      <c r="F900" s="942"/>
    </row>
    <row r="901" spans="4:6" ht="12.75">
      <c r="D901" s="942"/>
      <c r="E901" s="942"/>
      <c r="F901" s="942"/>
    </row>
    <row r="902" spans="4:6" ht="12.75">
      <c r="D902" s="942"/>
      <c r="E902" s="942"/>
      <c r="F902" s="942"/>
    </row>
    <row r="903" spans="4:6" ht="12.75">
      <c r="D903" s="942"/>
      <c r="E903" s="942"/>
      <c r="F903" s="942"/>
    </row>
    <row r="904" spans="4:6" ht="12.75">
      <c r="D904" s="942"/>
      <c r="E904" s="942"/>
      <c r="F904" s="942"/>
    </row>
    <row r="905" spans="4:6" ht="12.75">
      <c r="D905" s="942"/>
      <c r="E905" s="942"/>
      <c r="F905" s="942"/>
    </row>
    <row r="906" spans="4:6" ht="12.75">
      <c r="D906" s="942"/>
      <c r="E906" s="942"/>
      <c r="F906" s="942"/>
    </row>
    <row r="907" spans="4:6" ht="12.75">
      <c r="D907" s="942"/>
      <c r="E907" s="942"/>
      <c r="F907" s="942"/>
    </row>
    <row r="908" spans="4:6" ht="12.75">
      <c r="D908" s="942"/>
      <c r="E908" s="942"/>
      <c r="F908" s="942"/>
    </row>
    <row r="909" spans="4:6" ht="12.75">
      <c r="D909" s="942"/>
      <c r="E909" s="942"/>
      <c r="F909" s="942"/>
    </row>
    <row r="910" spans="4:6" ht="12.75">
      <c r="D910" s="942"/>
      <c r="E910" s="942"/>
      <c r="F910" s="942"/>
    </row>
    <row r="911" spans="4:6" ht="12.75">
      <c r="D911" s="942"/>
      <c r="E911" s="942"/>
      <c r="F911" s="942"/>
    </row>
    <row r="912" spans="4:6" ht="12.75">
      <c r="D912" s="942"/>
      <c r="E912" s="942"/>
      <c r="F912" s="942"/>
    </row>
    <row r="913" spans="4:6" ht="12.75">
      <c r="D913" s="942"/>
      <c r="E913" s="942"/>
      <c r="F913" s="942"/>
    </row>
    <row r="914" spans="4:6" ht="12.75">
      <c r="D914" s="942"/>
      <c r="E914" s="942"/>
      <c r="F914" s="942"/>
    </row>
    <row r="915" spans="4:6" ht="12.75">
      <c r="D915" s="942"/>
      <c r="E915" s="942"/>
      <c r="F915" s="942"/>
    </row>
    <row r="916" spans="4:6" ht="12.75">
      <c r="D916" s="942"/>
      <c r="E916" s="942"/>
      <c r="F916" s="942"/>
    </row>
    <row r="917" spans="4:6" ht="12.75">
      <c r="D917" s="942"/>
      <c r="E917" s="942"/>
      <c r="F917" s="942"/>
    </row>
    <row r="918" spans="4:6" ht="12.75">
      <c r="D918" s="942"/>
      <c r="E918" s="942"/>
      <c r="F918" s="942"/>
    </row>
    <row r="919" spans="4:6" ht="12.75">
      <c r="D919" s="942"/>
      <c r="E919" s="942"/>
      <c r="F919" s="942"/>
    </row>
    <row r="920" spans="4:6" ht="12.75">
      <c r="D920" s="942"/>
      <c r="E920" s="942"/>
      <c r="F920" s="942"/>
    </row>
    <row r="921" spans="4:6" ht="12.75">
      <c r="D921" s="942"/>
      <c r="E921" s="942"/>
      <c r="F921" s="942"/>
    </row>
    <row r="922" spans="4:6" ht="12.75">
      <c r="D922" s="942"/>
      <c r="E922" s="942"/>
      <c r="F922" s="942"/>
    </row>
    <row r="923" spans="4:6" ht="12.75">
      <c r="D923" s="942"/>
      <c r="E923" s="942"/>
      <c r="F923" s="942"/>
    </row>
    <row r="924" spans="4:6" ht="12.75">
      <c r="D924" s="942"/>
      <c r="E924" s="942"/>
      <c r="F924" s="942"/>
    </row>
    <row r="925" spans="4:6" ht="12.75">
      <c r="D925" s="942"/>
      <c r="E925" s="942"/>
      <c r="F925" s="942"/>
    </row>
    <row r="926" spans="4:6" ht="12.75">
      <c r="D926" s="942"/>
      <c r="E926" s="942"/>
      <c r="F926" s="942"/>
    </row>
    <row r="927" spans="4:6" ht="12.75">
      <c r="D927" s="942"/>
      <c r="E927" s="942"/>
      <c r="F927" s="942"/>
    </row>
    <row r="928" spans="4:6" ht="12.75">
      <c r="D928" s="942"/>
      <c r="E928" s="942"/>
      <c r="F928" s="942"/>
    </row>
    <row r="929" spans="4:6" ht="12.75">
      <c r="D929" s="942"/>
      <c r="E929" s="942"/>
      <c r="F929" s="942"/>
    </row>
    <row r="930" spans="4:6" ht="12.75">
      <c r="D930" s="942"/>
      <c r="E930" s="942"/>
      <c r="F930" s="942"/>
    </row>
    <row r="931" spans="4:6" ht="12.75">
      <c r="D931" s="942"/>
      <c r="E931" s="942"/>
      <c r="F931" s="942"/>
    </row>
    <row r="932" spans="4:6" ht="12.75">
      <c r="D932" s="942"/>
      <c r="E932" s="942"/>
      <c r="F932" s="942"/>
    </row>
    <row r="933" spans="4:6" ht="12.75">
      <c r="D933" s="942"/>
      <c r="E933" s="942"/>
      <c r="F933" s="942"/>
    </row>
    <row r="934" spans="4:6" ht="12.75">
      <c r="D934" s="942"/>
      <c r="E934" s="942"/>
      <c r="F934" s="942"/>
    </row>
    <row r="935" spans="4:6" ht="12.75">
      <c r="D935" s="942"/>
      <c r="E935" s="942"/>
      <c r="F935" s="942"/>
    </row>
    <row r="936" spans="4:6" ht="12.75">
      <c r="D936" s="942"/>
      <c r="E936" s="942"/>
      <c r="F936" s="942"/>
    </row>
    <row r="937" spans="4:6" ht="12.75">
      <c r="D937" s="942"/>
      <c r="E937" s="942"/>
      <c r="F937" s="942"/>
    </row>
    <row r="938" spans="4:6" ht="12.75">
      <c r="D938" s="942"/>
      <c r="E938" s="942"/>
      <c r="F938" s="942"/>
    </row>
    <row r="939" spans="4:6" ht="12.75">
      <c r="D939" s="942"/>
      <c r="E939" s="942"/>
      <c r="F939" s="942"/>
    </row>
    <row r="940" spans="4:6" ht="12.75">
      <c r="D940" s="942"/>
      <c r="E940" s="942"/>
      <c r="F940" s="942"/>
    </row>
    <row r="941" spans="4:6" ht="12.75">
      <c r="D941" s="942"/>
      <c r="E941" s="942"/>
      <c r="F941" s="942"/>
    </row>
    <row r="942" spans="4:6" ht="12.75">
      <c r="D942" s="942"/>
      <c r="E942" s="942"/>
      <c r="F942" s="942"/>
    </row>
    <row r="943" spans="4:6" ht="12.75">
      <c r="D943" s="942"/>
      <c r="E943" s="942"/>
      <c r="F943" s="942"/>
    </row>
    <row r="944" spans="4:6" ht="12.75">
      <c r="D944" s="942"/>
      <c r="E944" s="942"/>
      <c r="F944" s="942"/>
    </row>
    <row r="945" spans="4:6" ht="12.75">
      <c r="D945" s="942"/>
      <c r="E945" s="942"/>
      <c r="F945" s="942"/>
    </row>
    <row r="946" spans="4:6" ht="12.75">
      <c r="D946" s="942"/>
      <c r="E946" s="942"/>
      <c r="F946" s="942"/>
    </row>
    <row r="947" spans="4:6" ht="12.75">
      <c r="D947" s="942"/>
      <c r="E947" s="942"/>
      <c r="F947" s="942"/>
    </row>
    <row r="948" spans="4:6" ht="12.75">
      <c r="D948" s="942"/>
      <c r="E948" s="942"/>
      <c r="F948" s="942"/>
    </row>
    <row r="949" spans="4:6" ht="12.75">
      <c r="D949" s="942"/>
      <c r="E949" s="942"/>
      <c r="F949" s="942"/>
    </row>
    <row r="950" spans="4:6" ht="12.75">
      <c r="D950" s="942"/>
      <c r="E950" s="942"/>
      <c r="F950" s="942"/>
    </row>
    <row r="951" spans="4:6" ht="12.75">
      <c r="D951" s="942"/>
      <c r="E951" s="942"/>
      <c r="F951" s="942"/>
    </row>
    <row r="952" spans="4:6" ht="12.75">
      <c r="D952" s="942"/>
      <c r="E952" s="942"/>
      <c r="F952" s="942"/>
    </row>
    <row r="953" spans="4:6" ht="12.75">
      <c r="D953" s="942"/>
      <c r="E953" s="942"/>
      <c r="F953" s="942"/>
    </row>
    <row r="954" spans="4:6" ht="12.75">
      <c r="D954" s="942"/>
      <c r="E954" s="942"/>
      <c r="F954" s="942"/>
    </row>
    <row r="955" spans="4:6" ht="12.75">
      <c r="D955" s="942"/>
      <c r="E955" s="942"/>
      <c r="F955" s="942"/>
    </row>
    <row r="956" spans="4:6" ht="12.75">
      <c r="D956" s="942"/>
      <c r="E956" s="942"/>
      <c r="F956" s="942"/>
    </row>
    <row r="957" spans="4:6" ht="12.75">
      <c r="D957" s="942"/>
      <c r="E957" s="942"/>
      <c r="F957" s="942"/>
    </row>
    <row r="958" spans="4:6" ht="12.75">
      <c r="D958" s="942"/>
      <c r="E958" s="942"/>
      <c r="F958" s="942"/>
    </row>
    <row r="959" spans="4:6" ht="12.75">
      <c r="D959" s="942"/>
      <c r="E959" s="942"/>
      <c r="F959" s="942"/>
    </row>
    <row r="960" spans="4:6" ht="12.75">
      <c r="D960" s="942"/>
      <c r="E960" s="942"/>
      <c r="F960" s="942"/>
    </row>
    <row r="961" spans="4:6" ht="12.75">
      <c r="D961" s="942"/>
      <c r="E961" s="942"/>
      <c r="F961" s="942"/>
    </row>
    <row r="962" spans="4:6" ht="12.75">
      <c r="D962" s="942"/>
      <c r="E962" s="942"/>
      <c r="F962" s="942"/>
    </row>
    <row r="963" spans="4:6" ht="12.75">
      <c r="D963" s="942"/>
      <c r="E963" s="942"/>
      <c r="F963" s="942"/>
    </row>
    <row r="964" spans="4:6" ht="12.75">
      <c r="D964" s="942"/>
      <c r="E964" s="942"/>
      <c r="F964" s="942"/>
    </row>
    <row r="965" spans="4:6" ht="12.75">
      <c r="D965" s="942"/>
      <c r="E965" s="942"/>
      <c r="F965" s="942"/>
    </row>
    <row r="966" spans="4:6" ht="12.75">
      <c r="D966" s="942"/>
      <c r="E966" s="942"/>
      <c r="F966" s="942"/>
    </row>
    <row r="967" spans="4:6" ht="12.75">
      <c r="D967" s="942"/>
      <c r="E967" s="942"/>
      <c r="F967" s="942"/>
    </row>
    <row r="968" spans="4:6" ht="12.75">
      <c r="D968" s="942"/>
      <c r="E968" s="942"/>
      <c r="F968" s="942"/>
    </row>
    <row r="969" spans="4:6" ht="12.75">
      <c r="D969" s="942"/>
      <c r="E969" s="942"/>
      <c r="F969" s="942"/>
    </row>
    <row r="970" spans="4:6" ht="12.75">
      <c r="D970" s="942"/>
      <c r="E970" s="942"/>
      <c r="F970" s="942"/>
    </row>
    <row r="971" spans="4:6" ht="12.75">
      <c r="D971" s="942"/>
      <c r="E971" s="942"/>
      <c r="F971" s="942"/>
    </row>
    <row r="972" spans="4:6" ht="12.75">
      <c r="D972" s="942"/>
      <c r="E972" s="942"/>
      <c r="F972" s="942"/>
    </row>
    <row r="973" spans="4:6" ht="12.75">
      <c r="D973" s="942"/>
      <c r="E973" s="942"/>
      <c r="F973" s="942"/>
    </row>
    <row r="974" spans="4:6" ht="12.75">
      <c r="D974" s="942"/>
      <c r="E974" s="942"/>
      <c r="F974" s="942"/>
    </row>
    <row r="975" spans="4:6" ht="12.75">
      <c r="D975" s="942"/>
      <c r="E975" s="942"/>
      <c r="F975" s="942"/>
    </row>
    <row r="976" spans="4:6" ht="12.75">
      <c r="D976" s="942"/>
      <c r="E976" s="942"/>
      <c r="F976" s="942"/>
    </row>
    <row r="977" spans="4:6" ht="12.75">
      <c r="D977" s="942"/>
      <c r="E977" s="942"/>
      <c r="F977" s="942"/>
    </row>
    <row r="978" spans="4:6" ht="12.75">
      <c r="D978" s="942"/>
      <c r="E978" s="942"/>
      <c r="F978" s="942"/>
    </row>
    <row r="979" spans="4:6" ht="12.75">
      <c r="D979" s="942"/>
      <c r="E979" s="942"/>
      <c r="F979" s="942"/>
    </row>
    <row r="980" spans="4:6" ht="12.75">
      <c r="D980" s="942"/>
      <c r="E980" s="942"/>
      <c r="F980" s="942"/>
    </row>
    <row r="981" spans="4:6" ht="12.75">
      <c r="D981" s="942"/>
      <c r="E981" s="942"/>
      <c r="F981" s="942"/>
    </row>
    <row r="982" spans="4:6" ht="12.75">
      <c r="D982" s="942"/>
      <c r="E982" s="942"/>
      <c r="F982" s="942"/>
    </row>
    <row r="983" spans="4:6" ht="12.75">
      <c r="D983" s="942"/>
      <c r="E983" s="942"/>
      <c r="F983" s="942"/>
    </row>
    <row r="984" spans="4:6" ht="12.75">
      <c r="D984" s="942"/>
      <c r="E984" s="942"/>
      <c r="F984" s="942"/>
    </row>
    <row r="985" spans="4:6" ht="12.75">
      <c r="D985" s="942"/>
      <c r="E985" s="942"/>
      <c r="F985" s="942"/>
    </row>
    <row r="986" spans="4:6" ht="12.75">
      <c r="D986" s="942"/>
      <c r="E986" s="942"/>
      <c r="F986" s="942"/>
    </row>
    <row r="987" spans="4:6" ht="12.75">
      <c r="D987" s="942"/>
      <c r="E987" s="942"/>
      <c r="F987" s="942"/>
    </row>
    <row r="988" spans="4:6" ht="12.75">
      <c r="D988" s="942"/>
      <c r="E988" s="942"/>
      <c r="F988" s="942"/>
    </row>
    <row r="989" spans="4:6" ht="12.75">
      <c r="D989" s="942"/>
      <c r="E989" s="942"/>
      <c r="F989" s="942"/>
    </row>
    <row r="990" spans="4:6" ht="12.75">
      <c r="D990" s="942"/>
      <c r="E990" s="942"/>
      <c r="F990" s="942"/>
    </row>
    <row r="991" spans="4:6" ht="12.75">
      <c r="D991" s="942"/>
      <c r="E991" s="942"/>
      <c r="F991" s="942"/>
    </row>
    <row r="992" spans="4:6" ht="12.75">
      <c r="D992" s="942"/>
      <c r="E992" s="942"/>
      <c r="F992" s="942"/>
    </row>
    <row r="993" spans="4:6" ht="12.75">
      <c r="D993" s="942"/>
      <c r="E993" s="942"/>
      <c r="F993" s="942"/>
    </row>
    <row r="994" spans="4:6" ht="12.75">
      <c r="D994" s="942"/>
      <c r="E994" s="942"/>
      <c r="F994" s="942"/>
    </row>
    <row r="995" spans="4:6" ht="12.75">
      <c r="D995" s="942"/>
      <c r="E995" s="942"/>
      <c r="F995" s="942"/>
    </row>
    <row r="996" spans="4:6" ht="12.75">
      <c r="D996" s="942"/>
      <c r="E996" s="942"/>
      <c r="F996" s="942"/>
    </row>
    <row r="997" spans="4:6" ht="12.75">
      <c r="D997" s="942"/>
      <c r="E997" s="942"/>
      <c r="F997" s="942"/>
    </row>
    <row r="998" spans="4:6" ht="12.75">
      <c r="D998" s="942"/>
      <c r="E998" s="942"/>
      <c r="F998" s="942"/>
    </row>
    <row r="999" spans="4:6" ht="12.75">
      <c r="D999" s="942"/>
      <c r="E999" s="942"/>
      <c r="F999" s="942"/>
    </row>
    <row r="1000" spans="4:6" ht="12.75">
      <c r="D1000" s="942"/>
      <c r="E1000" s="942"/>
      <c r="F1000" s="942"/>
    </row>
    <row r="1001" spans="4:6" ht="12.75">
      <c r="D1001" s="942"/>
      <c r="E1001" s="942"/>
      <c r="F1001" s="942"/>
    </row>
    <row r="1002" spans="4:6" ht="12.75">
      <c r="D1002" s="942"/>
      <c r="E1002" s="942"/>
      <c r="F1002" s="942"/>
    </row>
    <row r="1003" spans="4:6" ht="12.75">
      <c r="D1003" s="942"/>
      <c r="E1003" s="942"/>
      <c r="F1003" s="942"/>
    </row>
    <row r="1004" spans="4:6" ht="12.75">
      <c r="D1004" s="942"/>
      <c r="E1004" s="942"/>
      <c r="F1004" s="942"/>
    </row>
    <row r="1005" spans="4:6" ht="12.75">
      <c r="D1005" s="942"/>
      <c r="E1005" s="942"/>
      <c r="F1005" s="942"/>
    </row>
    <row r="1006" spans="4:6" ht="12.75">
      <c r="D1006" s="942"/>
      <c r="E1006" s="942"/>
      <c r="F1006" s="942"/>
    </row>
    <row r="1007" spans="4:6" ht="12.75">
      <c r="D1007" s="942"/>
      <c r="E1007" s="942"/>
      <c r="F1007" s="942"/>
    </row>
    <row r="1008" spans="4:6" ht="12.75">
      <c r="D1008" s="942"/>
      <c r="E1008" s="942"/>
      <c r="F1008" s="942"/>
    </row>
    <row r="1009" spans="4:6" ht="12.75">
      <c r="D1009" s="942"/>
      <c r="E1009" s="942"/>
      <c r="F1009" s="942"/>
    </row>
    <row r="1010" spans="4:6" ht="12.75">
      <c r="D1010" s="942"/>
      <c r="E1010" s="942"/>
      <c r="F1010" s="942"/>
    </row>
    <row r="1011" spans="4:6" ht="12.75">
      <c r="D1011" s="942"/>
      <c r="E1011" s="942"/>
      <c r="F1011" s="942"/>
    </row>
    <row r="1012" spans="4:6" ht="12.75">
      <c r="D1012" s="942"/>
      <c r="E1012" s="942"/>
      <c r="F1012" s="942"/>
    </row>
    <row r="1013" spans="4:6" ht="12.75">
      <c r="D1013" s="942"/>
      <c r="E1013" s="942"/>
      <c r="F1013" s="942"/>
    </row>
    <row r="1014" spans="4:6" ht="12.75">
      <c r="D1014" s="942"/>
      <c r="E1014" s="942"/>
      <c r="F1014" s="942"/>
    </row>
    <row r="1015" spans="4:6" ht="12.75">
      <c r="D1015" s="942"/>
      <c r="E1015" s="942"/>
      <c r="F1015" s="942"/>
    </row>
    <row r="1016" spans="4:6" ht="12.75">
      <c r="D1016" s="942"/>
      <c r="E1016" s="942"/>
      <c r="F1016" s="942"/>
    </row>
    <row r="1017" spans="4:6" ht="12.75">
      <c r="D1017" s="942"/>
      <c r="E1017" s="942"/>
      <c r="F1017" s="942"/>
    </row>
    <row r="1018" spans="4:6" ht="12.75">
      <c r="D1018" s="942"/>
      <c r="E1018" s="942"/>
      <c r="F1018" s="942"/>
    </row>
    <row r="1019" spans="4:6" ht="12.75">
      <c r="D1019" s="942"/>
      <c r="E1019" s="942"/>
      <c r="F1019" s="942"/>
    </row>
    <row r="1020" spans="4:6" ht="12.75">
      <c r="D1020" s="942"/>
      <c r="E1020" s="942"/>
      <c r="F1020" s="942"/>
    </row>
    <row r="1021" spans="4:6" ht="12.75">
      <c r="D1021" s="942"/>
      <c r="E1021" s="942"/>
      <c r="F1021" s="942"/>
    </row>
    <row r="1022" spans="4:6" ht="12.75">
      <c r="D1022" s="942"/>
      <c r="E1022" s="942"/>
      <c r="F1022" s="942"/>
    </row>
    <row r="1023" spans="4:6" ht="12.75">
      <c r="D1023" s="942"/>
      <c r="E1023" s="942"/>
      <c r="F1023" s="942"/>
    </row>
    <row r="1024" spans="4:6" ht="12.75">
      <c r="D1024" s="942"/>
      <c r="E1024" s="942"/>
      <c r="F1024" s="942"/>
    </row>
    <row r="1025" spans="4:6" ht="12.75">
      <c r="D1025" s="942"/>
      <c r="E1025" s="942"/>
      <c r="F1025" s="942"/>
    </row>
    <row r="1026" spans="4:6" ht="12.75">
      <c r="D1026" s="942"/>
      <c r="E1026" s="942"/>
      <c r="F1026" s="942"/>
    </row>
    <row r="1027" spans="4:6" ht="12.75">
      <c r="D1027" s="942"/>
      <c r="E1027" s="942"/>
      <c r="F1027" s="942"/>
    </row>
    <row r="1028" spans="4:6" ht="12.75">
      <c r="D1028" s="942"/>
      <c r="E1028" s="942"/>
      <c r="F1028" s="942"/>
    </row>
    <row r="1029" spans="4:6" ht="12.75">
      <c r="D1029" s="942"/>
      <c r="E1029" s="942"/>
      <c r="F1029" s="942"/>
    </row>
    <row r="1030" spans="4:6" ht="12.75">
      <c r="D1030" s="942"/>
      <c r="E1030" s="942"/>
      <c r="F1030" s="942"/>
    </row>
    <row r="1031" spans="4:6" ht="12.75">
      <c r="D1031" s="942"/>
      <c r="E1031" s="942"/>
      <c r="F1031" s="942"/>
    </row>
    <row r="1032" spans="4:6" ht="12.75">
      <c r="D1032" s="942"/>
      <c r="E1032" s="942"/>
      <c r="F1032" s="942"/>
    </row>
    <row r="1033" spans="4:6" ht="12.75">
      <c r="D1033" s="942"/>
      <c r="E1033" s="942"/>
      <c r="F1033" s="942"/>
    </row>
    <row r="1034" spans="4:6" ht="12.75">
      <c r="D1034" s="942"/>
      <c r="E1034" s="942"/>
      <c r="F1034" s="942"/>
    </row>
    <row r="1035" spans="4:6" ht="12.75">
      <c r="D1035" s="942"/>
      <c r="E1035" s="942"/>
      <c r="F1035" s="942"/>
    </row>
    <row r="1036" spans="4:6" ht="12.75">
      <c r="D1036" s="942"/>
      <c r="E1036" s="942"/>
      <c r="F1036" s="942"/>
    </row>
    <row r="1037" spans="4:6" ht="12.75">
      <c r="D1037" s="942"/>
      <c r="E1037" s="942"/>
      <c r="F1037" s="942"/>
    </row>
    <row r="1038" spans="4:6" ht="12.75">
      <c r="D1038" s="942"/>
      <c r="E1038" s="942"/>
      <c r="F1038" s="942"/>
    </row>
    <row r="1039" spans="4:6" ht="12.75">
      <c r="D1039" s="942"/>
      <c r="E1039" s="942"/>
      <c r="F1039" s="942"/>
    </row>
    <row r="1040" spans="4:6" ht="12.75">
      <c r="D1040" s="942"/>
      <c r="E1040" s="942"/>
      <c r="F1040" s="942"/>
    </row>
    <row r="1041" spans="4:6" ht="12.75">
      <c r="D1041" s="942"/>
      <c r="E1041" s="942"/>
      <c r="F1041" s="942"/>
    </row>
    <row r="1042" spans="4:6" ht="12.75">
      <c r="D1042" s="942"/>
      <c r="E1042" s="942"/>
      <c r="F1042" s="942"/>
    </row>
    <row r="1043" spans="4:6" ht="12.75">
      <c r="D1043" s="942"/>
      <c r="E1043" s="942"/>
      <c r="F1043" s="942"/>
    </row>
    <row r="1044" spans="4:6" ht="12.75">
      <c r="D1044" s="942"/>
      <c r="E1044" s="942"/>
      <c r="F1044" s="942"/>
    </row>
    <row r="1045" spans="4:6" ht="12.75">
      <c r="D1045" s="942"/>
      <c r="E1045" s="942"/>
      <c r="F1045" s="942"/>
    </row>
    <row r="1046" spans="4:6" ht="12.75">
      <c r="D1046" s="942"/>
      <c r="E1046" s="942"/>
      <c r="F1046" s="942"/>
    </row>
    <row r="1047" spans="4:6" ht="12.75">
      <c r="D1047" s="942"/>
      <c r="E1047" s="942"/>
      <c r="F1047" s="942"/>
    </row>
    <row r="1048" spans="4:6" ht="12.75">
      <c r="D1048" s="942"/>
      <c r="E1048" s="942"/>
      <c r="F1048" s="942"/>
    </row>
    <row r="1049" spans="4:6" ht="12.75">
      <c r="D1049" s="942"/>
      <c r="E1049" s="942"/>
      <c r="F1049" s="942"/>
    </row>
    <row r="1050" spans="4:6" ht="12.75">
      <c r="D1050" s="942"/>
      <c r="E1050" s="942"/>
      <c r="F1050" s="942"/>
    </row>
    <row r="1051" spans="4:6" ht="12.75">
      <c r="D1051" s="942"/>
      <c r="E1051" s="942"/>
      <c r="F1051" s="942"/>
    </row>
    <row r="1052" spans="4:6" ht="12.75">
      <c r="D1052" s="942"/>
      <c r="E1052" s="942"/>
      <c r="F1052" s="942"/>
    </row>
    <row r="1053" spans="4:6" ht="12.75">
      <c r="D1053" s="942"/>
      <c r="E1053" s="942"/>
      <c r="F1053" s="942"/>
    </row>
    <row r="1054" spans="4:6" ht="12.75">
      <c r="D1054" s="942"/>
      <c r="E1054" s="942"/>
      <c r="F1054" s="942"/>
    </row>
    <row r="1055" spans="4:6" ht="12.75">
      <c r="D1055" s="942"/>
      <c r="E1055" s="942"/>
      <c r="F1055" s="942"/>
    </row>
    <row r="1056" spans="4:6" ht="12.75">
      <c r="D1056" s="942"/>
      <c r="E1056" s="942"/>
      <c r="F1056" s="942"/>
    </row>
    <row r="1057" spans="4:6" ht="12.75">
      <c r="D1057" s="942"/>
      <c r="E1057" s="942"/>
      <c r="F1057" s="942"/>
    </row>
    <row r="1058" spans="4:6" ht="12.75">
      <c r="D1058" s="942"/>
      <c r="E1058" s="942"/>
      <c r="F1058" s="942"/>
    </row>
    <row r="1059" spans="4:6" ht="12.75">
      <c r="D1059" s="942"/>
      <c r="E1059" s="942"/>
      <c r="F1059" s="942"/>
    </row>
    <row r="1060" spans="4:6" ht="12.75">
      <c r="D1060" s="942"/>
      <c r="E1060" s="942"/>
      <c r="F1060" s="942"/>
    </row>
    <row r="1061" spans="4:6" ht="12.75">
      <c r="D1061" s="942"/>
      <c r="E1061" s="942"/>
      <c r="F1061" s="942"/>
    </row>
    <row r="1062" spans="4:6" ht="12.75">
      <c r="D1062" s="942"/>
      <c r="E1062" s="942"/>
      <c r="F1062" s="942"/>
    </row>
    <row r="1063" spans="4:6" ht="12.75">
      <c r="D1063" s="942"/>
      <c r="E1063" s="942"/>
      <c r="F1063" s="942"/>
    </row>
    <row r="1064" spans="4:6" ht="12.75">
      <c r="D1064" s="942"/>
      <c r="E1064" s="942"/>
      <c r="F1064" s="942"/>
    </row>
    <row r="1065" spans="4:6" ht="12.75">
      <c r="D1065" s="942"/>
      <c r="E1065" s="942"/>
      <c r="F1065" s="942"/>
    </row>
    <row r="1066" spans="4:6" ht="12.75">
      <c r="D1066" s="942"/>
      <c r="E1066" s="942"/>
      <c r="F1066" s="942"/>
    </row>
    <row r="1067" spans="4:6" ht="12.75">
      <c r="D1067" s="942"/>
      <c r="E1067" s="942"/>
      <c r="F1067" s="942"/>
    </row>
    <row r="1068" spans="4:6" ht="12.75">
      <c r="D1068" s="942"/>
      <c r="E1068" s="942"/>
      <c r="F1068" s="942"/>
    </row>
    <row r="1069" spans="4:6" ht="12.75">
      <c r="D1069" s="942"/>
      <c r="E1069" s="942"/>
      <c r="F1069" s="942"/>
    </row>
    <row r="1070" spans="4:6" ht="12.75">
      <c r="D1070" s="942"/>
      <c r="E1070" s="942"/>
      <c r="F1070" s="942"/>
    </row>
    <row r="1071" spans="4:6" ht="12.75">
      <c r="D1071" s="942"/>
      <c r="E1071" s="942"/>
      <c r="F1071" s="942"/>
    </row>
    <row r="1072" spans="4:6" ht="12.75">
      <c r="D1072" s="942"/>
      <c r="E1072" s="942"/>
      <c r="F1072" s="942"/>
    </row>
    <row r="1073" spans="4:6" ht="12.75">
      <c r="D1073" s="942"/>
      <c r="E1073" s="942"/>
      <c r="F1073" s="942"/>
    </row>
    <row r="1074" spans="4:6" ht="12.75">
      <c r="D1074" s="942"/>
      <c r="E1074" s="942"/>
      <c r="F1074" s="942"/>
    </row>
    <row r="1075" spans="4:6" ht="12.75">
      <c r="D1075" s="942"/>
      <c r="E1075" s="942"/>
      <c r="F1075" s="942"/>
    </row>
    <row r="1076" spans="4:6" ht="12.75">
      <c r="D1076" s="942"/>
      <c r="E1076" s="942"/>
      <c r="F1076" s="942"/>
    </row>
    <row r="1077" spans="4:6" ht="12.75">
      <c r="D1077" s="942"/>
      <c r="E1077" s="942"/>
      <c r="F1077" s="942"/>
    </row>
    <row r="1078" spans="4:6" ht="12.75">
      <c r="D1078" s="942"/>
      <c r="E1078" s="942"/>
      <c r="F1078" s="942"/>
    </row>
    <row r="1079" spans="4:6" ht="12.75">
      <c r="D1079" s="942"/>
      <c r="E1079" s="942"/>
      <c r="F1079" s="942"/>
    </row>
    <row r="1080" spans="4:6" ht="12.75">
      <c r="D1080" s="942"/>
      <c r="E1080" s="942"/>
      <c r="F1080" s="942"/>
    </row>
    <row r="1081" spans="4:6" ht="12.75">
      <c r="D1081" s="942"/>
      <c r="E1081" s="942"/>
      <c r="F1081" s="942"/>
    </row>
    <row r="1082" spans="4:6" ht="12.75">
      <c r="D1082" s="942"/>
      <c r="E1082" s="942"/>
      <c r="F1082" s="942"/>
    </row>
    <row r="1083" spans="4:6" ht="12.75">
      <c r="D1083" s="942"/>
      <c r="E1083" s="942"/>
      <c r="F1083" s="942"/>
    </row>
    <row r="1084" spans="4:6" ht="12.75">
      <c r="D1084" s="942"/>
      <c r="E1084" s="942"/>
      <c r="F1084" s="942"/>
    </row>
    <row r="1085" spans="4:6" ht="12.75">
      <c r="D1085" s="942"/>
      <c r="E1085" s="942"/>
      <c r="F1085" s="942"/>
    </row>
    <row r="1086" spans="4:6" ht="12.75">
      <c r="D1086" s="942"/>
      <c r="E1086" s="942"/>
      <c r="F1086" s="942"/>
    </row>
    <row r="1087" spans="4:6" ht="12.75">
      <c r="D1087" s="942"/>
      <c r="E1087" s="942"/>
      <c r="F1087" s="942"/>
    </row>
    <row r="1088" spans="4:6" ht="12.75">
      <c r="D1088" s="942"/>
      <c r="E1088" s="942"/>
      <c r="F1088" s="942"/>
    </row>
    <row r="1089" spans="4:6" ht="12.75">
      <c r="D1089" s="942"/>
      <c r="E1089" s="942"/>
      <c r="F1089" s="942"/>
    </row>
    <row r="1090" spans="4:6" ht="12.75">
      <c r="D1090" s="942"/>
      <c r="E1090" s="942"/>
      <c r="F1090" s="942"/>
    </row>
  </sheetData>
  <sheetProtection/>
  <mergeCells count="12">
    <mergeCell ref="A43:B43"/>
    <mergeCell ref="A44:B44"/>
    <mergeCell ref="A45:B45"/>
    <mergeCell ref="A46:B46"/>
    <mergeCell ref="A47:B47"/>
    <mergeCell ref="A15:E15"/>
    <mergeCell ref="A22:E22"/>
    <mergeCell ref="A31:B31"/>
    <mergeCell ref="A36:B36"/>
    <mergeCell ref="A37:B37"/>
    <mergeCell ref="A38:B38"/>
    <mergeCell ref="A42:B4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L6" sqref="L6:M6"/>
    </sheetView>
  </sheetViews>
  <sheetFormatPr defaultColWidth="9.140625" defaultRowHeight="15"/>
  <cols>
    <col min="1" max="1" width="33.421875" style="0" customWidth="1"/>
    <col min="2" max="2" width="10.140625" style="0" customWidth="1"/>
    <col min="3" max="10" width="10.140625" style="0" bestFit="1" customWidth="1"/>
    <col min="11" max="13" width="8.421875" style="0" bestFit="1" customWidth="1"/>
  </cols>
  <sheetData>
    <row r="3" spans="1:13" ht="15.75">
      <c r="A3" s="779" t="s">
        <v>626</v>
      </c>
      <c r="B3" s="780"/>
      <c r="C3" s="780"/>
      <c r="D3" s="780"/>
      <c r="E3" s="780"/>
      <c r="F3" s="781"/>
      <c r="G3" s="781"/>
      <c r="H3" s="781"/>
      <c r="I3" s="781"/>
      <c r="J3" s="781"/>
      <c r="K3" s="782"/>
      <c r="L3" s="782"/>
      <c r="M3" s="782"/>
    </row>
    <row r="4" spans="1:13" ht="15.75">
      <c r="A4" s="780" t="s">
        <v>627</v>
      </c>
      <c r="B4" s="780"/>
      <c r="C4" s="780"/>
      <c r="D4" s="780"/>
      <c r="E4" s="780"/>
      <c r="F4" s="781"/>
      <c r="G4" s="781"/>
      <c r="H4" s="781"/>
      <c r="I4" s="781"/>
      <c r="J4" s="781"/>
      <c r="K4" s="782"/>
      <c r="L4" s="782"/>
      <c r="M4" s="782"/>
    </row>
    <row r="5" spans="1:13" ht="15.75">
      <c r="A5" s="780" t="s">
        <v>628</v>
      </c>
      <c r="B5" s="780"/>
      <c r="C5" s="780"/>
      <c r="D5" s="780"/>
      <c r="E5" s="780"/>
      <c r="F5" s="781"/>
      <c r="G5" s="781"/>
      <c r="H5" s="781"/>
      <c r="I5" s="781"/>
      <c r="J5" s="781"/>
      <c r="K5" s="782"/>
      <c r="L5" s="782"/>
      <c r="M5" s="782"/>
    </row>
    <row r="6" spans="1:13" ht="15">
      <c r="A6" s="783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2004" t="s">
        <v>1357</v>
      </c>
      <c r="M6" s="1726"/>
    </row>
    <row r="7" spans="1:13" ht="15.75">
      <c r="A7" s="784"/>
      <c r="B7" s="785" t="s">
        <v>629</v>
      </c>
      <c r="C7" s="785"/>
      <c r="D7" s="785"/>
      <c r="E7" s="785"/>
      <c r="F7" s="785"/>
      <c r="G7" s="785"/>
      <c r="H7" s="785"/>
      <c r="I7" s="785"/>
      <c r="J7" s="785"/>
      <c r="K7" s="786"/>
      <c r="L7" s="787"/>
      <c r="M7" s="786"/>
    </row>
    <row r="8" spans="1:13" ht="15.75">
      <c r="A8" s="788" t="s">
        <v>630</v>
      </c>
      <c r="B8" s="789"/>
      <c r="C8" s="789" t="s">
        <v>631</v>
      </c>
      <c r="D8" s="789"/>
      <c r="E8" s="789"/>
      <c r="F8" s="789"/>
      <c r="G8" s="789"/>
      <c r="H8" s="789"/>
      <c r="I8" s="790"/>
      <c r="J8" s="791"/>
      <c r="K8" s="792" t="s">
        <v>632</v>
      </c>
      <c r="L8" s="793" t="s">
        <v>216</v>
      </c>
      <c r="M8" s="792" t="s">
        <v>216</v>
      </c>
    </row>
    <row r="9" spans="1:13" ht="19.5" thickBot="1">
      <c r="A9" s="794"/>
      <c r="B9" s="795" t="s">
        <v>633</v>
      </c>
      <c r="C9" s="796">
        <v>2004</v>
      </c>
      <c r="D9" s="796">
        <v>2005</v>
      </c>
      <c r="E9" s="795">
        <v>2006</v>
      </c>
      <c r="F9" s="797">
        <v>2007</v>
      </c>
      <c r="G9" s="797">
        <v>2008</v>
      </c>
      <c r="H9" s="797">
        <v>2009</v>
      </c>
      <c r="I9" s="798">
        <v>2010</v>
      </c>
      <c r="J9" s="798">
        <v>2011</v>
      </c>
      <c r="K9" s="799" t="s">
        <v>634</v>
      </c>
      <c r="L9" s="800" t="s">
        <v>635</v>
      </c>
      <c r="M9" s="801" t="s">
        <v>636</v>
      </c>
    </row>
    <row r="10" spans="1:13" ht="16.5" thickTop="1">
      <c r="A10" s="802" t="s">
        <v>637</v>
      </c>
      <c r="B10" s="803">
        <v>350956</v>
      </c>
      <c r="C10" s="804">
        <v>51019</v>
      </c>
      <c r="D10" s="804">
        <v>49607</v>
      </c>
      <c r="E10" s="803">
        <v>45545</v>
      </c>
      <c r="F10" s="805">
        <v>42562</v>
      </c>
      <c r="G10" s="805">
        <v>39206</v>
      </c>
      <c r="H10" s="805">
        <v>34444</v>
      </c>
      <c r="I10" s="805">
        <v>32750</v>
      </c>
      <c r="J10" s="805">
        <v>33880</v>
      </c>
      <c r="K10" s="806">
        <f>J10/B10*100</f>
        <v>9.653631794299</v>
      </c>
      <c r="L10" s="807">
        <f>J10/C10*100</f>
        <v>66.40663282306592</v>
      </c>
      <c r="M10" s="808">
        <f>J10/I10*100</f>
        <v>103.45038167938931</v>
      </c>
    </row>
    <row r="11" spans="1:13" ht="15.75">
      <c r="A11" s="802" t="s">
        <v>638</v>
      </c>
      <c r="B11" s="803">
        <v>65049</v>
      </c>
      <c r="C11" s="804">
        <v>38268</v>
      </c>
      <c r="D11" s="804">
        <v>36610</v>
      </c>
      <c r="E11" s="803">
        <v>34972</v>
      </c>
      <c r="F11" s="805">
        <v>33746</v>
      </c>
      <c r="G11" s="805">
        <v>34805</v>
      </c>
      <c r="H11" s="805">
        <v>32192</v>
      </c>
      <c r="I11" s="805">
        <v>30595</v>
      </c>
      <c r="J11" s="805">
        <v>29956</v>
      </c>
      <c r="K11" s="806">
        <f aca="true" t="shared" si="0" ref="K11:K18">J11/B11*100</f>
        <v>46.05143814662792</v>
      </c>
      <c r="L11" s="807">
        <f aca="true" t="shared" si="1" ref="L11:L18">J11/C11*100</f>
        <v>78.2795024563604</v>
      </c>
      <c r="M11" s="809">
        <f aca="true" t="shared" si="2" ref="M11:M18">J11/I11*100</f>
        <v>97.91142343520183</v>
      </c>
    </row>
    <row r="12" spans="1:13" ht="15.75">
      <c r="A12" s="802" t="s">
        <v>639</v>
      </c>
      <c r="B12" s="803">
        <v>40696</v>
      </c>
      <c r="C12" s="804">
        <v>9382</v>
      </c>
      <c r="D12" s="804">
        <v>7716</v>
      </c>
      <c r="E12" s="803">
        <v>6724</v>
      </c>
      <c r="F12" s="805">
        <v>6581</v>
      </c>
      <c r="G12" s="805">
        <v>6491</v>
      </c>
      <c r="H12" s="805">
        <v>5640</v>
      </c>
      <c r="I12" s="805">
        <v>5020</v>
      </c>
      <c r="J12" s="805">
        <v>5305</v>
      </c>
      <c r="K12" s="806">
        <f t="shared" si="0"/>
        <v>13.035679182229213</v>
      </c>
      <c r="L12" s="807">
        <f t="shared" si="1"/>
        <v>56.54444681304626</v>
      </c>
      <c r="M12" s="809">
        <f t="shared" si="2"/>
        <v>105.67729083665338</v>
      </c>
    </row>
    <row r="13" spans="1:13" ht="18.75">
      <c r="A13" s="802" t="s">
        <v>640</v>
      </c>
      <c r="B13" s="803">
        <v>221798</v>
      </c>
      <c r="C13" s="804">
        <v>45328</v>
      </c>
      <c r="D13" s="804">
        <v>47975</v>
      </c>
      <c r="E13" s="803">
        <v>47671</v>
      </c>
      <c r="F13" s="805">
        <v>48495</v>
      </c>
      <c r="G13" s="805">
        <v>51710</v>
      </c>
      <c r="H13" s="805">
        <v>50265</v>
      </c>
      <c r="I13" s="805">
        <v>47336</v>
      </c>
      <c r="J13" s="805">
        <v>44958</v>
      </c>
      <c r="K13" s="806">
        <f t="shared" si="0"/>
        <v>20.269795038728933</v>
      </c>
      <c r="L13" s="807">
        <f t="shared" si="1"/>
        <v>99.18372749735262</v>
      </c>
      <c r="M13" s="809">
        <f t="shared" si="2"/>
        <v>94.97633936116276</v>
      </c>
    </row>
    <row r="14" spans="1:13" ht="15.75">
      <c r="A14" s="802" t="s">
        <v>641</v>
      </c>
      <c r="B14" s="803">
        <v>727293</v>
      </c>
      <c r="C14" s="804">
        <v>416675</v>
      </c>
      <c r="D14" s="804">
        <v>418185</v>
      </c>
      <c r="E14" s="803">
        <v>419290</v>
      </c>
      <c r="F14" s="805">
        <v>432085</v>
      </c>
      <c r="G14" s="805">
        <v>437754</v>
      </c>
      <c r="H14" s="805">
        <v>383189</v>
      </c>
      <c r="I14" s="805">
        <v>365598</v>
      </c>
      <c r="J14" s="805">
        <v>334354</v>
      </c>
      <c r="K14" s="806">
        <f t="shared" si="0"/>
        <v>45.97239351953064</v>
      </c>
      <c r="L14" s="807">
        <f t="shared" si="1"/>
        <v>80.24335513289735</v>
      </c>
      <c r="M14" s="809">
        <f t="shared" si="2"/>
        <v>91.45400138950431</v>
      </c>
    </row>
    <row r="15" spans="1:13" ht="15.75">
      <c r="A15" s="802" t="s">
        <v>642</v>
      </c>
      <c r="B15" s="803">
        <v>158047</v>
      </c>
      <c r="C15" s="804">
        <v>102623</v>
      </c>
      <c r="D15" s="804">
        <v>100231</v>
      </c>
      <c r="E15" s="803">
        <v>98704</v>
      </c>
      <c r="F15" s="805">
        <v>100644</v>
      </c>
      <c r="G15" s="805">
        <v>105605</v>
      </c>
      <c r="H15" s="805">
        <v>94758</v>
      </c>
      <c r="I15" s="805">
        <v>115992</v>
      </c>
      <c r="J15" s="805">
        <v>109814</v>
      </c>
      <c r="K15" s="806">
        <f t="shared" si="0"/>
        <v>69.48186299012319</v>
      </c>
      <c r="L15" s="807">
        <f t="shared" si="1"/>
        <v>107.00720111475985</v>
      </c>
      <c r="M15" s="809">
        <f t="shared" si="2"/>
        <v>94.6737706048693</v>
      </c>
    </row>
    <row r="16" spans="1:13" ht="15.75">
      <c r="A16" s="802" t="s">
        <v>643</v>
      </c>
      <c r="B16" s="803">
        <v>9484</v>
      </c>
      <c r="C16" s="804">
        <v>31657</v>
      </c>
      <c r="D16" s="804">
        <v>31933</v>
      </c>
      <c r="E16" s="803">
        <v>31973</v>
      </c>
      <c r="F16" s="805">
        <v>32095</v>
      </c>
      <c r="G16" s="805">
        <v>33809</v>
      </c>
      <c r="H16" s="805">
        <v>32941</v>
      </c>
      <c r="I16" s="805">
        <v>31553</v>
      </c>
      <c r="J16" s="805">
        <v>31345</v>
      </c>
      <c r="K16" s="806">
        <f t="shared" si="0"/>
        <v>330.50400674820753</v>
      </c>
      <c r="L16" s="807">
        <f t="shared" si="1"/>
        <v>99.01443598572196</v>
      </c>
      <c r="M16" s="809">
        <f t="shared" si="2"/>
        <v>99.34079168383356</v>
      </c>
    </row>
    <row r="17" spans="1:13" ht="15.75">
      <c r="A17" s="810" t="s">
        <v>644</v>
      </c>
      <c r="B17" s="811">
        <v>47801</v>
      </c>
      <c r="C17" s="812">
        <v>15651</v>
      </c>
      <c r="D17" s="812">
        <v>14215</v>
      </c>
      <c r="E17" s="811">
        <v>13731</v>
      </c>
      <c r="F17" s="813">
        <v>13863</v>
      </c>
      <c r="G17" s="813">
        <v>10450</v>
      </c>
      <c r="H17" s="813">
        <v>4667</v>
      </c>
      <c r="I17" s="813">
        <v>4022</v>
      </c>
      <c r="J17" s="813">
        <v>4505</v>
      </c>
      <c r="K17" s="814">
        <f t="shared" si="0"/>
        <v>9.424489027426205</v>
      </c>
      <c r="L17" s="815">
        <f t="shared" si="1"/>
        <v>28.78410325218836</v>
      </c>
      <c r="M17" s="816">
        <f t="shared" si="2"/>
        <v>112.0089507707608</v>
      </c>
    </row>
    <row r="18" spans="1:13" ht="15.75">
      <c r="A18" s="920" t="s">
        <v>691</v>
      </c>
      <c r="B18" s="811">
        <v>2504079</v>
      </c>
      <c r="C18" s="812">
        <v>1231874</v>
      </c>
      <c r="D18" s="812">
        <v>1269904</v>
      </c>
      <c r="E18" s="817">
        <v>1259613</v>
      </c>
      <c r="F18" s="813">
        <v>1314367</v>
      </c>
      <c r="G18" s="813">
        <v>1339276</v>
      </c>
      <c r="H18" s="813">
        <v>1273458</v>
      </c>
      <c r="I18" s="813">
        <v>1250925</v>
      </c>
      <c r="J18" s="813">
        <v>1286326</v>
      </c>
      <c r="K18" s="814">
        <f t="shared" si="0"/>
        <v>51.36922597090587</v>
      </c>
      <c r="L18" s="815">
        <f t="shared" si="1"/>
        <v>104.4202572665711</v>
      </c>
      <c r="M18" s="816">
        <f t="shared" si="2"/>
        <v>102.82998581050022</v>
      </c>
    </row>
    <row r="19" spans="1:13" ht="15.75">
      <c r="A19" s="818" t="s">
        <v>645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19"/>
      <c r="L19" s="819"/>
      <c r="M19" s="819"/>
    </row>
    <row r="20" spans="1:13" ht="15.75">
      <c r="A20" s="818" t="s">
        <v>646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9"/>
      <c r="L20" s="819"/>
      <c r="M20" s="819"/>
    </row>
    <row r="21" spans="1:7" ht="15.75">
      <c r="A21" s="780" t="s">
        <v>647</v>
      </c>
      <c r="B21" s="780"/>
      <c r="C21" s="780"/>
      <c r="D21" s="780"/>
      <c r="E21" s="820"/>
      <c r="F21" s="821"/>
      <c r="G21" s="821"/>
    </row>
    <row r="22" spans="1:7" ht="15.75">
      <c r="A22" s="780" t="s">
        <v>254</v>
      </c>
      <c r="B22" s="780"/>
      <c r="C22" s="780"/>
      <c r="D22" s="780"/>
      <c r="E22" s="820"/>
      <c r="F22" s="821"/>
      <c r="G22" s="821"/>
    </row>
  </sheetData>
  <sheetProtection/>
  <mergeCells count="1">
    <mergeCell ref="L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S21"/>
  <sheetViews>
    <sheetView zoomScalePageLayoutView="0" workbookViewId="0" topLeftCell="A1">
      <selection activeCell="R6" sqref="R6:S6"/>
    </sheetView>
  </sheetViews>
  <sheetFormatPr defaultColWidth="9.140625" defaultRowHeight="15"/>
  <cols>
    <col min="1" max="1" width="27.57421875" style="0" customWidth="1"/>
    <col min="2" max="2" width="7.57421875" style="0" customWidth="1"/>
    <col min="3" max="3" width="8.421875" style="0" customWidth="1"/>
    <col min="4" max="4" width="7.421875" style="0" customWidth="1"/>
    <col min="5" max="5" width="7.7109375" style="0" customWidth="1"/>
    <col min="6" max="6" width="8.00390625" style="0" customWidth="1"/>
    <col min="7" max="7" width="8.140625" style="0" customWidth="1"/>
    <col min="9" max="9" width="7.421875" style="0" customWidth="1"/>
    <col min="10" max="11" width="8.421875" style="0" customWidth="1"/>
    <col min="12" max="12" width="7.57421875" style="0" customWidth="1"/>
    <col min="13" max="13" width="7.7109375" style="0" bestFit="1" customWidth="1"/>
    <col min="14" max="14" width="8.8515625" style="0" customWidth="1"/>
    <col min="15" max="15" width="7.8515625" style="0" customWidth="1"/>
    <col min="16" max="16" width="8.7109375" style="0" customWidth="1"/>
    <col min="17" max="17" width="7.7109375" style="0" bestFit="1" customWidth="1"/>
    <col min="18" max="18" width="8.57421875" style="0" customWidth="1"/>
    <col min="19" max="19" width="7.7109375" style="0" customWidth="1"/>
  </cols>
  <sheetData>
    <row r="3" spans="1:15" ht="15.75">
      <c r="A3" s="779" t="s">
        <v>648</v>
      </c>
      <c r="B3" s="780"/>
      <c r="C3" s="780"/>
      <c r="D3" s="780"/>
      <c r="E3" s="780"/>
      <c r="F3" s="781"/>
      <c r="G3" s="781"/>
      <c r="H3" s="821"/>
      <c r="I3" s="821"/>
      <c r="J3" s="821"/>
      <c r="K3" s="821"/>
      <c r="L3" s="821"/>
      <c r="M3" s="821"/>
      <c r="N3" s="821"/>
      <c r="O3" s="821"/>
    </row>
    <row r="4" spans="1:15" ht="15.75">
      <c r="A4" s="780" t="s">
        <v>627</v>
      </c>
      <c r="B4" s="780"/>
      <c r="C4" s="780"/>
      <c r="D4" s="780"/>
      <c r="E4" s="780"/>
      <c r="F4" s="781"/>
      <c r="G4" s="781"/>
      <c r="H4" s="821"/>
      <c r="I4" s="821"/>
      <c r="J4" s="821"/>
      <c r="K4" s="821"/>
      <c r="L4" s="821"/>
      <c r="M4" s="821"/>
      <c r="N4" s="821"/>
      <c r="O4" s="821"/>
    </row>
    <row r="5" spans="1:15" ht="15.75">
      <c r="A5" s="780" t="s">
        <v>628</v>
      </c>
      <c r="B5" s="780"/>
      <c r="C5" s="780"/>
      <c r="D5" s="780"/>
      <c r="E5" s="780"/>
      <c r="F5" s="781"/>
      <c r="G5" s="781"/>
      <c r="H5" s="821"/>
      <c r="I5" s="821"/>
      <c r="J5" s="821"/>
      <c r="K5" s="821"/>
      <c r="L5" s="821"/>
      <c r="M5" s="821"/>
      <c r="N5" s="821"/>
      <c r="O5" s="821"/>
    </row>
    <row r="6" spans="1:19" ht="15.75">
      <c r="A6" s="822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3"/>
      <c r="N6" s="821"/>
      <c r="O6" s="821"/>
      <c r="R6" s="2005" t="s">
        <v>1358</v>
      </c>
      <c r="S6" s="2006"/>
    </row>
    <row r="7" spans="1:19" ht="45">
      <c r="A7" s="889" t="s">
        <v>630</v>
      </c>
      <c r="B7" s="937" t="s">
        <v>650</v>
      </c>
      <c r="C7" s="891" t="s">
        <v>651</v>
      </c>
      <c r="D7" s="892" t="s">
        <v>650</v>
      </c>
      <c r="E7" s="891" t="s">
        <v>651</v>
      </c>
      <c r="F7" s="892" t="s">
        <v>650</v>
      </c>
      <c r="G7" s="891" t="s">
        <v>651</v>
      </c>
      <c r="H7" s="892" t="s">
        <v>650</v>
      </c>
      <c r="I7" s="891" t="s">
        <v>651</v>
      </c>
      <c r="J7" s="890" t="s">
        <v>650</v>
      </c>
      <c r="K7" s="891" t="s">
        <v>651</v>
      </c>
      <c r="L7" s="890" t="s">
        <v>650</v>
      </c>
      <c r="M7" s="891" t="s">
        <v>651</v>
      </c>
      <c r="N7" s="890" t="s">
        <v>652</v>
      </c>
      <c r="O7" s="891" t="s">
        <v>651</v>
      </c>
      <c r="P7" s="890" t="s">
        <v>652</v>
      </c>
      <c r="Q7" s="891" t="s">
        <v>651</v>
      </c>
      <c r="R7" s="890" t="s">
        <v>652</v>
      </c>
      <c r="S7" s="891" t="s">
        <v>651</v>
      </c>
    </row>
    <row r="8" spans="1:19" ht="18.75" thickBot="1">
      <c r="A8" s="893"/>
      <c r="B8" s="894" t="s">
        <v>693</v>
      </c>
      <c r="C8" s="895"/>
      <c r="D8" s="896">
        <v>2004</v>
      </c>
      <c r="E8" s="895"/>
      <c r="F8" s="896">
        <v>2005</v>
      </c>
      <c r="G8" s="896"/>
      <c r="H8" s="897">
        <v>2006</v>
      </c>
      <c r="I8" s="896"/>
      <c r="J8" s="898">
        <v>2007</v>
      </c>
      <c r="K8" s="896"/>
      <c r="L8" s="898">
        <v>2008</v>
      </c>
      <c r="M8" s="896"/>
      <c r="N8" s="898">
        <v>2009</v>
      </c>
      <c r="O8" s="896"/>
      <c r="P8" s="898">
        <v>2010</v>
      </c>
      <c r="Q8" s="896"/>
      <c r="R8" s="898">
        <v>2011</v>
      </c>
      <c r="S8" s="896"/>
    </row>
    <row r="9" spans="1:19" ht="30.75" thickTop="1">
      <c r="A9" s="899" t="s">
        <v>637</v>
      </c>
      <c r="B9" s="900">
        <v>3410</v>
      </c>
      <c r="C9" s="901">
        <v>106.8</v>
      </c>
      <c r="D9" s="902">
        <v>12435</v>
      </c>
      <c r="E9" s="903">
        <v>73.4</v>
      </c>
      <c r="F9" s="904">
        <v>13311</v>
      </c>
      <c r="G9" s="905">
        <v>72.40929119295001</v>
      </c>
      <c r="H9" s="904">
        <v>14340</v>
      </c>
      <c r="I9" s="905">
        <v>71.22280719181484</v>
      </c>
      <c r="J9" s="904">
        <v>15842</v>
      </c>
      <c r="K9" s="905">
        <v>72.58315770182351</v>
      </c>
      <c r="L9" s="904">
        <v>17620</v>
      </c>
      <c r="M9" s="905">
        <v>74.2</v>
      </c>
      <c r="N9" s="906">
        <v>597.54</v>
      </c>
      <c r="O9" s="905">
        <v>73.94473387865213</v>
      </c>
      <c r="P9" s="907">
        <v>601</v>
      </c>
      <c r="Q9" s="908">
        <f>P9/P17*100</f>
        <v>71.54761904761905</v>
      </c>
      <c r="R9" s="909">
        <v>641</v>
      </c>
      <c r="S9" s="910">
        <f>R9/R17*100</f>
        <v>75.05854800936767</v>
      </c>
    </row>
    <row r="10" spans="1:19" ht="15">
      <c r="A10" s="911" t="s">
        <v>638</v>
      </c>
      <c r="B10" s="900">
        <v>3024</v>
      </c>
      <c r="C10" s="912">
        <v>94.7</v>
      </c>
      <c r="D10" s="913">
        <v>16163</v>
      </c>
      <c r="E10" s="903">
        <v>95.4</v>
      </c>
      <c r="F10" s="914">
        <v>16599</v>
      </c>
      <c r="G10" s="905">
        <v>90.29538160256759</v>
      </c>
      <c r="H10" s="914">
        <v>18014</v>
      </c>
      <c r="I10" s="905">
        <v>89.47054733286977</v>
      </c>
      <c r="J10" s="914">
        <v>19443</v>
      </c>
      <c r="K10" s="905">
        <v>89.08182901127097</v>
      </c>
      <c r="L10" s="914">
        <v>20870</v>
      </c>
      <c r="M10" s="905">
        <v>87.9</v>
      </c>
      <c r="N10" s="915">
        <v>707.06</v>
      </c>
      <c r="O10" s="905">
        <v>87.49767971389323</v>
      </c>
      <c r="P10" s="916">
        <v>731.5</v>
      </c>
      <c r="Q10" s="908">
        <f>P10/P17*100</f>
        <v>87.08333333333333</v>
      </c>
      <c r="R10" s="917">
        <v>746</v>
      </c>
      <c r="S10" s="918">
        <f>R10/R17*100</f>
        <v>87.35362997658079</v>
      </c>
    </row>
    <row r="11" spans="1:19" ht="15">
      <c r="A11" s="919" t="s">
        <v>653</v>
      </c>
      <c r="B11" s="900">
        <v>3117</v>
      </c>
      <c r="C11" s="912">
        <v>97.6</v>
      </c>
      <c r="D11" s="913">
        <v>16550</v>
      </c>
      <c r="E11" s="903">
        <v>97.6</v>
      </c>
      <c r="F11" s="914">
        <v>18336</v>
      </c>
      <c r="G11" s="905">
        <v>99.74432899961921</v>
      </c>
      <c r="H11" s="914">
        <v>21759</v>
      </c>
      <c r="I11" s="905">
        <v>108.07092480381444</v>
      </c>
      <c r="J11" s="914">
        <v>24131</v>
      </c>
      <c r="K11" s="905">
        <v>110.56079904700815</v>
      </c>
      <c r="L11" s="914">
        <v>24131</v>
      </c>
      <c r="M11" s="905">
        <v>101.6</v>
      </c>
      <c r="N11" s="915">
        <v>768.7</v>
      </c>
      <c r="O11" s="905">
        <v>95.12554294694898</v>
      </c>
      <c r="P11" s="916">
        <v>875</v>
      </c>
      <c r="Q11" s="908">
        <f>P11/P17*100</f>
        <v>104.16666666666667</v>
      </c>
      <c r="R11" s="917">
        <v>891</v>
      </c>
      <c r="S11" s="918">
        <f>R11/R17*100</f>
        <v>104.33255269320843</v>
      </c>
    </row>
    <row r="12" spans="1:19" ht="18">
      <c r="A12" s="911" t="s">
        <v>694</v>
      </c>
      <c r="B12" s="900">
        <v>3408</v>
      </c>
      <c r="C12" s="912">
        <v>106.7</v>
      </c>
      <c r="D12" s="913">
        <v>16354</v>
      </c>
      <c r="E12" s="903">
        <v>96.5</v>
      </c>
      <c r="F12" s="914">
        <v>17704</v>
      </c>
      <c r="G12" s="905">
        <v>96.30637001577544</v>
      </c>
      <c r="H12" s="914">
        <v>19453</v>
      </c>
      <c r="I12" s="905">
        <v>96.61766166683222</v>
      </c>
      <c r="J12" s="914">
        <v>21354</v>
      </c>
      <c r="K12" s="905">
        <v>97.83744158343261</v>
      </c>
      <c r="L12" s="914">
        <v>23786</v>
      </c>
      <c r="M12" s="905">
        <v>100.2</v>
      </c>
      <c r="N12" s="915">
        <v>798.75</v>
      </c>
      <c r="O12" s="905">
        <v>98.84418814735983</v>
      </c>
      <c r="P12" s="916">
        <v>839</v>
      </c>
      <c r="Q12" s="908">
        <f>P12/P17*100</f>
        <v>99.88095238095238</v>
      </c>
      <c r="R12" s="917">
        <v>849</v>
      </c>
      <c r="S12" s="918">
        <f>R12/R17*100</f>
        <v>99.41451990632318</v>
      </c>
    </row>
    <row r="13" spans="1:19" ht="15">
      <c r="A13" s="911" t="s">
        <v>641</v>
      </c>
      <c r="B13" s="900">
        <v>3199</v>
      </c>
      <c r="C13" s="912">
        <v>100.2</v>
      </c>
      <c r="D13" s="913">
        <v>18069</v>
      </c>
      <c r="E13" s="903">
        <v>106.6</v>
      </c>
      <c r="F13" s="914">
        <v>19461</v>
      </c>
      <c r="G13" s="905">
        <v>105.86411358320187</v>
      </c>
      <c r="H13" s="914">
        <v>20858</v>
      </c>
      <c r="I13" s="905">
        <v>103.59590742028409</v>
      </c>
      <c r="J13" s="914">
        <v>22327</v>
      </c>
      <c r="K13" s="905">
        <v>102.29542747182259</v>
      </c>
      <c r="L13" s="914">
        <v>23845</v>
      </c>
      <c r="M13" s="905">
        <v>100.4</v>
      </c>
      <c r="N13" s="915">
        <v>791.38</v>
      </c>
      <c r="O13" s="905">
        <v>97.93216102166838</v>
      </c>
      <c r="P13" s="916">
        <v>848</v>
      </c>
      <c r="Q13" s="908">
        <f>P13/P17*100</f>
        <v>100.95238095238095</v>
      </c>
      <c r="R13" s="917">
        <v>887</v>
      </c>
      <c r="S13" s="918">
        <f>R13/R17*100</f>
        <v>103.86416861826697</v>
      </c>
    </row>
    <row r="14" spans="1:19" ht="15">
      <c r="A14" s="911" t="s">
        <v>654</v>
      </c>
      <c r="B14" s="900">
        <v>3126</v>
      </c>
      <c r="C14" s="912">
        <v>97.2</v>
      </c>
      <c r="D14" s="913">
        <v>18545</v>
      </c>
      <c r="E14" s="903">
        <v>109.4</v>
      </c>
      <c r="F14" s="914">
        <v>19970</v>
      </c>
      <c r="G14" s="905">
        <v>108.63297611924061</v>
      </c>
      <c r="H14" s="914">
        <v>21470</v>
      </c>
      <c r="I14" s="905">
        <v>106.63554186947452</v>
      </c>
      <c r="J14" s="914">
        <v>23508</v>
      </c>
      <c r="K14" s="905">
        <v>107.70640520480161</v>
      </c>
      <c r="L14" s="914">
        <v>24881</v>
      </c>
      <c r="M14" s="905">
        <v>104.8</v>
      </c>
      <c r="N14" s="915">
        <v>741.97</v>
      </c>
      <c r="O14" s="905">
        <v>91.81774307317254</v>
      </c>
      <c r="P14" s="916">
        <v>762</v>
      </c>
      <c r="Q14" s="908">
        <f>P14/P17*100</f>
        <v>90.71428571428571</v>
      </c>
      <c r="R14" s="917">
        <v>765</v>
      </c>
      <c r="S14" s="918">
        <f>R14/R17*100</f>
        <v>89.5784543325527</v>
      </c>
    </row>
    <row r="15" spans="1:19" ht="15">
      <c r="A15" s="919" t="s">
        <v>655</v>
      </c>
      <c r="B15" s="900">
        <v>3117</v>
      </c>
      <c r="C15" s="912">
        <v>97.6</v>
      </c>
      <c r="D15" s="913">
        <v>34497</v>
      </c>
      <c r="E15" s="903">
        <v>203.5</v>
      </c>
      <c r="F15" s="914">
        <v>36168</v>
      </c>
      <c r="G15" s="905">
        <v>196.7469945057934</v>
      </c>
      <c r="H15" s="914">
        <v>39653</v>
      </c>
      <c r="I15" s="905">
        <v>196.945465381941</v>
      </c>
      <c r="J15" s="914">
        <v>42274</v>
      </c>
      <c r="K15" s="905">
        <v>193.68642902959772</v>
      </c>
      <c r="L15" s="914">
        <v>43939</v>
      </c>
      <c r="M15" s="905">
        <v>185.1</v>
      </c>
      <c r="N15" s="915">
        <v>1456.18</v>
      </c>
      <c r="O15" s="905">
        <v>180.2002252224381</v>
      </c>
      <c r="P15" s="916">
        <v>1485</v>
      </c>
      <c r="Q15" s="908">
        <f>P15/P17*100</f>
        <v>176.78571428571428</v>
      </c>
      <c r="R15" s="917">
        <v>1580</v>
      </c>
      <c r="S15" s="918">
        <f>R15/R17*100</f>
        <v>185.01170960187355</v>
      </c>
    </row>
    <row r="16" spans="1:19" ht="15">
      <c r="A16" s="920" t="s">
        <v>644</v>
      </c>
      <c r="B16" s="921">
        <v>2730</v>
      </c>
      <c r="C16" s="922">
        <v>85.5</v>
      </c>
      <c r="D16" s="923">
        <v>11477</v>
      </c>
      <c r="E16" s="924">
        <v>67.7</v>
      </c>
      <c r="F16" s="925">
        <v>12362</v>
      </c>
      <c r="G16" s="926">
        <v>67.24691290866562</v>
      </c>
      <c r="H16" s="925">
        <v>13214</v>
      </c>
      <c r="I16" s="926">
        <v>65.63027714314096</v>
      </c>
      <c r="J16" s="925">
        <v>14148</v>
      </c>
      <c r="K16" s="926">
        <v>64.82177219829562</v>
      </c>
      <c r="L16" s="925">
        <v>14588</v>
      </c>
      <c r="M16" s="926">
        <v>61.4</v>
      </c>
      <c r="N16" s="927">
        <v>555.03</v>
      </c>
      <c r="O16" s="926">
        <v>68.68418121743865</v>
      </c>
      <c r="P16" s="928">
        <v>581</v>
      </c>
      <c r="Q16" s="929">
        <f>P16/P17*100</f>
        <v>69.16666666666667</v>
      </c>
      <c r="R16" s="930">
        <v>607</v>
      </c>
      <c r="S16" s="931">
        <f>R16/R17*100</f>
        <v>71.07728337236534</v>
      </c>
    </row>
    <row r="17" spans="1:19" ht="15">
      <c r="A17" s="920" t="s">
        <v>691</v>
      </c>
      <c r="B17" s="932">
        <v>3194</v>
      </c>
      <c r="C17" s="933">
        <v>100</v>
      </c>
      <c r="D17" s="923">
        <v>16951</v>
      </c>
      <c r="E17" s="933">
        <v>100</v>
      </c>
      <c r="F17" s="925">
        <v>18383</v>
      </c>
      <c r="G17" s="934">
        <v>100</v>
      </c>
      <c r="H17" s="925">
        <v>20134</v>
      </c>
      <c r="I17" s="934">
        <v>100</v>
      </c>
      <c r="J17" s="925">
        <v>21826</v>
      </c>
      <c r="K17" s="934">
        <v>100</v>
      </c>
      <c r="L17" s="925">
        <v>23743</v>
      </c>
      <c r="M17" s="934">
        <v>100</v>
      </c>
      <c r="N17" s="927">
        <v>808.09</v>
      </c>
      <c r="O17" s="935">
        <v>100</v>
      </c>
      <c r="P17" s="928">
        <v>840</v>
      </c>
      <c r="Q17" s="936">
        <v>100</v>
      </c>
      <c r="R17" s="930">
        <v>854</v>
      </c>
      <c r="S17" s="931">
        <v>100</v>
      </c>
    </row>
    <row r="18" spans="1:15" ht="15.75">
      <c r="A18" s="783" t="s">
        <v>645</v>
      </c>
      <c r="B18" s="780"/>
      <c r="C18" s="780"/>
      <c r="D18" s="780"/>
      <c r="E18" s="820"/>
      <c r="F18" s="821"/>
      <c r="G18" s="821"/>
      <c r="H18" s="821"/>
      <c r="I18" s="821"/>
      <c r="J18" s="821"/>
      <c r="K18" s="821"/>
      <c r="L18" s="821"/>
      <c r="M18" s="821"/>
      <c r="N18" s="821"/>
      <c r="O18" s="821"/>
    </row>
    <row r="19" spans="1:15" ht="15.75">
      <c r="A19" s="783" t="s">
        <v>646</v>
      </c>
      <c r="B19" s="780"/>
      <c r="C19" s="780"/>
      <c r="D19" s="780"/>
      <c r="E19" s="820"/>
      <c r="F19" s="821"/>
      <c r="G19" s="821"/>
      <c r="H19" s="821"/>
      <c r="I19" s="821"/>
      <c r="J19" s="821"/>
      <c r="K19" s="821"/>
      <c r="L19" s="821"/>
      <c r="M19" s="821"/>
      <c r="N19" s="821"/>
      <c r="O19" s="821"/>
    </row>
    <row r="20" spans="1:15" ht="18">
      <c r="A20" s="783" t="s">
        <v>692</v>
      </c>
      <c r="B20" s="780"/>
      <c r="C20" s="780"/>
      <c r="D20" s="780"/>
      <c r="E20" s="820"/>
      <c r="F20" s="821"/>
      <c r="G20" s="821"/>
      <c r="H20" s="821"/>
      <c r="I20" s="821"/>
      <c r="J20" s="821"/>
      <c r="K20" s="821"/>
      <c r="L20" s="821"/>
      <c r="M20" s="821"/>
      <c r="N20" s="821"/>
      <c r="O20" s="821"/>
    </row>
    <row r="21" spans="1:15" ht="15.75">
      <c r="A21" s="783" t="s">
        <v>254</v>
      </c>
      <c r="B21" s="780"/>
      <c r="C21" s="780"/>
      <c r="D21" s="780"/>
      <c r="E21" s="820"/>
      <c r="F21" s="821"/>
      <c r="G21" s="821"/>
      <c r="H21" s="821"/>
      <c r="I21" s="821"/>
      <c r="J21" s="821"/>
      <c r="K21" s="821"/>
      <c r="L21" s="821"/>
      <c r="M21" s="821"/>
      <c r="N21" s="821"/>
      <c r="O21" s="821"/>
    </row>
  </sheetData>
  <sheetProtection/>
  <mergeCells count="1">
    <mergeCell ref="R6:S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4.421875" style="0" customWidth="1"/>
  </cols>
  <sheetData>
    <row r="2" spans="1:7" ht="15">
      <c r="A2" s="824" t="s">
        <v>690</v>
      </c>
      <c r="B2" s="820"/>
      <c r="C2" s="820"/>
      <c r="D2" s="820"/>
      <c r="E2" s="820"/>
      <c r="F2" s="820"/>
      <c r="G2" s="820"/>
    </row>
    <row r="3" spans="1:13" ht="15.75" thickBot="1">
      <c r="A3" s="824"/>
      <c r="B3" s="820"/>
      <c r="C3" s="820"/>
      <c r="D3" s="820"/>
      <c r="E3" s="820"/>
      <c r="L3" s="781"/>
      <c r="M3" s="825" t="s">
        <v>686</v>
      </c>
    </row>
    <row r="4" spans="1:13" ht="15">
      <c r="A4" s="888"/>
      <c r="B4" s="2007" t="s">
        <v>656</v>
      </c>
      <c r="C4" s="2008"/>
      <c r="D4" s="2008"/>
      <c r="E4" s="2008"/>
      <c r="F4" s="2008"/>
      <c r="G4" s="2009"/>
      <c r="H4" s="2007" t="s">
        <v>687</v>
      </c>
      <c r="I4" s="2008"/>
      <c r="J4" s="2008"/>
      <c r="K4" s="2008"/>
      <c r="L4" s="2008"/>
      <c r="M4" s="2009"/>
    </row>
    <row r="5" spans="1:13" ht="15">
      <c r="A5" s="868" t="s">
        <v>688</v>
      </c>
      <c r="B5" s="877">
        <v>2010</v>
      </c>
      <c r="C5" s="863"/>
      <c r="D5" s="862">
        <v>2011</v>
      </c>
      <c r="E5" s="862"/>
      <c r="F5" s="864" t="s">
        <v>215</v>
      </c>
      <c r="G5" s="865"/>
      <c r="H5" s="862">
        <v>2010</v>
      </c>
      <c r="I5" s="863"/>
      <c r="J5" s="862">
        <v>2011</v>
      </c>
      <c r="K5" s="862"/>
      <c r="L5" s="864" t="s">
        <v>215</v>
      </c>
      <c r="M5" s="865"/>
    </row>
    <row r="6" spans="1:13" ht="15">
      <c r="A6" s="868" t="s">
        <v>689</v>
      </c>
      <c r="B6" s="878" t="s">
        <v>657</v>
      </c>
      <c r="C6" s="827" t="s">
        <v>658</v>
      </c>
      <c r="D6" s="827" t="s">
        <v>657</v>
      </c>
      <c r="E6" s="827" t="s">
        <v>658</v>
      </c>
      <c r="F6" s="827" t="s">
        <v>657</v>
      </c>
      <c r="G6" s="828" t="s">
        <v>658</v>
      </c>
      <c r="H6" s="826" t="s">
        <v>657</v>
      </c>
      <c r="I6" s="827" t="s">
        <v>658</v>
      </c>
      <c r="J6" s="827" t="s">
        <v>657</v>
      </c>
      <c r="K6" s="827" t="s">
        <v>658</v>
      </c>
      <c r="L6" s="827" t="s">
        <v>657</v>
      </c>
      <c r="M6" s="828" t="s">
        <v>658</v>
      </c>
    </row>
    <row r="7" spans="1:13" ht="15.75" thickBot="1">
      <c r="A7" s="869" t="s">
        <v>659</v>
      </c>
      <c r="B7" s="879">
        <v>56.3</v>
      </c>
      <c r="C7" s="829">
        <v>15.9</v>
      </c>
      <c r="D7" s="829">
        <v>51.6</v>
      </c>
      <c r="E7" s="829">
        <v>13.4</v>
      </c>
      <c r="F7" s="830">
        <v>-4.7</v>
      </c>
      <c r="G7" s="831">
        <v>-2.5</v>
      </c>
      <c r="H7" s="829">
        <v>55.3</v>
      </c>
      <c r="I7" s="829">
        <v>30</v>
      </c>
      <c r="J7" s="829">
        <v>49.6</v>
      </c>
      <c r="K7" s="829">
        <v>24.4</v>
      </c>
      <c r="L7" s="830">
        <v>-5.7</v>
      </c>
      <c r="M7" s="831">
        <v>-5.6</v>
      </c>
    </row>
    <row r="8" spans="1:13" ht="15.75" thickTop="1">
      <c r="A8" s="832" t="s">
        <v>660</v>
      </c>
      <c r="B8" s="880"/>
      <c r="C8" s="833"/>
      <c r="D8" s="833"/>
      <c r="E8" s="833"/>
      <c r="F8" s="833"/>
      <c r="G8" s="834"/>
      <c r="H8" s="833"/>
      <c r="I8" s="833"/>
      <c r="J8" s="833"/>
      <c r="K8" s="833"/>
      <c r="L8" s="833"/>
      <c r="M8" s="834"/>
    </row>
    <row r="9" spans="1:13" ht="15">
      <c r="A9" s="870" t="s">
        <v>661</v>
      </c>
      <c r="B9" s="881">
        <v>88.1</v>
      </c>
      <c r="C9" s="836">
        <v>89.3</v>
      </c>
      <c r="D9" s="835">
        <v>86</v>
      </c>
      <c r="E9" s="836">
        <v>94</v>
      </c>
      <c r="F9" s="836">
        <v>-2.09999999999999</v>
      </c>
      <c r="G9" s="837">
        <v>4.7</v>
      </c>
      <c r="H9" s="835">
        <v>95.8</v>
      </c>
      <c r="I9" s="836">
        <v>97.3</v>
      </c>
      <c r="J9" s="835">
        <v>92.1</v>
      </c>
      <c r="K9" s="836">
        <v>95.1</v>
      </c>
      <c r="L9" s="836">
        <v>-3.7</v>
      </c>
      <c r="M9" s="837">
        <v>-2.2</v>
      </c>
    </row>
    <row r="10" spans="1:13" ht="15">
      <c r="A10" s="871" t="s">
        <v>662</v>
      </c>
      <c r="B10" s="867">
        <v>11.9</v>
      </c>
      <c r="C10" s="838">
        <v>10.7</v>
      </c>
      <c r="D10" s="838">
        <v>13.4</v>
      </c>
      <c r="E10" s="838">
        <v>4.5</v>
      </c>
      <c r="F10" s="838">
        <v>1.5</v>
      </c>
      <c r="G10" s="839">
        <v>-6.2</v>
      </c>
      <c r="H10" s="838">
        <v>4.2</v>
      </c>
      <c r="I10" s="838">
        <v>2.3</v>
      </c>
      <c r="J10" s="838">
        <v>7.5</v>
      </c>
      <c r="K10" s="838">
        <v>4.5</v>
      </c>
      <c r="L10" s="838">
        <v>3.3</v>
      </c>
      <c r="M10" s="839">
        <v>2.2</v>
      </c>
    </row>
    <row r="11" spans="1:13" ht="15">
      <c r="A11" s="840" t="s">
        <v>663</v>
      </c>
      <c r="B11" s="880"/>
      <c r="C11" s="833"/>
      <c r="D11" s="833"/>
      <c r="E11" s="833"/>
      <c r="F11" s="833"/>
      <c r="G11" s="834"/>
      <c r="H11" s="833"/>
      <c r="I11" s="833"/>
      <c r="J11" s="833"/>
      <c r="K11" s="833"/>
      <c r="L11" s="833"/>
      <c r="M11" s="834"/>
    </row>
    <row r="12" spans="1:13" ht="15">
      <c r="A12" s="870" t="s">
        <v>664</v>
      </c>
      <c r="B12" s="882">
        <v>0.5</v>
      </c>
      <c r="C12" s="842">
        <v>0</v>
      </c>
      <c r="D12" s="841">
        <v>0</v>
      </c>
      <c r="E12" s="842">
        <v>0</v>
      </c>
      <c r="F12" s="842">
        <v>-0.5</v>
      </c>
      <c r="G12" s="843">
        <v>0</v>
      </c>
      <c r="H12" s="841">
        <v>0.7</v>
      </c>
      <c r="I12" s="842">
        <v>0.3</v>
      </c>
      <c r="J12" s="841">
        <v>0.4</v>
      </c>
      <c r="K12" s="842">
        <v>0</v>
      </c>
      <c r="L12" s="842">
        <v>-0.3</v>
      </c>
      <c r="M12" s="843">
        <v>-0.3</v>
      </c>
    </row>
    <row r="13" spans="1:13" ht="15">
      <c r="A13" s="872" t="s">
        <v>665</v>
      </c>
      <c r="B13" s="883">
        <v>2.5</v>
      </c>
      <c r="C13" s="845">
        <v>1.3</v>
      </c>
      <c r="D13" s="844">
        <v>2.7</v>
      </c>
      <c r="E13" s="845">
        <v>1.5</v>
      </c>
      <c r="F13" s="846">
        <v>0.2</v>
      </c>
      <c r="G13" s="847">
        <v>0.2</v>
      </c>
      <c r="H13" s="844">
        <v>5.6</v>
      </c>
      <c r="I13" s="845">
        <v>4.7</v>
      </c>
      <c r="J13" s="844">
        <v>6</v>
      </c>
      <c r="K13" s="845">
        <v>4.1</v>
      </c>
      <c r="L13" s="846">
        <v>0.4</v>
      </c>
      <c r="M13" s="847">
        <v>-0.6</v>
      </c>
    </row>
    <row r="14" spans="1:13" ht="15">
      <c r="A14" s="872" t="s">
        <v>666</v>
      </c>
      <c r="B14" s="866">
        <v>5.5</v>
      </c>
      <c r="C14" s="845">
        <v>8.8</v>
      </c>
      <c r="D14" s="848">
        <v>6.4</v>
      </c>
      <c r="E14" s="845">
        <v>9.7</v>
      </c>
      <c r="F14" s="846">
        <v>0.9</v>
      </c>
      <c r="G14" s="849">
        <v>0.899999999999999</v>
      </c>
      <c r="H14" s="848">
        <v>9.4</v>
      </c>
      <c r="I14" s="845">
        <v>9</v>
      </c>
      <c r="J14" s="848">
        <v>9.1</v>
      </c>
      <c r="K14" s="845">
        <v>9.4</v>
      </c>
      <c r="L14" s="846">
        <v>-0.300000000000001</v>
      </c>
      <c r="M14" s="849">
        <v>0.4</v>
      </c>
    </row>
    <row r="15" spans="1:13" ht="15">
      <c r="A15" s="872" t="s">
        <v>667</v>
      </c>
      <c r="B15" s="866">
        <v>8.2</v>
      </c>
      <c r="C15" s="845">
        <v>1.3</v>
      </c>
      <c r="D15" s="848">
        <v>8.3</v>
      </c>
      <c r="E15" s="845">
        <v>1.5</v>
      </c>
      <c r="F15" s="846">
        <v>0.100000000000001</v>
      </c>
      <c r="G15" s="849">
        <v>0.2</v>
      </c>
      <c r="H15" s="848">
        <v>17.4</v>
      </c>
      <c r="I15" s="845">
        <v>16.3</v>
      </c>
      <c r="J15" s="848">
        <v>19.6</v>
      </c>
      <c r="K15" s="845">
        <v>17.2</v>
      </c>
      <c r="L15" s="846">
        <v>2.2</v>
      </c>
      <c r="M15" s="849">
        <v>0.899999999999999</v>
      </c>
    </row>
    <row r="16" spans="1:13" ht="15">
      <c r="A16" s="872" t="s">
        <v>668</v>
      </c>
      <c r="B16" s="866">
        <v>9.1</v>
      </c>
      <c r="C16" s="845">
        <v>13.2</v>
      </c>
      <c r="D16" s="848">
        <v>9.3</v>
      </c>
      <c r="E16" s="845">
        <v>7.5</v>
      </c>
      <c r="F16" s="846">
        <v>0.200000000000001</v>
      </c>
      <c r="G16" s="849">
        <v>-5.7</v>
      </c>
      <c r="H16" s="848">
        <v>16.3</v>
      </c>
      <c r="I16" s="845">
        <v>16.7</v>
      </c>
      <c r="J16" s="848">
        <v>11.1</v>
      </c>
      <c r="K16" s="845">
        <v>14.3</v>
      </c>
      <c r="L16" s="846">
        <v>-5.2</v>
      </c>
      <c r="M16" s="849">
        <v>-2.4</v>
      </c>
    </row>
    <row r="17" spans="1:13" ht="15">
      <c r="A17" s="872" t="s">
        <v>669</v>
      </c>
      <c r="B17" s="883">
        <v>11.2</v>
      </c>
      <c r="C17" s="850">
        <v>13.2</v>
      </c>
      <c r="D17" s="844">
        <v>13</v>
      </c>
      <c r="E17" s="850">
        <v>17.2</v>
      </c>
      <c r="F17" s="846">
        <v>1.8</v>
      </c>
      <c r="G17" s="849">
        <v>4</v>
      </c>
      <c r="H17" s="844">
        <v>13.7</v>
      </c>
      <c r="I17" s="850">
        <v>14.3</v>
      </c>
      <c r="J17" s="844">
        <v>14.3</v>
      </c>
      <c r="K17" s="850">
        <v>15.6</v>
      </c>
      <c r="L17" s="846">
        <v>0.600000000000001</v>
      </c>
      <c r="M17" s="849">
        <v>1.3</v>
      </c>
    </row>
    <row r="18" spans="1:13" ht="15">
      <c r="A18" s="872" t="s">
        <v>670</v>
      </c>
      <c r="B18" s="866">
        <v>17.1</v>
      </c>
      <c r="C18" s="845">
        <v>18.2</v>
      </c>
      <c r="D18" s="848">
        <v>14.3</v>
      </c>
      <c r="E18" s="845">
        <v>11.9</v>
      </c>
      <c r="F18" s="846">
        <v>-2.8</v>
      </c>
      <c r="G18" s="849">
        <v>-6.3</v>
      </c>
      <c r="H18" s="848">
        <v>13.2</v>
      </c>
      <c r="I18" s="845">
        <v>17</v>
      </c>
      <c r="J18" s="848">
        <v>12.9</v>
      </c>
      <c r="K18" s="845">
        <v>13.1</v>
      </c>
      <c r="L18" s="846">
        <v>-0.299999999999999</v>
      </c>
      <c r="M18" s="849">
        <v>-3.9</v>
      </c>
    </row>
    <row r="19" spans="1:13" ht="15">
      <c r="A19" s="872" t="s">
        <v>671</v>
      </c>
      <c r="B19" s="866">
        <v>24.3</v>
      </c>
      <c r="C19" s="845">
        <v>30.2</v>
      </c>
      <c r="D19" s="848">
        <v>23.3</v>
      </c>
      <c r="E19" s="845">
        <v>29.1</v>
      </c>
      <c r="F19" s="846">
        <v>-1</v>
      </c>
      <c r="G19" s="849">
        <v>-1.1</v>
      </c>
      <c r="H19" s="848">
        <v>13.6</v>
      </c>
      <c r="I19" s="845">
        <v>14.3</v>
      </c>
      <c r="J19" s="848">
        <v>14.7</v>
      </c>
      <c r="K19" s="845">
        <v>17.2</v>
      </c>
      <c r="L19" s="846">
        <v>1.1</v>
      </c>
      <c r="M19" s="849">
        <v>2.9</v>
      </c>
    </row>
    <row r="20" spans="1:13" ht="15">
      <c r="A20" s="872" t="s">
        <v>672</v>
      </c>
      <c r="B20" s="866">
        <v>17.8</v>
      </c>
      <c r="C20" s="845">
        <v>13.2</v>
      </c>
      <c r="D20" s="848">
        <v>17.1</v>
      </c>
      <c r="E20" s="845">
        <v>18.7</v>
      </c>
      <c r="F20" s="846">
        <v>-0.699999999999999</v>
      </c>
      <c r="G20" s="849">
        <v>5.5</v>
      </c>
      <c r="H20" s="848">
        <v>9.8</v>
      </c>
      <c r="I20" s="845">
        <v>8</v>
      </c>
      <c r="J20" s="848">
        <v>10.1</v>
      </c>
      <c r="K20" s="845">
        <v>9</v>
      </c>
      <c r="L20" s="846">
        <v>0.299999999999999</v>
      </c>
      <c r="M20" s="849">
        <v>1</v>
      </c>
    </row>
    <row r="21" spans="1:13" ht="15">
      <c r="A21" s="872" t="s">
        <v>673</v>
      </c>
      <c r="B21" s="866">
        <v>3.9</v>
      </c>
      <c r="C21" s="850">
        <v>0.6</v>
      </c>
      <c r="D21" s="848">
        <v>5.2</v>
      </c>
      <c r="E21" s="850">
        <v>3</v>
      </c>
      <c r="F21" s="846">
        <v>1.3</v>
      </c>
      <c r="G21" s="849">
        <v>2.4</v>
      </c>
      <c r="H21" s="848">
        <v>0.5</v>
      </c>
      <c r="I21" s="850">
        <v>0</v>
      </c>
      <c r="J21" s="848">
        <v>1.6</v>
      </c>
      <c r="K21" s="850">
        <v>0.4</v>
      </c>
      <c r="L21" s="846">
        <v>1.1</v>
      </c>
      <c r="M21" s="849">
        <v>0.4</v>
      </c>
    </row>
    <row r="22" spans="1:13" ht="15">
      <c r="A22" s="871" t="s">
        <v>674</v>
      </c>
      <c r="B22" s="867">
        <v>0.4</v>
      </c>
      <c r="C22" s="851">
        <v>0.6</v>
      </c>
      <c r="D22" s="838">
        <v>0.4</v>
      </c>
      <c r="E22" s="851">
        <v>0.7</v>
      </c>
      <c r="F22" s="851">
        <v>0</v>
      </c>
      <c r="G22" s="852">
        <v>0.1</v>
      </c>
      <c r="H22" s="838">
        <v>0</v>
      </c>
      <c r="I22" s="851">
        <v>0</v>
      </c>
      <c r="J22" s="838">
        <v>0.2</v>
      </c>
      <c r="K22" s="851">
        <v>0</v>
      </c>
      <c r="L22" s="851">
        <v>0.2</v>
      </c>
      <c r="M22" s="852">
        <v>0</v>
      </c>
    </row>
    <row r="23" spans="1:13" ht="15">
      <c r="A23" s="873" t="s">
        <v>675</v>
      </c>
      <c r="B23" s="884"/>
      <c r="C23" s="853"/>
      <c r="D23" s="853"/>
      <c r="E23" s="853"/>
      <c r="F23" s="853"/>
      <c r="G23" s="854"/>
      <c r="H23" s="853"/>
      <c r="I23" s="853"/>
      <c r="J23" s="853"/>
      <c r="K23" s="853"/>
      <c r="L23" s="853"/>
      <c r="M23" s="854"/>
    </row>
    <row r="24" spans="1:13" ht="15">
      <c r="A24" s="874" t="s">
        <v>676</v>
      </c>
      <c r="B24" s="885">
        <v>11.5</v>
      </c>
      <c r="C24" s="855">
        <v>11.9</v>
      </c>
      <c r="D24" s="836">
        <v>10.3</v>
      </c>
      <c r="E24" s="855">
        <v>15.7</v>
      </c>
      <c r="F24" s="836">
        <v>-1.2</v>
      </c>
      <c r="G24" s="856">
        <v>3.8</v>
      </c>
      <c r="H24" s="836">
        <v>5.1</v>
      </c>
      <c r="I24" s="855">
        <v>6.3</v>
      </c>
      <c r="J24" s="836">
        <v>5.8</v>
      </c>
      <c r="K24" s="855">
        <v>9.4</v>
      </c>
      <c r="L24" s="836">
        <v>0.7</v>
      </c>
      <c r="M24" s="856">
        <v>3.1</v>
      </c>
    </row>
    <row r="25" spans="1:13" ht="15">
      <c r="A25" s="875" t="s">
        <v>677</v>
      </c>
      <c r="B25" s="866">
        <v>48.1</v>
      </c>
      <c r="C25" s="845">
        <v>32.7</v>
      </c>
      <c r="D25" s="848">
        <v>46.5</v>
      </c>
      <c r="E25" s="845">
        <v>34.3</v>
      </c>
      <c r="F25" s="848">
        <v>-1.6</v>
      </c>
      <c r="G25" s="856">
        <v>1.6</v>
      </c>
      <c r="H25" s="848">
        <v>42.7</v>
      </c>
      <c r="I25" s="845">
        <v>41</v>
      </c>
      <c r="J25" s="848">
        <v>40.5</v>
      </c>
      <c r="K25" s="845">
        <v>35.7</v>
      </c>
      <c r="L25" s="848">
        <v>-2.2</v>
      </c>
      <c r="M25" s="856">
        <v>-5.3</v>
      </c>
    </row>
    <row r="26" spans="1:13" ht="15">
      <c r="A26" s="875" t="s">
        <v>678</v>
      </c>
      <c r="B26" s="866">
        <v>3</v>
      </c>
      <c r="C26" s="845">
        <v>0</v>
      </c>
      <c r="D26" s="848">
        <v>3.9</v>
      </c>
      <c r="E26" s="845">
        <v>3.7</v>
      </c>
      <c r="F26" s="848">
        <v>0.9</v>
      </c>
      <c r="G26" s="856">
        <v>3.7</v>
      </c>
      <c r="H26" s="848">
        <v>4.3</v>
      </c>
      <c r="I26" s="845">
        <v>4</v>
      </c>
      <c r="J26" s="848">
        <v>4.6</v>
      </c>
      <c r="K26" s="845">
        <v>5.7</v>
      </c>
      <c r="L26" s="848">
        <v>0.3</v>
      </c>
      <c r="M26" s="856">
        <v>1.7</v>
      </c>
    </row>
    <row r="27" spans="1:13" ht="15">
      <c r="A27" s="875" t="s">
        <v>679</v>
      </c>
      <c r="B27" s="866">
        <v>2.1</v>
      </c>
      <c r="C27" s="850">
        <v>4.4</v>
      </c>
      <c r="D27" s="848">
        <v>2.5</v>
      </c>
      <c r="E27" s="850">
        <v>3.7</v>
      </c>
      <c r="F27" s="848">
        <v>0.4</v>
      </c>
      <c r="G27" s="856">
        <v>-0.7</v>
      </c>
      <c r="H27" s="848">
        <v>7.4</v>
      </c>
      <c r="I27" s="850">
        <v>9.7</v>
      </c>
      <c r="J27" s="848">
        <v>4.2</v>
      </c>
      <c r="K27" s="850">
        <v>3.7</v>
      </c>
      <c r="L27" s="848">
        <v>-3.2</v>
      </c>
      <c r="M27" s="856">
        <v>-6</v>
      </c>
    </row>
    <row r="28" spans="1:13" ht="15">
      <c r="A28" s="875" t="s">
        <v>680</v>
      </c>
      <c r="B28" s="866">
        <v>1.1</v>
      </c>
      <c r="C28" s="845">
        <v>3.1</v>
      </c>
      <c r="D28" s="848">
        <v>1</v>
      </c>
      <c r="E28" s="845">
        <v>3</v>
      </c>
      <c r="F28" s="848">
        <v>-0.1</v>
      </c>
      <c r="G28" s="856">
        <v>-0.1</v>
      </c>
      <c r="H28" s="848">
        <v>2.9</v>
      </c>
      <c r="I28" s="845">
        <v>3.7</v>
      </c>
      <c r="J28" s="848">
        <v>5.6</v>
      </c>
      <c r="K28" s="845">
        <v>8.2</v>
      </c>
      <c r="L28" s="848">
        <v>2.7</v>
      </c>
      <c r="M28" s="856">
        <v>4.5</v>
      </c>
    </row>
    <row r="29" spans="1:13" ht="15">
      <c r="A29" s="875" t="s">
        <v>681</v>
      </c>
      <c r="B29" s="866">
        <v>25.8</v>
      </c>
      <c r="C29" s="845">
        <v>39</v>
      </c>
      <c r="D29" s="848">
        <v>25.6</v>
      </c>
      <c r="E29" s="845">
        <v>31.3</v>
      </c>
      <c r="F29" s="848">
        <v>-0.199999999999999</v>
      </c>
      <c r="G29" s="856">
        <v>-7.7</v>
      </c>
      <c r="H29" s="848">
        <v>31.1</v>
      </c>
      <c r="I29" s="845">
        <v>29</v>
      </c>
      <c r="J29" s="848">
        <v>29</v>
      </c>
      <c r="K29" s="845">
        <v>28.7</v>
      </c>
      <c r="L29" s="848">
        <v>-2.1</v>
      </c>
      <c r="M29" s="856">
        <v>-0.3</v>
      </c>
    </row>
    <row r="30" spans="1:13" ht="15">
      <c r="A30" s="875" t="s">
        <v>682</v>
      </c>
      <c r="B30" s="886">
        <v>0.4</v>
      </c>
      <c r="C30" s="846">
        <v>0</v>
      </c>
      <c r="D30" s="857">
        <v>0</v>
      </c>
      <c r="E30" s="846">
        <v>0</v>
      </c>
      <c r="F30" s="848">
        <v>-0.4</v>
      </c>
      <c r="G30" s="856">
        <v>0</v>
      </c>
      <c r="H30" s="857">
        <v>0.9</v>
      </c>
      <c r="I30" s="846">
        <v>0.7</v>
      </c>
      <c r="J30" s="857">
        <v>0.2</v>
      </c>
      <c r="K30" s="846">
        <v>0.4</v>
      </c>
      <c r="L30" s="848">
        <v>-0.7</v>
      </c>
      <c r="M30" s="856">
        <v>-0.3</v>
      </c>
    </row>
    <row r="31" spans="1:13" ht="15">
      <c r="A31" s="875" t="s">
        <v>683</v>
      </c>
      <c r="B31" s="886">
        <v>0.5</v>
      </c>
      <c r="C31" s="846">
        <v>0</v>
      </c>
      <c r="D31" s="857">
        <v>0.4</v>
      </c>
      <c r="E31" s="846">
        <v>0.7</v>
      </c>
      <c r="F31" s="848">
        <v>-0.1</v>
      </c>
      <c r="G31" s="856">
        <v>0.7</v>
      </c>
      <c r="H31" s="857">
        <v>0.2</v>
      </c>
      <c r="I31" s="846">
        <v>0.3</v>
      </c>
      <c r="J31" s="857">
        <v>0.8</v>
      </c>
      <c r="K31" s="846">
        <v>1.6</v>
      </c>
      <c r="L31" s="848">
        <v>0.6</v>
      </c>
      <c r="M31" s="856">
        <v>0</v>
      </c>
    </row>
    <row r="32" spans="1:13" ht="15.75" thickBot="1">
      <c r="A32" s="876" t="s">
        <v>684</v>
      </c>
      <c r="B32" s="887">
        <v>7.5</v>
      </c>
      <c r="C32" s="859">
        <v>9.4</v>
      </c>
      <c r="D32" s="858">
        <v>10.1</v>
      </c>
      <c r="E32" s="859">
        <v>9</v>
      </c>
      <c r="F32" s="858">
        <v>2.6</v>
      </c>
      <c r="G32" s="860">
        <v>-0.4</v>
      </c>
      <c r="H32" s="858">
        <v>5.8</v>
      </c>
      <c r="I32" s="859">
        <v>5.7</v>
      </c>
      <c r="J32" s="858">
        <v>9.5</v>
      </c>
      <c r="K32" s="859">
        <v>7.4</v>
      </c>
      <c r="L32" s="858">
        <v>3.7</v>
      </c>
      <c r="M32" s="861">
        <v>1.7</v>
      </c>
    </row>
    <row r="33" spans="1:7" ht="15">
      <c r="A33" s="781"/>
      <c r="B33" s="781"/>
      <c r="C33" s="781"/>
      <c r="D33" s="781"/>
      <c r="E33" s="781"/>
      <c r="F33" s="781"/>
      <c r="G33" s="781"/>
    </row>
    <row r="34" spans="1:7" ht="15">
      <c r="A34" s="820" t="s">
        <v>685</v>
      </c>
      <c r="B34" s="820"/>
      <c r="C34" s="820"/>
      <c r="D34" s="820"/>
      <c r="E34" s="820"/>
      <c r="F34" s="820"/>
      <c r="G34" s="820"/>
    </row>
    <row r="35" spans="1:7" ht="15">
      <c r="A35" s="820" t="s">
        <v>307</v>
      </c>
      <c r="B35" s="820"/>
      <c r="C35" s="820"/>
      <c r="D35" s="820"/>
      <c r="E35" s="820"/>
      <c r="F35" s="820"/>
      <c r="G35" s="820"/>
    </row>
  </sheetData>
  <sheetProtection/>
  <mergeCells count="2">
    <mergeCell ref="B4:G4"/>
    <mergeCell ref="H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41.7109375" style="0" customWidth="1"/>
    <col min="2" max="2" width="12.00390625" style="0" customWidth="1"/>
    <col min="3" max="3" width="14.57421875" style="0" customWidth="1"/>
    <col min="4" max="4" width="19.00390625" style="0" customWidth="1"/>
  </cols>
  <sheetData>
    <row r="1" spans="1:3" ht="15">
      <c r="A1" s="1436" t="s">
        <v>1164</v>
      </c>
      <c r="B1" s="1436"/>
      <c r="C1" s="1436"/>
    </row>
    <row r="2" spans="1:4" ht="15.75" thickBot="1">
      <c r="A2" s="1436"/>
      <c r="B2" s="240"/>
      <c r="C2" s="240"/>
      <c r="D2" s="1622" t="s">
        <v>1165</v>
      </c>
    </row>
    <row r="3" spans="1:4" ht="15.75" thickBot="1">
      <c r="A3" s="1662"/>
      <c r="B3" s="1663" t="s">
        <v>8</v>
      </c>
      <c r="C3" s="1663" t="s">
        <v>4</v>
      </c>
      <c r="D3" s="1663" t="s">
        <v>850</v>
      </c>
    </row>
    <row r="4" spans="1:4" ht="15">
      <c r="A4" s="1664" t="s">
        <v>851</v>
      </c>
      <c r="B4" s="1665">
        <v>1.741</v>
      </c>
      <c r="C4" s="1665">
        <v>587.95</v>
      </c>
      <c r="D4" s="1665">
        <v>2.329</v>
      </c>
    </row>
    <row r="5" spans="1:4" ht="15">
      <c r="A5" s="1666" t="s">
        <v>852</v>
      </c>
      <c r="B5" s="1667">
        <v>0.267</v>
      </c>
      <c r="C5" s="1667">
        <v>0.095</v>
      </c>
      <c r="D5" s="1667">
        <v>0.362</v>
      </c>
    </row>
    <row r="6" spans="1:4" ht="15">
      <c r="A6" s="1666" t="s">
        <v>853</v>
      </c>
      <c r="B6" s="1667">
        <v>42.728</v>
      </c>
      <c r="C6" s="1667">
        <v>15.063</v>
      </c>
      <c r="D6" s="1667">
        <v>57.791</v>
      </c>
    </row>
    <row r="7" spans="1:4" ht="15">
      <c r="A7" s="1666" t="s">
        <v>854</v>
      </c>
      <c r="B7" s="1667">
        <v>3.269</v>
      </c>
      <c r="C7" s="1667">
        <v>1.09</v>
      </c>
      <c r="D7" s="1667">
        <v>4.359</v>
      </c>
    </row>
    <row r="8" spans="1:4" ht="15">
      <c r="A8" s="1668" t="s">
        <v>855</v>
      </c>
      <c r="B8" s="1669"/>
      <c r="C8" s="1670"/>
      <c r="D8" s="1669"/>
    </row>
    <row r="9" spans="1:4" ht="15">
      <c r="A9" s="1668" t="s">
        <v>856</v>
      </c>
      <c r="B9" s="1671">
        <v>27.125</v>
      </c>
      <c r="C9" s="1672">
        <v>9.249</v>
      </c>
      <c r="D9" s="1671">
        <v>36.374</v>
      </c>
    </row>
    <row r="10" spans="1:4" ht="15">
      <c r="A10" s="1666" t="s">
        <v>857</v>
      </c>
      <c r="B10" s="1667">
        <v>0.173</v>
      </c>
      <c r="C10" s="1667">
        <v>0.06</v>
      </c>
      <c r="D10" s="1667">
        <v>0.231</v>
      </c>
    </row>
    <row r="11" spans="1:4" ht="15">
      <c r="A11" s="1666" t="s">
        <v>858</v>
      </c>
      <c r="B11" s="1667">
        <v>3.251</v>
      </c>
      <c r="C11" s="1667">
        <v>1.107</v>
      </c>
      <c r="D11" s="1667">
        <v>4.358</v>
      </c>
    </row>
    <row r="12" spans="1:7" ht="15" customHeight="1">
      <c r="A12" s="1666" t="s">
        <v>885</v>
      </c>
      <c r="B12" s="1667">
        <v>9.64</v>
      </c>
      <c r="C12" s="1667">
        <v>3.37</v>
      </c>
      <c r="D12" s="1667">
        <v>13.01</v>
      </c>
      <c r="F12" s="1437"/>
      <c r="G12" s="1437"/>
    </row>
    <row r="13" spans="1:4" ht="15.75" thickBot="1">
      <c r="A13" s="1675" t="s">
        <v>859</v>
      </c>
      <c r="B13" s="1676">
        <v>88.2</v>
      </c>
      <c r="C13" s="1676">
        <v>30.62</v>
      </c>
      <c r="D13" s="1676">
        <v>118.82</v>
      </c>
    </row>
    <row r="14" spans="1:7" ht="15">
      <c r="A14" s="1673" t="s">
        <v>860</v>
      </c>
      <c r="B14" s="1674">
        <v>38.346</v>
      </c>
      <c r="C14" s="1674">
        <v>9.587</v>
      </c>
      <c r="D14" s="1674">
        <v>47.933</v>
      </c>
      <c r="G14" s="1438"/>
    </row>
    <row r="15" spans="1:4" ht="15">
      <c r="A15" s="1666" t="s">
        <v>861</v>
      </c>
      <c r="B15" s="1667">
        <v>29.546</v>
      </c>
      <c r="C15" s="1667">
        <v>7.809</v>
      </c>
      <c r="D15" s="1667">
        <v>37.355</v>
      </c>
    </row>
    <row r="16" spans="1:7" ht="15">
      <c r="A16" s="1666" t="s">
        <v>862</v>
      </c>
      <c r="B16" s="1667">
        <v>0.015</v>
      </c>
      <c r="C16" s="1667">
        <v>0.004</v>
      </c>
      <c r="D16" s="1667">
        <v>0.019</v>
      </c>
      <c r="G16" s="1438"/>
    </row>
    <row r="17" spans="1:4" ht="15">
      <c r="A17" s="1666" t="s">
        <v>863</v>
      </c>
      <c r="B17" s="1667">
        <v>38.559</v>
      </c>
      <c r="C17" s="1667">
        <v>10.603</v>
      </c>
      <c r="D17" s="1667">
        <v>49.162</v>
      </c>
    </row>
    <row r="18" spans="1:4" ht="15">
      <c r="A18" s="1666" t="s">
        <v>864</v>
      </c>
      <c r="B18" s="1667">
        <v>6.716</v>
      </c>
      <c r="C18" s="1667">
        <v>1.816</v>
      </c>
      <c r="D18" s="1667">
        <v>8.532</v>
      </c>
    </row>
    <row r="19" spans="1:4" ht="15">
      <c r="A19" s="1666" t="s">
        <v>865</v>
      </c>
      <c r="B19" s="1667">
        <v>0.156</v>
      </c>
      <c r="C19" s="1667">
        <v>0.039</v>
      </c>
      <c r="D19" s="1667">
        <v>0.195</v>
      </c>
    </row>
    <row r="20" spans="1:4" ht="15">
      <c r="A20" s="1666" t="s">
        <v>866</v>
      </c>
      <c r="B20" s="1667">
        <v>1.041</v>
      </c>
      <c r="C20" s="1667">
        <v>0.261</v>
      </c>
      <c r="D20" s="1667">
        <v>1.303</v>
      </c>
    </row>
    <row r="21" spans="1:4" ht="15">
      <c r="A21" s="1666" t="s">
        <v>867</v>
      </c>
      <c r="B21" s="1667">
        <v>0.087</v>
      </c>
      <c r="C21" s="1667">
        <v>0.022</v>
      </c>
      <c r="D21" s="1667">
        <v>0.11</v>
      </c>
    </row>
    <row r="22" spans="1:4" ht="15">
      <c r="A22" s="1668" t="s">
        <v>868</v>
      </c>
      <c r="B22" s="1669"/>
      <c r="C22" s="1670"/>
      <c r="D22" s="1669"/>
    </row>
    <row r="23" spans="1:4" ht="15">
      <c r="A23" s="1668" t="s">
        <v>869</v>
      </c>
      <c r="B23" s="1671">
        <v>26.557</v>
      </c>
      <c r="C23" s="1672">
        <v>6.639</v>
      </c>
      <c r="D23" s="1671">
        <v>33.196</v>
      </c>
    </row>
    <row r="24" spans="1:4" ht="15.75" thickBot="1">
      <c r="A24" s="1677" t="s">
        <v>870</v>
      </c>
      <c r="B24" s="1678">
        <v>141.025</v>
      </c>
      <c r="C24" s="1678">
        <v>36.78</v>
      </c>
      <c r="D24" s="1678">
        <v>177.805</v>
      </c>
    </row>
    <row r="25" spans="1:4" ht="15">
      <c r="A25" s="1673" t="s">
        <v>871</v>
      </c>
      <c r="B25" s="1674">
        <v>9.752</v>
      </c>
      <c r="C25" s="1674">
        <v>3.25</v>
      </c>
      <c r="D25" s="1674">
        <v>13.002</v>
      </c>
    </row>
    <row r="26" spans="1:4" ht="15">
      <c r="A26" s="1666" t="s">
        <v>872</v>
      </c>
      <c r="B26" s="1667">
        <v>1.805</v>
      </c>
      <c r="C26" s="1667">
        <v>0.602</v>
      </c>
      <c r="D26" s="1667">
        <v>2.406</v>
      </c>
    </row>
    <row r="27" spans="1:4" ht="15">
      <c r="A27" s="1666" t="s">
        <v>873</v>
      </c>
      <c r="B27" s="1667">
        <v>30.965</v>
      </c>
      <c r="C27" s="1667">
        <v>10.321</v>
      </c>
      <c r="D27" s="1667">
        <v>41.286</v>
      </c>
    </row>
    <row r="28" spans="1:4" ht="15">
      <c r="A28" s="1666" t="s">
        <v>874</v>
      </c>
      <c r="B28" s="1667">
        <v>32.489</v>
      </c>
      <c r="C28" s="1667">
        <v>10.83</v>
      </c>
      <c r="D28" s="1667">
        <v>43.319</v>
      </c>
    </row>
    <row r="29" spans="1:4" ht="15">
      <c r="A29" s="1666" t="s">
        <v>875</v>
      </c>
      <c r="B29" s="1667">
        <v>0.779</v>
      </c>
      <c r="C29" s="1667">
        <v>0.26</v>
      </c>
      <c r="D29" s="1667">
        <v>1.039</v>
      </c>
    </row>
    <row r="30" spans="1:4" ht="15">
      <c r="A30" s="1668" t="s">
        <v>876</v>
      </c>
      <c r="B30" s="1669"/>
      <c r="C30" s="1670"/>
      <c r="D30" s="1669"/>
    </row>
    <row r="31" spans="1:4" ht="15">
      <c r="A31" s="1668" t="s">
        <v>877</v>
      </c>
      <c r="B31" s="1671">
        <v>0</v>
      </c>
      <c r="C31" s="1672">
        <v>0</v>
      </c>
      <c r="D31" s="1671">
        <v>0</v>
      </c>
    </row>
    <row r="32" spans="1:4" ht="15.75" thickBot="1">
      <c r="A32" s="1677" t="s">
        <v>878</v>
      </c>
      <c r="B32" s="1678">
        <v>75.791</v>
      </c>
      <c r="C32" s="1678">
        <v>25.263</v>
      </c>
      <c r="D32" s="1678">
        <v>101.054</v>
      </c>
    </row>
    <row r="33" spans="1:4" ht="15">
      <c r="A33" s="1673" t="s">
        <v>879</v>
      </c>
      <c r="B33" s="1674">
        <v>3.088</v>
      </c>
      <c r="C33" s="1674">
        <v>0.722</v>
      </c>
      <c r="D33" s="1674">
        <v>3.86</v>
      </c>
    </row>
    <row r="34" spans="1:4" ht="15">
      <c r="A34" s="1666" t="s">
        <v>880</v>
      </c>
      <c r="B34" s="1667">
        <v>0</v>
      </c>
      <c r="C34" s="1667">
        <v>0</v>
      </c>
      <c r="D34" s="1667">
        <v>0</v>
      </c>
    </row>
    <row r="35" spans="1:4" ht="15">
      <c r="A35" s="1666" t="s">
        <v>881</v>
      </c>
      <c r="B35" s="1667">
        <v>1.299</v>
      </c>
      <c r="C35" s="1667">
        <v>0.325</v>
      </c>
      <c r="D35" s="1667">
        <v>1.625</v>
      </c>
    </row>
    <row r="36" spans="1:4" ht="15">
      <c r="A36" s="1679" t="s">
        <v>882</v>
      </c>
      <c r="B36" s="1680">
        <v>4.388</v>
      </c>
      <c r="C36" s="1680">
        <v>1.097</v>
      </c>
      <c r="D36" s="1680">
        <v>5.485</v>
      </c>
    </row>
    <row r="37" spans="1:4" ht="15.75" thickBot="1">
      <c r="A37" s="1677" t="s">
        <v>883</v>
      </c>
      <c r="B37" s="1683">
        <v>299.759</v>
      </c>
      <c r="C37" s="1683">
        <v>90.39</v>
      </c>
      <c r="D37" s="1683">
        <v>390.15</v>
      </c>
    </row>
    <row r="38" spans="1:4" ht="15">
      <c r="A38" s="1681" t="s">
        <v>1370</v>
      </c>
      <c r="B38" s="1682">
        <v>3.7</v>
      </c>
      <c r="C38" s="1682">
        <v>1.24</v>
      </c>
      <c r="D38" s="1682">
        <v>4.94</v>
      </c>
    </row>
    <row r="39" spans="1:4" ht="15">
      <c r="A39" s="1666" t="s">
        <v>884</v>
      </c>
      <c r="B39" s="1667">
        <v>0.326</v>
      </c>
      <c r="C39" s="1667">
        <v>0.109</v>
      </c>
      <c r="D39" s="1667">
        <v>0.435</v>
      </c>
    </row>
    <row r="40" spans="1:4" ht="15.75" thickBot="1">
      <c r="A40" s="1439" t="s">
        <v>886</v>
      </c>
      <c r="B40" s="1440">
        <v>313.43</v>
      </c>
      <c r="C40" s="1440">
        <v>95.1</v>
      </c>
      <c r="D40" s="1441">
        <v>408.53</v>
      </c>
    </row>
    <row r="41" spans="1:3" ht="15">
      <c r="A41" s="1172" t="s">
        <v>848</v>
      </c>
      <c r="B41" s="1173"/>
      <c r="C41" s="1173"/>
    </row>
    <row r="42" spans="1:3" ht="15">
      <c r="A42" s="1172" t="s">
        <v>849</v>
      </c>
      <c r="B42" s="1173"/>
      <c r="C42" s="1173"/>
    </row>
    <row r="43" spans="1:3" ht="15">
      <c r="A43" s="1172" t="s">
        <v>254</v>
      </c>
      <c r="B43" s="1173"/>
      <c r="C43" s="11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421875" style="1236" customWidth="1"/>
    <col min="2" max="2" width="56.7109375" style="1236" customWidth="1"/>
    <col min="3" max="3" width="12.7109375" style="1236" customWidth="1"/>
    <col min="4" max="4" width="2.28125" style="1236" customWidth="1"/>
    <col min="5" max="5" width="9.140625" style="1236" customWidth="1"/>
    <col min="6" max="6" width="10.28125" style="1236" customWidth="1"/>
    <col min="7" max="7" width="7.140625" style="1236" customWidth="1"/>
    <col min="8" max="8" width="10.8515625" style="1236" bestFit="1" customWidth="1"/>
    <col min="9" max="10" width="13.140625" style="1236" bestFit="1" customWidth="1"/>
    <col min="11" max="11" width="15.7109375" style="1236" customWidth="1"/>
    <col min="12" max="12" width="1.421875" style="1236" customWidth="1"/>
    <col min="13" max="16" width="9.140625" style="1236" hidden="1" customWidth="1"/>
    <col min="17" max="16384" width="9.140625" style="1236" customWidth="1"/>
  </cols>
  <sheetData>
    <row r="2" spans="1:16" ht="15" customHeight="1">
      <c r="A2" s="2039" t="s">
        <v>1387</v>
      </c>
      <c r="B2" s="2039"/>
      <c r="C2" s="2039"/>
      <c r="E2" s="1717" t="s">
        <v>1388</v>
      </c>
      <c r="M2" s="1719"/>
      <c r="N2" s="1719"/>
      <c r="O2" s="1719"/>
      <c r="P2" s="1719"/>
    </row>
    <row r="3" spans="3:16" ht="15.75" thickBot="1">
      <c r="C3" s="1684" t="s">
        <v>1368</v>
      </c>
      <c r="E3" s="1717" t="s">
        <v>1389</v>
      </c>
      <c r="K3" s="1684" t="s">
        <v>1391</v>
      </c>
      <c r="M3" s="1719"/>
      <c r="N3" s="1719"/>
      <c r="O3" s="1719"/>
      <c r="P3" s="1719"/>
    </row>
    <row r="4" spans="1:11" ht="44.25" customHeight="1">
      <c r="A4" s="1685"/>
      <c r="B4" s="1715" t="s">
        <v>828</v>
      </c>
      <c r="C4" s="1714" t="s">
        <v>1385</v>
      </c>
      <c r="E4" s="2046" t="s">
        <v>1371</v>
      </c>
      <c r="F4" s="2047"/>
      <c r="G4" s="2037" t="s">
        <v>1372</v>
      </c>
      <c r="H4" s="2037" t="s">
        <v>1373</v>
      </c>
      <c r="I4" s="2037"/>
      <c r="J4" s="2037" t="s">
        <v>1376</v>
      </c>
      <c r="K4" s="2038" t="s">
        <v>1377</v>
      </c>
    </row>
    <row r="5" spans="1:11" ht="31.5" customHeight="1">
      <c r="A5" s="2056" t="s">
        <v>829</v>
      </c>
      <c r="B5" s="2057"/>
      <c r="C5" s="2058"/>
      <c r="E5" s="2044"/>
      <c r="F5" s="2045"/>
      <c r="G5" s="2011"/>
      <c r="H5" s="1711" t="s">
        <v>1374</v>
      </c>
      <c r="I5" s="1711" t="s">
        <v>1375</v>
      </c>
      <c r="J5" s="2011"/>
      <c r="K5" s="2013"/>
    </row>
    <row r="6" spans="1:11" ht="15">
      <c r="A6" s="1686" t="s">
        <v>830</v>
      </c>
      <c r="B6" s="1687" t="s">
        <v>831</v>
      </c>
      <c r="C6" s="1688">
        <v>93990</v>
      </c>
      <c r="E6" s="2014" t="s">
        <v>1378</v>
      </c>
      <c r="F6" s="2015"/>
      <c r="G6" s="2016">
        <v>111</v>
      </c>
      <c r="H6" s="2017">
        <v>2600000</v>
      </c>
      <c r="I6" s="2017">
        <v>2835000</v>
      </c>
      <c r="J6" s="2019">
        <v>2835000</v>
      </c>
      <c r="K6" s="2020">
        <v>100</v>
      </c>
    </row>
    <row r="7" spans="1:11" ht="15">
      <c r="A7" s="1686" t="s">
        <v>832</v>
      </c>
      <c r="B7" s="1687" t="s">
        <v>833</v>
      </c>
      <c r="C7" s="1688">
        <v>7363</v>
      </c>
      <c r="E7" s="2014"/>
      <c r="F7" s="2015"/>
      <c r="G7" s="2016"/>
      <c r="H7" s="2018"/>
      <c r="I7" s="2018"/>
      <c r="J7" s="2018"/>
      <c r="K7" s="2020"/>
    </row>
    <row r="8" spans="1:11" ht="15">
      <c r="A8" s="1686" t="s">
        <v>834</v>
      </c>
      <c r="B8" s="1687" t="s">
        <v>835</v>
      </c>
      <c r="C8" s="1688">
        <v>9524.03</v>
      </c>
      <c r="E8" s="2014"/>
      <c r="F8" s="2015"/>
      <c r="G8" s="2016"/>
      <c r="H8" s="2018"/>
      <c r="I8" s="2018"/>
      <c r="J8" s="2018"/>
      <c r="K8" s="2020"/>
    </row>
    <row r="9" spans="1:11" ht="15">
      <c r="A9" s="1686" t="s">
        <v>836</v>
      </c>
      <c r="B9" s="1687" t="s">
        <v>837</v>
      </c>
      <c r="C9" s="1688">
        <v>358096.13</v>
      </c>
      <c r="E9" s="2048" t="s">
        <v>1382</v>
      </c>
      <c r="F9" s="2049"/>
      <c r="G9" s="2050">
        <v>111</v>
      </c>
      <c r="H9" s="2051">
        <v>900000</v>
      </c>
      <c r="I9" s="2051">
        <v>900000</v>
      </c>
      <c r="J9" s="2021">
        <v>900000</v>
      </c>
      <c r="K9" s="2022">
        <v>100</v>
      </c>
    </row>
    <row r="10" spans="1:11" ht="15">
      <c r="A10" s="1686" t="s">
        <v>838</v>
      </c>
      <c r="B10" s="1687" t="s">
        <v>839</v>
      </c>
      <c r="C10" s="1688">
        <v>1199962</v>
      </c>
      <c r="E10" s="2048"/>
      <c r="F10" s="2049"/>
      <c r="G10" s="2050"/>
      <c r="H10" s="2028"/>
      <c r="I10" s="2028"/>
      <c r="J10" s="2021"/>
      <c r="K10" s="2022"/>
    </row>
    <row r="11" spans="1:11" ht="15">
      <c r="A11" s="1686" t="s">
        <v>840</v>
      </c>
      <c r="B11" s="1687" t="s">
        <v>841</v>
      </c>
      <c r="C11" s="1688">
        <v>10698.75</v>
      </c>
      <c r="E11" s="2048"/>
      <c r="F11" s="2049"/>
      <c r="G11" s="1689">
        <v>111</v>
      </c>
      <c r="H11" s="1690">
        <v>1200000</v>
      </c>
      <c r="I11" s="1690">
        <v>1260000</v>
      </c>
      <c r="J11" s="1691">
        <v>1260000</v>
      </c>
      <c r="K11" s="1692">
        <v>100</v>
      </c>
    </row>
    <row r="12" spans="1:11" ht="15">
      <c r="A12" s="1686" t="s">
        <v>842</v>
      </c>
      <c r="B12" s="1687" t="s">
        <v>843</v>
      </c>
      <c r="C12" s="1688">
        <v>51706</v>
      </c>
      <c r="E12" s="2048"/>
      <c r="F12" s="2049"/>
      <c r="G12" s="1689">
        <v>111</v>
      </c>
      <c r="H12" s="1690">
        <v>500000</v>
      </c>
      <c r="I12" s="1690">
        <v>675000</v>
      </c>
      <c r="J12" s="1691">
        <v>675000</v>
      </c>
      <c r="K12" s="1692">
        <v>100</v>
      </c>
    </row>
    <row r="13" spans="1:11" ht="15">
      <c r="A13" s="1686" t="s">
        <v>844</v>
      </c>
      <c r="B13" s="1687" t="s">
        <v>1384</v>
      </c>
      <c r="C13" s="1688">
        <v>60000</v>
      </c>
      <c r="E13" s="2040"/>
      <c r="F13" s="2041"/>
      <c r="G13" s="1251"/>
      <c r="H13" s="1251"/>
      <c r="I13" s="1251"/>
      <c r="J13" s="1251"/>
      <c r="K13" s="1693"/>
    </row>
    <row r="14" spans="1:11" ht="15">
      <c r="A14" s="2052" t="s">
        <v>1390</v>
      </c>
      <c r="B14" s="2053"/>
      <c r="C14" s="1688">
        <v>1818612.91</v>
      </c>
      <c r="E14" s="2042" t="s">
        <v>1379</v>
      </c>
      <c r="F14" s="2043"/>
      <c r="G14" s="2010" t="s">
        <v>1372</v>
      </c>
      <c r="H14" s="2010" t="s">
        <v>1373</v>
      </c>
      <c r="I14" s="2010"/>
      <c r="J14" s="2010" t="s">
        <v>1376</v>
      </c>
      <c r="K14" s="2012" t="s">
        <v>1377</v>
      </c>
    </row>
    <row r="15" spans="1:11" ht="29.25" customHeight="1">
      <c r="A15" s="2056" t="s">
        <v>845</v>
      </c>
      <c r="B15" s="2057"/>
      <c r="C15" s="2058"/>
      <c r="E15" s="2044"/>
      <c r="F15" s="2045"/>
      <c r="G15" s="2011"/>
      <c r="H15" s="1711" t="s">
        <v>1374</v>
      </c>
      <c r="I15" s="1711" t="s">
        <v>1375</v>
      </c>
      <c r="J15" s="2011"/>
      <c r="K15" s="2013"/>
    </row>
    <row r="16" spans="1:11" ht="15">
      <c r="A16" s="2052" t="s">
        <v>846</v>
      </c>
      <c r="B16" s="2053"/>
      <c r="C16" s="1688">
        <v>2784696.66</v>
      </c>
      <c r="E16" s="2014" t="s">
        <v>1380</v>
      </c>
      <c r="F16" s="2015"/>
      <c r="G16" s="2016">
        <v>111</v>
      </c>
      <c r="H16" s="2017">
        <v>235270</v>
      </c>
      <c r="I16" s="2019">
        <v>626518</v>
      </c>
      <c r="J16" s="2019">
        <v>626517.47</v>
      </c>
      <c r="K16" s="2020">
        <v>99.99</v>
      </c>
    </row>
    <row r="17" spans="1:11" ht="15.75" thickBot="1">
      <c r="A17" s="2054" t="s">
        <v>847</v>
      </c>
      <c r="B17" s="2055"/>
      <c r="C17" s="1694">
        <v>4603309.57</v>
      </c>
      <c r="E17" s="2014"/>
      <c r="F17" s="2015"/>
      <c r="G17" s="2016"/>
      <c r="H17" s="2018"/>
      <c r="I17" s="2019"/>
      <c r="J17" s="2018"/>
      <c r="K17" s="2020"/>
    </row>
    <row r="18" spans="1:11" ht="15">
      <c r="A18" s="1695" t="s">
        <v>1369</v>
      </c>
      <c r="B18" s="1696"/>
      <c r="C18" s="1697"/>
      <c r="E18" s="2014"/>
      <c r="F18" s="2015"/>
      <c r="G18" s="2016"/>
      <c r="H18" s="2018"/>
      <c r="I18" s="2019"/>
      <c r="J18" s="2018"/>
      <c r="K18" s="2020"/>
    </row>
    <row r="19" spans="1:11" ht="15">
      <c r="A19" s="1695"/>
      <c r="B19" s="1696"/>
      <c r="C19" s="1697"/>
      <c r="E19" s="2027" t="s">
        <v>1381</v>
      </c>
      <c r="F19" s="2028"/>
      <c r="G19" s="2031">
        <v>111</v>
      </c>
      <c r="H19" s="2033">
        <v>235270</v>
      </c>
      <c r="I19" s="2035">
        <v>561064.12</v>
      </c>
      <c r="J19" s="2035">
        <v>561063.59</v>
      </c>
      <c r="K19" s="2025">
        <v>99.99</v>
      </c>
    </row>
    <row r="20" spans="1:11" ht="15">
      <c r="A20" s="2039"/>
      <c r="B20" s="2039"/>
      <c r="C20" s="2039"/>
      <c r="E20" s="2027"/>
      <c r="F20" s="2028"/>
      <c r="G20" s="2032"/>
      <c r="H20" s="2034"/>
      <c r="I20" s="2036"/>
      <c r="J20" s="2036"/>
      <c r="K20" s="2026"/>
    </row>
    <row r="21" spans="1:11" ht="15">
      <c r="A21" s="1698"/>
      <c r="B21" s="1698"/>
      <c r="C21" s="1698"/>
      <c r="E21" s="2027"/>
      <c r="F21" s="2028"/>
      <c r="G21" s="1699">
        <v>111</v>
      </c>
      <c r="H21" s="1700">
        <v>0</v>
      </c>
      <c r="I21" s="1701">
        <v>17457.04</v>
      </c>
      <c r="J21" s="1701">
        <v>17457.04</v>
      </c>
      <c r="K21" s="1702">
        <v>100</v>
      </c>
    </row>
    <row r="22" spans="1:11" ht="15">
      <c r="A22" s="1698"/>
      <c r="B22" s="1698"/>
      <c r="C22" s="1698"/>
      <c r="E22" s="2027"/>
      <c r="F22" s="2028"/>
      <c r="G22" s="1703">
        <v>111</v>
      </c>
      <c r="H22" s="1704">
        <v>0</v>
      </c>
      <c r="I22" s="1705">
        <v>10142.4</v>
      </c>
      <c r="J22" s="1705">
        <v>10142.4</v>
      </c>
      <c r="K22" s="1706">
        <v>100</v>
      </c>
    </row>
    <row r="23" spans="1:11" ht="15.75" thickBot="1">
      <c r="A23" s="1698"/>
      <c r="B23" s="1698"/>
      <c r="C23" s="1698"/>
      <c r="E23" s="2029"/>
      <c r="F23" s="2030"/>
      <c r="G23" s="1707">
        <v>111</v>
      </c>
      <c r="H23" s="1708">
        <v>0</v>
      </c>
      <c r="I23" s="1709">
        <v>37854.44</v>
      </c>
      <c r="J23" s="1709">
        <v>37854.44</v>
      </c>
      <c r="K23" s="1710">
        <v>100</v>
      </c>
    </row>
    <row r="24" spans="1:3" ht="15.75" thickBot="1">
      <c r="A24" s="1698"/>
      <c r="B24" s="1720"/>
      <c r="C24" s="1698"/>
    </row>
    <row r="25" spans="1:11" ht="15.75" thickBot="1">
      <c r="A25" s="1698"/>
      <c r="B25" s="1698"/>
      <c r="C25" s="1698"/>
      <c r="E25" s="2023" t="s">
        <v>1383</v>
      </c>
      <c r="F25" s="2024"/>
      <c r="G25" s="2024"/>
      <c r="H25" s="1712">
        <v>2835270</v>
      </c>
      <c r="I25" s="1713">
        <v>3461518</v>
      </c>
      <c r="J25" s="1713">
        <v>3461517.4699999997</v>
      </c>
      <c r="K25" s="1716">
        <v>100</v>
      </c>
    </row>
    <row r="26" spans="1:5" ht="15">
      <c r="A26" s="1698"/>
      <c r="B26" s="1720"/>
      <c r="C26" s="1698"/>
      <c r="E26" s="265" t="s">
        <v>1386</v>
      </c>
    </row>
    <row r="27" spans="1:3" ht="15">
      <c r="A27" s="1698"/>
      <c r="B27" s="1698"/>
      <c r="C27" s="1698"/>
    </row>
    <row r="28" spans="1:5" ht="15">
      <c r="A28" s="1698"/>
      <c r="B28" s="1698"/>
      <c r="C28" s="1698"/>
      <c r="E28" s="1717"/>
    </row>
    <row r="29" spans="1:11" ht="15">
      <c r="A29" s="1698"/>
      <c r="B29" s="1721"/>
      <c r="C29" s="1720"/>
      <c r="E29" s="1717"/>
      <c r="K29" s="1718"/>
    </row>
    <row r="30" spans="1:3" ht="15">
      <c r="A30" s="1698"/>
      <c r="B30" s="1698"/>
      <c r="C30" s="1698"/>
    </row>
    <row r="31" spans="1:3" ht="15">
      <c r="A31" s="1698"/>
      <c r="B31" s="1698"/>
      <c r="C31" s="1698"/>
    </row>
    <row r="32" spans="1:3" ht="15">
      <c r="A32" s="1698"/>
      <c r="B32" s="1698"/>
      <c r="C32" s="1698"/>
    </row>
  </sheetData>
  <sheetProtection/>
  <mergeCells count="43">
    <mergeCell ref="A14:B14"/>
    <mergeCell ref="A17:B17"/>
    <mergeCell ref="A16:B16"/>
    <mergeCell ref="A2:C2"/>
    <mergeCell ref="A5:C5"/>
    <mergeCell ref="A15:C15"/>
    <mergeCell ref="A20:C20"/>
    <mergeCell ref="E13:F13"/>
    <mergeCell ref="E14:F15"/>
    <mergeCell ref="H4:I4"/>
    <mergeCell ref="E4:F5"/>
    <mergeCell ref="G4:G5"/>
    <mergeCell ref="E9:F12"/>
    <mergeCell ref="G9:G10"/>
    <mergeCell ref="H9:H10"/>
    <mergeCell ref="I9:I10"/>
    <mergeCell ref="J4:J5"/>
    <mergeCell ref="K4:K5"/>
    <mergeCell ref="E6:F8"/>
    <mergeCell ref="G6:G8"/>
    <mergeCell ref="H6:H8"/>
    <mergeCell ref="I6:I8"/>
    <mergeCell ref="J6:J8"/>
    <mergeCell ref="K6:K8"/>
    <mergeCell ref="J9:J10"/>
    <mergeCell ref="K9:K10"/>
    <mergeCell ref="E25:G25"/>
    <mergeCell ref="K19:K20"/>
    <mergeCell ref="E19:F23"/>
    <mergeCell ref="G19:G20"/>
    <mergeCell ref="H19:H20"/>
    <mergeCell ref="I19:I20"/>
    <mergeCell ref="J19:J20"/>
    <mergeCell ref="G14:G15"/>
    <mergeCell ref="H14:I14"/>
    <mergeCell ref="J14:J15"/>
    <mergeCell ref="K14:K15"/>
    <mergeCell ref="E16:F18"/>
    <mergeCell ref="G16:G18"/>
    <mergeCell ref="H16:H18"/>
    <mergeCell ref="I16:I18"/>
    <mergeCell ref="J16:J18"/>
    <mergeCell ref="K16:K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2" sqref="L2:M2"/>
    </sheetView>
  </sheetViews>
  <sheetFormatPr defaultColWidth="9.140625" defaultRowHeight="15"/>
  <cols>
    <col min="1" max="1" width="17.140625" style="0" customWidth="1"/>
    <col min="2" max="2" width="13.00390625" style="0" customWidth="1"/>
    <col min="3" max="3" width="11.28125" style="0" customWidth="1"/>
    <col min="4" max="5" width="11.140625" style="0" customWidth="1"/>
    <col min="6" max="6" width="9.28125" style="0" bestFit="1" customWidth="1"/>
    <col min="7" max="7" width="10.00390625" style="0" bestFit="1" customWidth="1"/>
    <col min="8" max="8" width="10.28125" style="0" bestFit="1" customWidth="1"/>
    <col min="9" max="9" width="10.421875" style="184" customWidth="1"/>
    <col min="10" max="10" width="10.28125" style="184" bestFit="1" customWidth="1"/>
    <col min="11" max="11" width="9.421875" style="184" bestFit="1" customWidth="1"/>
    <col min="12" max="13" width="9.28125" style="184" bestFit="1" customWidth="1"/>
  </cols>
  <sheetData>
    <row r="1" ht="15.75">
      <c r="A1" s="214" t="s">
        <v>163</v>
      </c>
    </row>
    <row r="2" spans="1:13" ht="15">
      <c r="A2" s="238" t="s">
        <v>149</v>
      </c>
      <c r="B2" s="184"/>
      <c r="C2" s="184"/>
      <c r="D2" s="184"/>
      <c r="E2" s="184"/>
      <c r="F2" s="184"/>
      <c r="G2" s="184"/>
      <c r="H2" s="184"/>
      <c r="L2" s="1759" t="s">
        <v>209</v>
      </c>
      <c r="M2" s="1726"/>
    </row>
    <row r="3" spans="1:13" ht="28.5">
      <c r="A3" s="215" t="s">
        <v>89</v>
      </c>
      <c r="B3" s="149" t="s">
        <v>150</v>
      </c>
      <c r="C3" s="149" t="s">
        <v>151</v>
      </c>
      <c r="D3" s="149" t="s">
        <v>152</v>
      </c>
      <c r="E3" s="149" t="s">
        <v>153</v>
      </c>
      <c r="F3" s="149" t="s">
        <v>154</v>
      </c>
      <c r="G3" s="149" t="s">
        <v>155</v>
      </c>
      <c r="H3" s="149" t="s">
        <v>156</v>
      </c>
      <c r="I3" s="149" t="s">
        <v>157</v>
      </c>
      <c r="J3" s="149" t="s">
        <v>158</v>
      </c>
      <c r="K3" s="149" t="s">
        <v>159</v>
      </c>
      <c r="L3" s="149" t="s">
        <v>160</v>
      </c>
      <c r="M3" s="149" t="s">
        <v>161</v>
      </c>
    </row>
    <row r="4" spans="1:13" ht="15">
      <c r="A4" s="216" t="s">
        <v>146</v>
      </c>
      <c r="B4" s="217">
        <v>282900.2</v>
      </c>
      <c r="C4" s="217">
        <v>138450</v>
      </c>
      <c r="D4" s="217">
        <v>53180.2</v>
      </c>
      <c r="E4" s="218">
        <v>56711</v>
      </c>
      <c r="F4" s="217">
        <v>3058</v>
      </c>
      <c r="G4" s="217">
        <v>102806</v>
      </c>
      <c r="H4" s="217">
        <v>19821</v>
      </c>
      <c r="I4" s="219">
        <v>7902.2</v>
      </c>
      <c r="J4" s="219">
        <v>22046.5</v>
      </c>
      <c r="K4" s="220">
        <v>12453</v>
      </c>
      <c r="L4" s="219">
        <v>716.7</v>
      </c>
      <c r="M4" s="219">
        <v>59.1</v>
      </c>
    </row>
    <row r="5" spans="1:13" ht="15">
      <c r="A5" s="221" t="s">
        <v>107</v>
      </c>
      <c r="B5" s="222">
        <v>206914.4</v>
      </c>
      <c r="C5" s="222">
        <v>107330</v>
      </c>
      <c r="D5" s="222">
        <v>43852</v>
      </c>
      <c r="E5" s="223">
        <v>34452.2</v>
      </c>
      <c r="F5" s="222">
        <v>2933</v>
      </c>
      <c r="G5" s="222">
        <v>86261.878</v>
      </c>
      <c r="H5" s="222">
        <v>13569</v>
      </c>
      <c r="I5" s="224">
        <v>7258.7</v>
      </c>
      <c r="J5" s="224">
        <v>19074.1</v>
      </c>
      <c r="K5" s="225">
        <v>9610.3</v>
      </c>
      <c r="L5" s="224">
        <v>704.8</v>
      </c>
      <c r="M5" s="225">
        <v>56.7</v>
      </c>
    </row>
    <row r="6" spans="1:13" ht="15">
      <c r="A6" s="226" t="s">
        <v>109</v>
      </c>
      <c r="B6" s="218">
        <v>3105.2</v>
      </c>
      <c r="C6" s="218">
        <v>1832</v>
      </c>
      <c r="D6" s="218">
        <v>373.4</v>
      </c>
      <c r="E6" s="218">
        <v>667</v>
      </c>
      <c r="F6" s="218">
        <v>0</v>
      </c>
      <c r="G6" s="218">
        <v>4217</v>
      </c>
      <c r="H6" s="218">
        <v>51</v>
      </c>
      <c r="I6" s="218">
        <v>263</v>
      </c>
      <c r="J6" s="218">
        <v>1129.1</v>
      </c>
      <c r="K6" s="218">
        <v>513.3</v>
      </c>
      <c r="L6" s="227">
        <v>2.7</v>
      </c>
      <c r="M6" s="227">
        <v>0.1</v>
      </c>
    </row>
    <row r="7" spans="1:13" ht="15">
      <c r="A7" s="226" t="s">
        <v>110</v>
      </c>
      <c r="B7" s="228">
        <v>7035.97</v>
      </c>
      <c r="C7" s="228">
        <v>3995</v>
      </c>
      <c r="D7" s="228">
        <v>833.27</v>
      </c>
      <c r="E7" s="228">
        <v>2044</v>
      </c>
      <c r="F7" s="228">
        <v>56.02</v>
      </c>
      <c r="G7" s="228">
        <v>0</v>
      </c>
      <c r="H7" s="228">
        <v>545</v>
      </c>
      <c r="I7" s="228">
        <v>4.5</v>
      </c>
      <c r="J7" s="228">
        <v>37.3</v>
      </c>
      <c r="K7" s="228">
        <v>96</v>
      </c>
      <c r="L7" s="229">
        <v>4.4</v>
      </c>
      <c r="M7" s="229">
        <v>0</v>
      </c>
    </row>
    <row r="8" spans="1:13" ht="15">
      <c r="A8" s="230" t="s">
        <v>111</v>
      </c>
      <c r="B8" s="228">
        <v>6877.619</v>
      </c>
      <c r="C8" s="228">
        <v>4162</v>
      </c>
      <c r="D8" s="228">
        <v>1584.456</v>
      </c>
      <c r="E8" s="228">
        <v>693</v>
      </c>
      <c r="F8" s="228">
        <v>0</v>
      </c>
      <c r="G8" s="228">
        <v>3064.986</v>
      </c>
      <c r="H8" s="228">
        <v>1042</v>
      </c>
      <c r="I8" s="228">
        <v>74.3</v>
      </c>
      <c r="J8" s="228">
        <v>275.9</v>
      </c>
      <c r="K8" s="228">
        <v>188.2</v>
      </c>
      <c r="L8" s="229">
        <v>0.1</v>
      </c>
      <c r="M8" s="229">
        <v>0</v>
      </c>
    </row>
    <row r="9" spans="1:13" ht="15">
      <c r="A9" s="230" t="s">
        <v>112</v>
      </c>
      <c r="B9" s="228">
        <v>8747.7</v>
      </c>
      <c r="C9" s="228">
        <v>5940.4</v>
      </c>
      <c r="D9" s="228">
        <v>2981.3</v>
      </c>
      <c r="E9" s="228">
        <v>0</v>
      </c>
      <c r="F9" s="228">
        <v>0</v>
      </c>
      <c r="G9" s="228">
        <v>0</v>
      </c>
      <c r="H9" s="228">
        <v>0</v>
      </c>
      <c r="I9" s="228">
        <v>131.2</v>
      </c>
      <c r="J9" s="228">
        <v>1666.3</v>
      </c>
      <c r="K9" s="228">
        <v>184.3</v>
      </c>
      <c r="L9" s="229">
        <v>1.7</v>
      </c>
      <c r="M9" s="229" t="s">
        <v>108</v>
      </c>
    </row>
    <row r="10" spans="1:13" ht="15">
      <c r="A10" s="230" t="s">
        <v>113</v>
      </c>
      <c r="B10" s="228">
        <v>44293</v>
      </c>
      <c r="C10" s="228">
        <v>25190.3</v>
      </c>
      <c r="D10" s="228">
        <v>10412.1</v>
      </c>
      <c r="E10" s="228">
        <v>4073</v>
      </c>
      <c r="F10" s="228">
        <v>0</v>
      </c>
      <c r="G10" s="228">
        <v>23858.4</v>
      </c>
      <c r="H10" s="228">
        <v>5749</v>
      </c>
      <c r="I10" s="228">
        <v>1186.7</v>
      </c>
      <c r="J10" s="228">
        <v>5443.2</v>
      </c>
      <c r="K10" s="228">
        <v>1379.6</v>
      </c>
      <c r="L10" s="229">
        <v>19.8</v>
      </c>
      <c r="M10" s="229">
        <v>0.4</v>
      </c>
    </row>
    <row r="11" spans="1:13" ht="15">
      <c r="A11" s="226" t="s">
        <v>114</v>
      </c>
      <c r="B11" s="228">
        <v>670</v>
      </c>
      <c r="C11" s="228">
        <v>324</v>
      </c>
      <c r="D11" s="228">
        <v>252.5</v>
      </c>
      <c r="E11" s="228">
        <v>0</v>
      </c>
      <c r="F11" s="228">
        <v>0</v>
      </c>
      <c r="G11" s="228">
        <v>0</v>
      </c>
      <c r="H11" s="228">
        <v>130</v>
      </c>
      <c r="I11" s="228">
        <v>9</v>
      </c>
      <c r="J11" s="228">
        <v>31.9</v>
      </c>
      <c r="K11" s="228">
        <v>15.9</v>
      </c>
      <c r="L11" s="229">
        <v>0.1</v>
      </c>
      <c r="M11" s="229" t="s">
        <v>108</v>
      </c>
    </row>
    <row r="12" spans="1:13" ht="15">
      <c r="A12" s="226" t="s">
        <v>115</v>
      </c>
      <c r="B12" s="228">
        <v>2040.3</v>
      </c>
      <c r="C12" s="228">
        <v>674</v>
      </c>
      <c r="D12" s="228">
        <v>1187</v>
      </c>
      <c r="E12" s="228" t="s">
        <v>108</v>
      </c>
      <c r="F12" s="228">
        <v>0</v>
      </c>
      <c r="G12" s="228">
        <v>45</v>
      </c>
      <c r="H12" s="228">
        <v>22</v>
      </c>
      <c r="I12" s="228">
        <v>559</v>
      </c>
      <c r="J12" s="228">
        <v>214.1</v>
      </c>
      <c r="K12" s="228">
        <v>123.6</v>
      </c>
      <c r="L12" s="229">
        <v>47.8</v>
      </c>
      <c r="M12" s="229" t="s">
        <v>108</v>
      </c>
    </row>
    <row r="13" spans="1:13" ht="15">
      <c r="A13" s="226" t="s">
        <v>116</v>
      </c>
      <c r="B13" s="228">
        <v>4098.14</v>
      </c>
      <c r="C13" s="228">
        <v>1830</v>
      </c>
      <c r="D13" s="228">
        <v>317.86</v>
      </c>
      <c r="E13" s="228">
        <v>2352</v>
      </c>
      <c r="F13" s="228">
        <v>229.5</v>
      </c>
      <c r="G13" s="228">
        <v>1229</v>
      </c>
      <c r="H13" s="228" t="s">
        <v>108</v>
      </c>
      <c r="I13" s="228">
        <v>58</v>
      </c>
      <c r="J13" s="228">
        <v>113.7</v>
      </c>
      <c r="K13" s="228">
        <v>178</v>
      </c>
      <c r="L13" s="229">
        <v>71.5</v>
      </c>
      <c r="M13" s="229">
        <v>35.6</v>
      </c>
    </row>
    <row r="14" spans="1:13" ht="15">
      <c r="A14" s="230" t="s">
        <v>117</v>
      </c>
      <c r="B14" s="228">
        <v>19641.7</v>
      </c>
      <c r="C14" s="228">
        <v>5611</v>
      </c>
      <c r="D14" s="228">
        <v>8156.5</v>
      </c>
      <c r="E14" s="228">
        <v>3179</v>
      </c>
      <c r="F14" s="228">
        <v>926.4</v>
      </c>
      <c r="G14" s="228">
        <v>3399.4</v>
      </c>
      <c r="H14" s="228">
        <v>36</v>
      </c>
      <c r="I14" s="228">
        <v>597.7</v>
      </c>
      <c r="J14" s="228">
        <v>3400.9</v>
      </c>
      <c r="K14" s="228">
        <v>1345.4</v>
      </c>
      <c r="L14" s="229">
        <v>124.8</v>
      </c>
      <c r="M14" s="229">
        <v>9.2</v>
      </c>
    </row>
    <row r="15" spans="1:13" ht="15">
      <c r="A15" s="230" t="s">
        <v>118</v>
      </c>
      <c r="B15" s="228">
        <v>65414.459</v>
      </c>
      <c r="C15" s="228">
        <v>38195</v>
      </c>
      <c r="D15" s="228">
        <v>10541.081</v>
      </c>
      <c r="E15" s="228">
        <v>13562</v>
      </c>
      <c r="F15" s="228">
        <v>118.523</v>
      </c>
      <c r="G15" s="228">
        <v>31723</v>
      </c>
      <c r="H15" s="228">
        <v>4773</v>
      </c>
      <c r="I15" s="228">
        <v>1521.2</v>
      </c>
      <c r="J15" s="228">
        <v>2010.3</v>
      </c>
      <c r="K15" s="228">
        <v>1712</v>
      </c>
      <c r="L15" s="229">
        <v>83.2</v>
      </c>
      <c r="M15" s="229">
        <v>6.9</v>
      </c>
    </row>
    <row r="16" spans="1:13" ht="15">
      <c r="A16" s="230" t="s">
        <v>119</v>
      </c>
      <c r="B16" s="228">
        <v>20960.33</v>
      </c>
      <c r="C16" s="228">
        <v>6341</v>
      </c>
      <c r="D16" s="228">
        <v>990.727</v>
      </c>
      <c r="E16" s="228">
        <v>7877.7</v>
      </c>
      <c r="F16" s="228">
        <v>1493</v>
      </c>
      <c r="G16" s="228">
        <v>3472</v>
      </c>
      <c r="H16" s="228">
        <v>51</v>
      </c>
      <c r="I16" s="228">
        <v>1075.4</v>
      </c>
      <c r="J16" s="228">
        <v>1632.7</v>
      </c>
      <c r="K16" s="228">
        <v>1179.9</v>
      </c>
      <c r="L16" s="229">
        <v>36.1</v>
      </c>
      <c r="M16" s="229">
        <v>1.2</v>
      </c>
    </row>
    <row r="17" spans="1:13" ht="15">
      <c r="A17" s="226" t="s">
        <v>120</v>
      </c>
      <c r="B17" s="228">
        <v>53.774</v>
      </c>
      <c r="C17" s="228">
        <v>19</v>
      </c>
      <c r="D17" s="228">
        <v>1.834</v>
      </c>
      <c r="E17" s="228" t="s">
        <v>108</v>
      </c>
      <c r="F17" s="228">
        <v>0</v>
      </c>
      <c r="G17" s="228">
        <v>87.336</v>
      </c>
      <c r="H17" s="228">
        <v>0</v>
      </c>
      <c r="I17" s="228">
        <v>4.2</v>
      </c>
      <c r="J17" s="228">
        <v>57.1</v>
      </c>
      <c r="K17" s="228">
        <v>27.7</v>
      </c>
      <c r="L17" s="229">
        <v>2.5</v>
      </c>
      <c r="M17" s="229">
        <v>2.3</v>
      </c>
    </row>
    <row r="18" spans="1:13" ht="15">
      <c r="A18" s="226" t="s">
        <v>121</v>
      </c>
      <c r="B18" s="228">
        <v>1416.8</v>
      </c>
      <c r="C18" s="228">
        <v>1036.4</v>
      </c>
      <c r="D18" s="228">
        <v>228.4</v>
      </c>
      <c r="E18" s="228" t="s">
        <v>108</v>
      </c>
      <c r="F18" s="228">
        <v>0</v>
      </c>
      <c r="G18" s="228">
        <v>0</v>
      </c>
      <c r="H18" s="228">
        <v>225</v>
      </c>
      <c r="I18" s="228">
        <v>17.6</v>
      </c>
      <c r="J18" s="228">
        <v>23.3</v>
      </c>
      <c r="K18" s="228">
        <v>23.4</v>
      </c>
      <c r="L18" s="229">
        <v>0.2</v>
      </c>
      <c r="M18" s="229" t="s">
        <v>108</v>
      </c>
    </row>
    <row r="19" spans="1:13" ht="15">
      <c r="A19" s="226" t="s">
        <v>122</v>
      </c>
      <c r="B19" s="228">
        <v>2767.6</v>
      </c>
      <c r="C19" s="228">
        <v>2100.2</v>
      </c>
      <c r="D19" s="228">
        <v>547.9</v>
      </c>
      <c r="E19" s="228">
        <v>37</v>
      </c>
      <c r="F19" s="228">
        <v>0</v>
      </c>
      <c r="G19" s="228">
        <v>723</v>
      </c>
      <c r="H19" s="228">
        <v>415</v>
      </c>
      <c r="I19" s="228">
        <v>42.6</v>
      </c>
      <c r="J19" s="228">
        <v>54.8</v>
      </c>
      <c r="K19" s="228">
        <v>71.9</v>
      </c>
      <c r="L19" s="229">
        <v>0.1</v>
      </c>
      <c r="M19" s="229" t="s">
        <v>108</v>
      </c>
    </row>
    <row r="20" spans="1:13" ht="15">
      <c r="A20" s="226" t="s">
        <v>123</v>
      </c>
      <c r="B20" s="228">
        <v>166.185</v>
      </c>
      <c r="C20" s="228">
        <v>90.9</v>
      </c>
      <c r="D20" s="228">
        <v>43.003</v>
      </c>
      <c r="E20" s="228">
        <v>2.5</v>
      </c>
      <c r="F20" s="228">
        <v>0</v>
      </c>
      <c r="G20" s="228">
        <v>0</v>
      </c>
      <c r="H20" s="228">
        <v>16</v>
      </c>
      <c r="I20" s="228">
        <v>9.6</v>
      </c>
      <c r="J20" s="228">
        <v>9.5</v>
      </c>
      <c r="K20" s="228">
        <v>0</v>
      </c>
      <c r="L20" s="229">
        <v>0</v>
      </c>
      <c r="M20" s="229">
        <v>0</v>
      </c>
    </row>
    <row r="21" spans="1:13" ht="15">
      <c r="A21" s="230" t="s">
        <v>124</v>
      </c>
      <c r="B21" s="228">
        <v>12299.847</v>
      </c>
      <c r="C21" s="228">
        <v>4419.2</v>
      </c>
      <c r="D21" s="228">
        <v>965.727</v>
      </c>
      <c r="E21" s="228">
        <v>7410</v>
      </c>
      <c r="F21" s="228">
        <v>8.178</v>
      </c>
      <c r="G21" s="228">
        <v>755</v>
      </c>
      <c r="H21" s="228">
        <v>560</v>
      </c>
      <c r="I21" s="228">
        <v>27.1</v>
      </c>
      <c r="J21" s="228">
        <v>416.1</v>
      </c>
      <c r="K21" s="228">
        <v>360</v>
      </c>
      <c r="L21" s="229">
        <v>0.2</v>
      </c>
      <c r="M21" s="229" t="s">
        <v>108</v>
      </c>
    </row>
    <row r="22" spans="1:13" ht="15">
      <c r="A22" s="226" t="s">
        <v>125</v>
      </c>
      <c r="B22" s="228" t="s">
        <v>108</v>
      </c>
      <c r="C22" s="228" t="s">
        <v>108</v>
      </c>
      <c r="D22" s="228" t="s">
        <v>108</v>
      </c>
      <c r="E22" s="228" t="s">
        <v>108</v>
      </c>
      <c r="F22" s="228">
        <v>0</v>
      </c>
      <c r="G22" s="228">
        <v>0</v>
      </c>
      <c r="H22" s="228">
        <v>0</v>
      </c>
      <c r="I22" s="228">
        <v>1.4</v>
      </c>
      <c r="J22" s="228">
        <v>7</v>
      </c>
      <c r="K22" s="228">
        <v>4.4</v>
      </c>
      <c r="L22" s="229">
        <v>0.1</v>
      </c>
      <c r="M22" s="229">
        <v>0</v>
      </c>
    </row>
    <row r="23" spans="1:13" ht="15">
      <c r="A23" s="230" t="s">
        <v>126</v>
      </c>
      <c r="B23" s="228">
        <v>1887</v>
      </c>
      <c r="C23" s="228">
        <v>1442</v>
      </c>
      <c r="D23" s="228">
        <v>204</v>
      </c>
      <c r="E23" s="228">
        <v>235</v>
      </c>
      <c r="F23" s="228">
        <v>0</v>
      </c>
      <c r="G23" s="228">
        <v>5280</v>
      </c>
      <c r="H23" s="228">
        <v>11.9</v>
      </c>
      <c r="I23" s="228">
        <v>388.6</v>
      </c>
      <c r="J23" s="228">
        <v>1288.3</v>
      </c>
      <c r="K23" s="228">
        <v>798.6</v>
      </c>
      <c r="L23" s="229">
        <v>13.2</v>
      </c>
      <c r="M23" s="229">
        <v>1.4</v>
      </c>
    </row>
    <row r="24" spans="1:13" ht="15">
      <c r="A24" s="230" t="s">
        <v>127</v>
      </c>
      <c r="B24" s="228">
        <v>4817.872</v>
      </c>
      <c r="C24" s="228">
        <v>1523.4</v>
      </c>
      <c r="D24" s="228">
        <v>777.961</v>
      </c>
      <c r="E24" s="228">
        <v>1866</v>
      </c>
      <c r="F24" s="228">
        <v>0</v>
      </c>
      <c r="G24" s="228">
        <v>3131.666</v>
      </c>
      <c r="H24" s="228">
        <v>171.1</v>
      </c>
      <c r="I24" s="228">
        <v>221</v>
      </c>
      <c r="J24" s="228">
        <v>542.1</v>
      </c>
      <c r="K24" s="228">
        <v>112.7</v>
      </c>
      <c r="L24" s="229">
        <v>7.2</v>
      </c>
      <c r="M24" s="229">
        <v>0.8</v>
      </c>
    </row>
    <row r="25" spans="1:13" ht="15">
      <c r="A25" s="230" t="s">
        <v>128</v>
      </c>
      <c r="B25" s="228">
        <v>27299.414</v>
      </c>
      <c r="C25" s="228">
        <v>9488</v>
      </c>
      <c r="D25" s="228">
        <v>3532.983</v>
      </c>
      <c r="E25" s="228">
        <v>1716</v>
      </c>
      <c r="F25" s="228">
        <v>0</v>
      </c>
      <c r="G25" s="228">
        <v>9822.921</v>
      </c>
      <c r="H25" s="228">
        <v>2078</v>
      </c>
      <c r="I25" s="228">
        <v>386</v>
      </c>
      <c r="J25" s="228">
        <v>1741.4</v>
      </c>
      <c r="K25" s="228">
        <v>1342.3</v>
      </c>
      <c r="L25" s="229">
        <v>0.8</v>
      </c>
      <c r="M25" s="229">
        <v>0.3</v>
      </c>
    </row>
    <row r="26" spans="1:13" ht="15">
      <c r="A26" s="230" t="s">
        <v>129</v>
      </c>
      <c r="B26" s="228">
        <v>1050.9</v>
      </c>
      <c r="C26" s="228">
        <v>122</v>
      </c>
      <c r="D26" s="228">
        <v>54.974</v>
      </c>
      <c r="E26" s="228">
        <v>630</v>
      </c>
      <c r="F26" s="228">
        <v>165</v>
      </c>
      <c r="G26" s="228">
        <v>6.612</v>
      </c>
      <c r="H26" s="228" t="s">
        <v>108</v>
      </c>
      <c r="I26" s="228">
        <v>93.7</v>
      </c>
      <c r="J26" s="228">
        <v>384.2</v>
      </c>
      <c r="K26" s="228">
        <v>296.3</v>
      </c>
      <c r="L26" s="229">
        <v>10.3</v>
      </c>
      <c r="M26" s="229">
        <v>0.9</v>
      </c>
    </row>
    <row r="27" spans="1:13" ht="15">
      <c r="A27" s="230" t="s">
        <v>130</v>
      </c>
      <c r="B27" s="228">
        <v>16751.704</v>
      </c>
      <c r="C27" s="228">
        <v>5588</v>
      </c>
      <c r="D27" s="228">
        <v>1294.474</v>
      </c>
      <c r="E27" s="228">
        <v>9101</v>
      </c>
      <c r="F27" s="228">
        <v>61.929</v>
      </c>
      <c r="G27" s="228">
        <v>852.974</v>
      </c>
      <c r="H27" s="228">
        <v>924</v>
      </c>
      <c r="I27" s="228">
        <v>27.5</v>
      </c>
      <c r="J27" s="228">
        <v>234.2</v>
      </c>
      <c r="K27" s="228">
        <v>287.5</v>
      </c>
      <c r="L27" s="229">
        <v>2.6</v>
      </c>
      <c r="M27" s="229">
        <v>0</v>
      </c>
    </row>
    <row r="28" spans="1:13" ht="15">
      <c r="A28" s="230" t="s">
        <v>131</v>
      </c>
      <c r="B28" s="228">
        <v>568.465</v>
      </c>
      <c r="C28" s="228">
        <v>152</v>
      </c>
      <c r="D28" s="228">
        <v>80.149</v>
      </c>
      <c r="E28" s="228">
        <v>305</v>
      </c>
      <c r="F28" s="228">
        <v>0</v>
      </c>
      <c r="G28" s="228">
        <v>262</v>
      </c>
      <c r="H28" s="228">
        <v>15</v>
      </c>
      <c r="I28" s="228">
        <v>35.8</v>
      </c>
      <c r="J28" s="228">
        <v>24.9</v>
      </c>
      <c r="K28" s="228">
        <v>61.4</v>
      </c>
      <c r="L28" s="229">
        <v>0.1</v>
      </c>
      <c r="M28" s="229">
        <v>0</v>
      </c>
    </row>
    <row r="29" spans="1:13" ht="15">
      <c r="A29" s="231" t="s">
        <v>132</v>
      </c>
      <c r="B29" s="228">
        <v>2571.246</v>
      </c>
      <c r="C29" s="228">
        <v>1228</v>
      </c>
      <c r="D29" s="228">
        <v>361.39</v>
      </c>
      <c r="E29" s="228">
        <v>952</v>
      </c>
      <c r="F29" s="228">
        <v>0</v>
      </c>
      <c r="G29" s="228">
        <v>977.694</v>
      </c>
      <c r="H29" s="228">
        <v>323</v>
      </c>
      <c r="I29" s="228">
        <v>13.6</v>
      </c>
      <c r="J29" s="228">
        <v>68.6</v>
      </c>
      <c r="K29" s="228">
        <v>64</v>
      </c>
      <c r="L29" s="229">
        <v>0.7</v>
      </c>
      <c r="M29" s="229" t="s">
        <v>108</v>
      </c>
    </row>
    <row r="30" spans="1:13" ht="15">
      <c r="A30" s="230" t="s">
        <v>133</v>
      </c>
      <c r="B30" s="228">
        <v>2971.7</v>
      </c>
      <c r="C30" s="228">
        <v>2184</v>
      </c>
      <c r="D30" s="228">
        <v>1331.9</v>
      </c>
      <c r="E30" s="228" t="s">
        <v>108</v>
      </c>
      <c r="F30" s="228">
        <v>0</v>
      </c>
      <c r="G30" s="228">
        <v>542.1</v>
      </c>
      <c r="H30" s="228">
        <v>179</v>
      </c>
      <c r="I30" s="228">
        <v>82.1</v>
      </c>
      <c r="J30" s="228">
        <v>203.1</v>
      </c>
      <c r="K30" s="228">
        <v>96.3</v>
      </c>
      <c r="L30" s="229">
        <v>0.7</v>
      </c>
      <c r="M30" s="229" t="s">
        <v>108</v>
      </c>
    </row>
    <row r="31" spans="1:13" ht="15">
      <c r="A31" s="230" t="s">
        <v>134</v>
      </c>
      <c r="B31" s="228">
        <v>4332.9</v>
      </c>
      <c r="C31" s="228">
        <v>2277.9</v>
      </c>
      <c r="D31" s="228">
        <v>1228.1</v>
      </c>
      <c r="E31" s="228">
        <v>8</v>
      </c>
      <c r="F31" s="228">
        <v>0</v>
      </c>
      <c r="G31" s="228">
        <v>1973.7</v>
      </c>
      <c r="H31" s="228">
        <v>279</v>
      </c>
      <c r="I31" s="228">
        <v>146.8</v>
      </c>
      <c r="J31" s="228">
        <v>262.1</v>
      </c>
      <c r="K31" s="228">
        <v>119.4</v>
      </c>
      <c r="L31" s="229">
        <v>4.9</v>
      </c>
      <c r="M31" s="229">
        <v>0</v>
      </c>
    </row>
    <row r="32" spans="1:13" ht="15">
      <c r="A32" s="232" t="s">
        <v>135</v>
      </c>
      <c r="B32" s="223">
        <v>23387</v>
      </c>
      <c r="C32" s="223">
        <v>14076</v>
      </c>
      <c r="D32" s="223">
        <v>5252</v>
      </c>
      <c r="E32" s="223">
        <v>0</v>
      </c>
      <c r="F32" s="223">
        <v>0</v>
      </c>
      <c r="G32" s="223">
        <v>7384</v>
      </c>
      <c r="H32" s="223">
        <v>2230</v>
      </c>
      <c r="I32" s="223">
        <v>924.7</v>
      </c>
      <c r="J32" s="223">
        <v>774.5</v>
      </c>
      <c r="K32" s="223">
        <v>1570.9</v>
      </c>
      <c r="L32" s="233">
        <v>280.9</v>
      </c>
      <c r="M32" s="233">
        <v>0.2</v>
      </c>
    </row>
    <row r="33" spans="1:5" ht="15">
      <c r="A33" s="234" t="s">
        <v>162</v>
      </c>
      <c r="B33" s="180"/>
      <c r="C33" s="235"/>
      <c r="D33" s="236"/>
      <c r="E33" s="237"/>
    </row>
  </sheetData>
  <sheetProtection/>
  <mergeCells count="1">
    <mergeCell ref="L2:M2"/>
  </mergeCells>
  <conditionalFormatting sqref="A6:A7 A22 A17:A20 A11:A13">
    <cfRule type="expression" priority="2" dxfId="3" stopIfTrue="1">
      <formula>ISNA(ACTIVECELL)</formula>
    </cfRule>
  </conditionalFormatting>
  <conditionalFormatting sqref="L2">
    <cfRule type="expression" priority="1" dxfId="3" stopIfTrue="1">
      <formula>ISNA(ACTIVECELL)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73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16.28125" style="240" customWidth="1"/>
    <col min="2" max="3" width="9.140625" style="240" customWidth="1"/>
    <col min="4" max="4" width="7.57421875" style="240" customWidth="1"/>
    <col min="5" max="5" width="6.00390625" style="240" customWidth="1"/>
    <col min="6" max="6" width="6.8515625" style="240" customWidth="1"/>
    <col min="7" max="7" width="9.28125" style="240" customWidth="1"/>
    <col min="8" max="8" width="8.57421875" style="240" customWidth="1"/>
    <col min="9" max="9" width="7.7109375" style="240" customWidth="1"/>
    <col min="10" max="10" width="8.00390625" style="240" customWidth="1"/>
    <col min="11" max="11" width="7.00390625" style="240" customWidth="1"/>
    <col min="12" max="13" width="9.140625" style="240" customWidth="1"/>
    <col min="14" max="14" width="8.7109375" style="240" customWidth="1"/>
    <col min="15" max="15" width="7.140625" style="240" customWidth="1"/>
    <col min="16" max="16" width="6.8515625" style="240" customWidth="1"/>
    <col min="17" max="16384" width="9.140625" style="240" customWidth="1"/>
  </cols>
  <sheetData>
    <row r="1" spans="1:175" s="261" customFormat="1" ht="15.75">
      <c r="A1" s="260" t="s">
        <v>211</v>
      </c>
      <c r="I1" s="262"/>
      <c r="J1" s="263"/>
      <c r="K1" s="263"/>
      <c r="L1" s="263"/>
      <c r="M1" s="263"/>
      <c r="N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</row>
    <row r="2" spans="1:16" s="265" customFormat="1" ht="15">
      <c r="A2" s="264" t="s">
        <v>189</v>
      </c>
      <c r="E2" s="264"/>
      <c r="F2" s="264"/>
      <c r="G2" s="264"/>
      <c r="H2" s="264"/>
      <c r="I2" s="264"/>
      <c r="J2" s="264"/>
      <c r="K2" s="264"/>
      <c r="O2" s="264"/>
      <c r="P2" s="252" t="s">
        <v>190</v>
      </c>
    </row>
    <row r="3" spans="1:16" s="267" customFormat="1" ht="15">
      <c r="A3" s="266"/>
      <c r="B3" s="1760" t="s">
        <v>191</v>
      </c>
      <c r="C3" s="1762"/>
      <c r="D3" s="1762"/>
      <c r="E3" s="1762"/>
      <c r="F3" s="1761"/>
      <c r="G3" s="1760" t="s">
        <v>192</v>
      </c>
      <c r="H3" s="1762"/>
      <c r="I3" s="1762"/>
      <c r="J3" s="1762"/>
      <c r="K3" s="1761"/>
      <c r="L3" s="1763" t="s">
        <v>94</v>
      </c>
      <c r="M3" s="1764"/>
      <c r="N3" s="1764"/>
      <c r="O3" s="1764"/>
      <c r="P3" s="1765"/>
    </row>
    <row r="4" spans="1:16" s="267" customFormat="1" ht="15" customHeight="1">
      <c r="A4" s="268" t="s">
        <v>89</v>
      </c>
      <c r="B4" s="1766" t="s">
        <v>193</v>
      </c>
      <c r="C4" s="1766" t="s">
        <v>194</v>
      </c>
      <c r="D4" s="1768" t="s">
        <v>195</v>
      </c>
      <c r="E4" s="1760" t="s">
        <v>196</v>
      </c>
      <c r="F4" s="1761"/>
      <c r="G4" s="1766" t="s">
        <v>193</v>
      </c>
      <c r="H4" s="1766" t="s">
        <v>194</v>
      </c>
      <c r="I4" s="1768" t="s">
        <v>195</v>
      </c>
      <c r="J4" s="1760" t="s">
        <v>197</v>
      </c>
      <c r="K4" s="1761"/>
      <c r="L4" s="1766" t="s">
        <v>193</v>
      </c>
      <c r="M4" s="1766" t="s">
        <v>194</v>
      </c>
      <c r="N4" s="1768" t="s">
        <v>195</v>
      </c>
      <c r="O4" s="1760" t="s">
        <v>197</v>
      </c>
      <c r="P4" s="1761"/>
    </row>
    <row r="5" spans="1:16" s="271" customFormat="1" ht="15">
      <c r="A5" s="269"/>
      <c r="B5" s="1767"/>
      <c r="C5" s="1767"/>
      <c r="D5" s="1769"/>
      <c r="E5" s="270" t="s">
        <v>193</v>
      </c>
      <c r="F5" s="270" t="s">
        <v>194</v>
      </c>
      <c r="G5" s="1767"/>
      <c r="H5" s="1767"/>
      <c r="I5" s="1769"/>
      <c r="J5" s="270" t="s">
        <v>193</v>
      </c>
      <c r="K5" s="270" t="s">
        <v>194</v>
      </c>
      <c r="L5" s="1767"/>
      <c r="M5" s="1767"/>
      <c r="N5" s="1769"/>
      <c r="O5" s="270" t="s">
        <v>193</v>
      </c>
      <c r="P5" s="270" t="s">
        <v>194</v>
      </c>
    </row>
    <row r="6" spans="1:16" s="265" customFormat="1" ht="13.5" customHeight="1">
      <c r="A6" s="272" t="s">
        <v>146</v>
      </c>
      <c r="B6" s="273" t="s">
        <v>108</v>
      </c>
      <c r="C6" s="273" t="s">
        <v>108</v>
      </c>
      <c r="D6" s="273"/>
      <c r="E6" s="273" t="s">
        <v>108</v>
      </c>
      <c r="F6" s="273" t="s">
        <v>108</v>
      </c>
      <c r="G6" s="273" t="s">
        <v>108</v>
      </c>
      <c r="H6" s="273" t="s">
        <v>108</v>
      </c>
      <c r="I6" s="273"/>
      <c r="J6" s="273" t="s">
        <v>108</v>
      </c>
      <c r="K6" s="273" t="s">
        <v>108</v>
      </c>
      <c r="L6" s="274">
        <v>218632.3</v>
      </c>
      <c r="M6" s="274">
        <v>223074.1</v>
      </c>
      <c r="N6" s="275">
        <v>102.03163027603881</v>
      </c>
      <c r="O6" s="274">
        <v>2.1</v>
      </c>
      <c r="P6" s="274">
        <v>2</v>
      </c>
    </row>
    <row r="7" spans="1:16" s="265" customFormat="1" ht="13.5" customHeight="1">
      <c r="A7" s="272" t="s">
        <v>198</v>
      </c>
      <c r="B7" s="273" t="s">
        <v>108</v>
      </c>
      <c r="C7" s="273" t="s">
        <v>108</v>
      </c>
      <c r="D7" s="273"/>
      <c r="E7" s="273" t="s">
        <v>108</v>
      </c>
      <c r="F7" s="273" t="s">
        <v>108</v>
      </c>
      <c r="G7" s="273" t="s">
        <v>108</v>
      </c>
      <c r="H7" s="273" t="s">
        <v>108</v>
      </c>
      <c r="I7" s="273"/>
      <c r="J7" s="273" t="s">
        <v>108</v>
      </c>
      <c r="K7" s="273" t="s">
        <v>108</v>
      </c>
      <c r="L7" s="274">
        <v>211592.5</v>
      </c>
      <c r="M7" s="274">
        <v>215721.3</v>
      </c>
      <c r="N7" s="275">
        <v>101.95129789571935</v>
      </c>
      <c r="O7" s="274">
        <v>2</v>
      </c>
      <c r="P7" s="274">
        <v>2</v>
      </c>
    </row>
    <row r="8" spans="1:16" s="265" customFormat="1" ht="13.5" customHeight="1">
      <c r="A8" s="272" t="s">
        <v>199</v>
      </c>
      <c r="B8" s="273" t="s">
        <v>108</v>
      </c>
      <c r="C8" s="273" t="s">
        <v>108</v>
      </c>
      <c r="D8" s="273"/>
      <c r="E8" s="273" t="s">
        <v>108</v>
      </c>
      <c r="F8" s="273" t="s">
        <v>108</v>
      </c>
      <c r="G8" s="273" t="s">
        <v>108</v>
      </c>
      <c r="H8" s="273" t="s">
        <v>108</v>
      </c>
      <c r="I8" s="273"/>
      <c r="J8" s="273" t="s">
        <v>108</v>
      </c>
      <c r="K8" s="273" t="s">
        <v>108</v>
      </c>
      <c r="L8" s="274">
        <v>164235.6</v>
      </c>
      <c r="M8" s="274">
        <v>167419.5</v>
      </c>
      <c r="N8" s="275">
        <v>101.93861744956637</v>
      </c>
      <c r="O8" s="274">
        <v>2.1</v>
      </c>
      <c r="P8" s="274">
        <v>2.1</v>
      </c>
    </row>
    <row r="9" spans="1:16" s="265" customFormat="1" ht="13.5" customHeight="1">
      <c r="A9" s="272" t="s">
        <v>109</v>
      </c>
      <c r="B9" s="273" t="s">
        <v>108</v>
      </c>
      <c r="C9" s="273" t="s">
        <v>108</v>
      </c>
      <c r="D9" s="273"/>
      <c r="E9" s="273" t="s">
        <v>108</v>
      </c>
      <c r="F9" s="273" t="s">
        <v>108</v>
      </c>
      <c r="G9" s="273" t="s">
        <v>108</v>
      </c>
      <c r="H9" s="273" t="s">
        <v>108</v>
      </c>
      <c r="I9" s="273"/>
      <c r="J9" s="273" t="s">
        <v>108</v>
      </c>
      <c r="K9" s="273" t="s">
        <v>108</v>
      </c>
      <c r="L9" s="273" t="s">
        <v>108</v>
      </c>
      <c r="M9" s="273" t="s">
        <v>108</v>
      </c>
      <c r="N9" s="275"/>
      <c r="O9" s="273" t="s">
        <v>108</v>
      </c>
      <c r="P9" s="273" t="s">
        <v>108</v>
      </c>
    </row>
    <row r="10" spans="1:16" s="265" customFormat="1" ht="13.5" customHeight="1">
      <c r="A10" s="272" t="s">
        <v>110</v>
      </c>
      <c r="B10" s="273" t="s">
        <v>108</v>
      </c>
      <c r="C10" s="273" t="s">
        <v>108</v>
      </c>
      <c r="D10" s="273"/>
      <c r="E10" s="273" t="s">
        <v>108</v>
      </c>
      <c r="F10" s="273" t="s">
        <v>108</v>
      </c>
      <c r="G10" s="273" t="s">
        <v>108</v>
      </c>
      <c r="H10" s="273" t="s">
        <v>108</v>
      </c>
      <c r="I10" s="273"/>
      <c r="J10" s="273" t="s">
        <v>108</v>
      </c>
      <c r="K10" s="273" t="s">
        <v>108</v>
      </c>
      <c r="L10" s="273" t="s">
        <v>108</v>
      </c>
      <c r="M10" s="273" t="s">
        <v>108</v>
      </c>
      <c r="N10" s="275"/>
      <c r="O10" s="273" t="s">
        <v>108</v>
      </c>
      <c r="P10" s="273" t="s">
        <v>108</v>
      </c>
    </row>
    <row r="11" spans="1:16" s="265" customFormat="1" ht="13.5" customHeight="1">
      <c r="A11" s="272" t="s">
        <v>200</v>
      </c>
      <c r="B11" s="274">
        <v>12627.3</v>
      </c>
      <c r="C11" s="274">
        <v>12707.8</v>
      </c>
      <c r="D11" s="276">
        <v>100.63750762237376</v>
      </c>
      <c r="E11" s="274">
        <v>3.8</v>
      </c>
      <c r="F11" s="274">
        <v>3.5</v>
      </c>
      <c r="G11" s="274">
        <v>9066.4</v>
      </c>
      <c r="H11" s="274">
        <v>9405.3</v>
      </c>
      <c r="I11" s="276">
        <v>103.7379775875761</v>
      </c>
      <c r="J11" s="274">
        <v>4.4</v>
      </c>
      <c r="K11" s="274">
        <v>4</v>
      </c>
      <c r="L11" s="274">
        <v>3560.9</v>
      </c>
      <c r="M11" s="274">
        <v>3302.5</v>
      </c>
      <c r="N11" s="275">
        <v>92.7434075655031</v>
      </c>
      <c r="O11" s="274">
        <v>2.8</v>
      </c>
      <c r="P11" s="274">
        <v>2.5</v>
      </c>
    </row>
    <row r="12" spans="1:16" s="265" customFormat="1" ht="13.5" customHeight="1">
      <c r="A12" s="272" t="s">
        <v>112</v>
      </c>
      <c r="B12" s="274">
        <v>17417.5</v>
      </c>
      <c r="C12" s="274">
        <v>17419.5</v>
      </c>
      <c r="D12" s="276">
        <v>100.01148270417684</v>
      </c>
      <c r="E12" s="274">
        <v>4.4</v>
      </c>
      <c r="F12" s="274">
        <v>4.2</v>
      </c>
      <c r="G12" s="274">
        <v>12943.8</v>
      </c>
      <c r="H12" s="274">
        <v>13216.1</v>
      </c>
      <c r="I12" s="276">
        <v>102.10370988426894</v>
      </c>
      <c r="J12" s="274">
        <v>6.4</v>
      </c>
      <c r="K12" s="274">
        <v>6.2</v>
      </c>
      <c r="L12" s="274">
        <v>4473.7</v>
      </c>
      <c r="M12" s="274">
        <v>4203.4</v>
      </c>
      <c r="N12" s="275">
        <v>93.95802132463061</v>
      </c>
      <c r="O12" s="274">
        <v>2.3</v>
      </c>
      <c r="P12" s="274">
        <v>2.1</v>
      </c>
    </row>
    <row r="13" spans="1:16" s="265" customFormat="1" ht="13.5" customHeight="1">
      <c r="A13" s="272" t="s">
        <v>113</v>
      </c>
      <c r="B13" s="274">
        <v>152680</v>
      </c>
      <c r="C13" s="273" t="s">
        <v>108</v>
      </c>
      <c r="D13" s="276"/>
      <c r="E13" s="274">
        <v>3.5</v>
      </c>
      <c r="F13" s="273" t="s">
        <v>108</v>
      </c>
      <c r="G13" s="274">
        <v>114910</v>
      </c>
      <c r="H13" s="273" t="s">
        <v>108</v>
      </c>
      <c r="I13" s="276"/>
      <c r="J13" s="274">
        <v>5.2</v>
      </c>
      <c r="K13" s="273" t="s">
        <v>108</v>
      </c>
      <c r="L13" s="274">
        <v>37770</v>
      </c>
      <c r="M13" s="273" t="s">
        <v>108</v>
      </c>
      <c r="N13" s="275"/>
      <c r="O13" s="274">
        <v>1.8</v>
      </c>
      <c r="P13" s="273" t="s">
        <v>108</v>
      </c>
    </row>
    <row r="14" spans="1:16" s="265" customFormat="1" ht="13.5" customHeight="1">
      <c r="A14" s="272" t="s">
        <v>114</v>
      </c>
      <c r="B14" s="274">
        <v>1177.8</v>
      </c>
      <c r="C14" s="274">
        <v>1183.2</v>
      </c>
      <c r="D14" s="276">
        <v>100.45848191543556</v>
      </c>
      <c r="E14" s="274">
        <v>4.4</v>
      </c>
      <c r="F14" s="274">
        <v>4</v>
      </c>
      <c r="G14" s="274">
        <v>887.2</v>
      </c>
      <c r="H14" s="274">
        <v>913.2</v>
      </c>
      <c r="I14" s="276">
        <v>102.93056807935076</v>
      </c>
      <c r="J14" s="274">
        <v>6</v>
      </c>
      <c r="K14" s="274">
        <v>5.5</v>
      </c>
      <c r="L14" s="274">
        <v>290.6</v>
      </c>
      <c r="M14" s="274">
        <v>270.1</v>
      </c>
      <c r="N14" s="275">
        <v>92.94562973158982</v>
      </c>
      <c r="O14" s="274">
        <v>2.4</v>
      </c>
      <c r="P14" s="274">
        <v>2.2</v>
      </c>
    </row>
    <row r="15" spans="1:16" s="265" customFormat="1" ht="13.5" customHeight="1">
      <c r="A15" s="272" t="s">
        <v>115</v>
      </c>
      <c r="B15" s="273" t="s">
        <v>108</v>
      </c>
      <c r="C15" s="273" t="s">
        <v>108</v>
      </c>
      <c r="D15" s="276"/>
      <c r="E15" s="273" t="s">
        <v>108</v>
      </c>
      <c r="F15" s="273" t="s">
        <v>108</v>
      </c>
      <c r="G15" s="273" t="s">
        <v>108</v>
      </c>
      <c r="H15" s="273" t="s">
        <v>108</v>
      </c>
      <c r="I15" s="276"/>
      <c r="J15" s="273" t="s">
        <v>108</v>
      </c>
      <c r="K15" s="273" t="s">
        <v>108</v>
      </c>
      <c r="L15" s="274">
        <v>5855.4</v>
      </c>
      <c r="M15" s="274">
        <v>6369.3</v>
      </c>
      <c r="N15" s="275">
        <v>108.77651398708885</v>
      </c>
      <c r="O15" s="274">
        <v>4.1</v>
      </c>
      <c r="P15" s="274">
        <v>4.5</v>
      </c>
    </row>
    <row r="16" spans="1:16" s="265" customFormat="1" ht="15">
      <c r="A16" s="272" t="s">
        <v>116</v>
      </c>
      <c r="B16" s="274">
        <v>18110.3</v>
      </c>
      <c r="C16" s="274">
        <v>16851.7</v>
      </c>
      <c r="D16" s="276">
        <v>93.05036360524123</v>
      </c>
      <c r="E16" s="274">
        <v>4.9</v>
      </c>
      <c r="F16" s="274">
        <v>4.6</v>
      </c>
      <c r="G16" s="274">
        <v>12190.6</v>
      </c>
      <c r="H16" s="274">
        <v>10188.8</v>
      </c>
      <c r="I16" s="276">
        <v>83.57915114924613</v>
      </c>
      <c r="J16" s="274">
        <v>7.4</v>
      </c>
      <c r="K16" s="274">
        <v>6.3</v>
      </c>
      <c r="L16" s="274">
        <v>5919.7</v>
      </c>
      <c r="M16" s="274">
        <v>6662.9</v>
      </c>
      <c r="N16" s="275">
        <v>112.55469027146646</v>
      </c>
      <c r="O16" s="274">
        <v>2.9</v>
      </c>
      <c r="P16" s="274">
        <v>3.3</v>
      </c>
    </row>
    <row r="17" spans="1:16" s="265" customFormat="1" ht="15">
      <c r="A17" s="272" t="s">
        <v>117</v>
      </c>
      <c r="B17" s="274">
        <v>95918</v>
      </c>
      <c r="C17" s="274">
        <v>97403</v>
      </c>
      <c r="D17" s="276">
        <v>101.54819741862842</v>
      </c>
      <c r="E17" s="274">
        <v>4.9</v>
      </c>
      <c r="F17" s="274">
        <v>5.1</v>
      </c>
      <c r="G17" s="274">
        <v>72721</v>
      </c>
      <c r="H17" s="274">
        <v>73629</v>
      </c>
      <c r="I17" s="276">
        <v>101.24860769241346</v>
      </c>
      <c r="J17" s="274">
        <v>7.5</v>
      </c>
      <c r="K17" s="274">
        <v>7.8</v>
      </c>
      <c r="L17" s="274">
        <v>23197</v>
      </c>
      <c r="M17" s="274">
        <v>23774</v>
      </c>
      <c r="N17" s="275">
        <v>102.48739061085486</v>
      </c>
      <c r="O17" s="274">
        <v>2.4</v>
      </c>
      <c r="P17" s="274">
        <v>2.5</v>
      </c>
    </row>
    <row r="18" spans="1:16" s="265" customFormat="1" ht="15">
      <c r="A18" s="272" t="s">
        <v>118</v>
      </c>
      <c r="B18" s="274">
        <v>140881</v>
      </c>
      <c r="C18" s="273" t="s">
        <v>108</v>
      </c>
      <c r="D18" s="276"/>
      <c r="E18" s="274">
        <v>4.2</v>
      </c>
      <c r="F18" s="273" t="s">
        <v>108</v>
      </c>
      <c r="G18" s="274">
        <v>108757.7</v>
      </c>
      <c r="H18" s="273" t="s">
        <v>108</v>
      </c>
      <c r="I18" s="276"/>
      <c r="J18" s="274">
        <v>6.5</v>
      </c>
      <c r="K18" s="273" t="s">
        <v>108</v>
      </c>
      <c r="L18" s="274">
        <v>32123.3</v>
      </c>
      <c r="M18" s="274">
        <v>29423.9</v>
      </c>
      <c r="N18" s="275">
        <v>91.59675375817554</v>
      </c>
      <c r="O18" s="274">
        <v>1.9</v>
      </c>
      <c r="P18" s="274">
        <v>1.7</v>
      </c>
    </row>
    <row r="19" spans="1:16" s="265" customFormat="1" ht="15">
      <c r="A19" s="272" t="s">
        <v>119</v>
      </c>
      <c r="B19" s="274">
        <v>121629.6</v>
      </c>
      <c r="C19" s="274">
        <v>123081</v>
      </c>
      <c r="D19" s="276">
        <v>101.19329505317785</v>
      </c>
      <c r="E19" s="274">
        <v>4.1</v>
      </c>
      <c r="F19" s="274">
        <v>4</v>
      </c>
      <c r="G19" s="274">
        <v>95485.3</v>
      </c>
      <c r="H19" s="274">
        <v>97867.4</v>
      </c>
      <c r="I19" s="276">
        <v>102.49472955522995</v>
      </c>
      <c r="J19" s="274">
        <v>6.1</v>
      </c>
      <c r="K19" s="274">
        <v>5.9</v>
      </c>
      <c r="L19" s="274">
        <v>26144.3</v>
      </c>
      <c r="M19" s="274">
        <v>25213.6</v>
      </c>
      <c r="N19" s="275">
        <v>96.44014182823788</v>
      </c>
      <c r="O19" s="274">
        <v>1.9</v>
      </c>
      <c r="P19" s="274">
        <v>1.8</v>
      </c>
    </row>
    <row r="20" spans="1:16" s="265" customFormat="1" ht="15">
      <c r="A20" s="272" t="s">
        <v>120</v>
      </c>
      <c r="B20" s="274">
        <v>1431</v>
      </c>
      <c r="C20" s="273" t="s">
        <v>108</v>
      </c>
      <c r="D20" s="276"/>
      <c r="E20" s="274">
        <v>5.3</v>
      </c>
      <c r="F20" s="273" t="s">
        <v>108</v>
      </c>
      <c r="G20" s="274">
        <v>1059.8</v>
      </c>
      <c r="H20" s="273" t="s">
        <v>108</v>
      </c>
      <c r="I20" s="276"/>
      <c r="J20" s="274">
        <v>8.9</v>
      </c>
      <c r="K20" s="273" t="s">
        <v>108</v>
      </c>
      <c r="L20" s="274">
        <v>371.2</v>
      </c>
      <c r="M20" s="273" t="s">
        <v>108</v>
      </c>
      <c r="N20" s="275"/>
      <c r="O20" s="274">
        <v>2.5</v>
      </c>
      <c r="P20" s="273" t="s">
        <v>108</v>
      </c>
    </row>
    <row r="21" spans="1:16" s="265" customFormat="1" ht="15">
      <c r="A21" s="272" t="s">
        <v>121</v>
      </c>
      <c r="B21" s="274">
        <v>1769.9</v>
      </c>
      <c r="C21" s="273" t="s">
        <v>108</v>
      </c>
      <c r="D21" s="276"/>
      <c r="E21" s="274">
        <v>4.6</v>
      </c>
      <c r="F21" s="273" t="s">
        <v>108</v>
      </c>
      <c r="G21" s="273" t="s">
        <v>108</v>
      </c>
      <c r="H21" s="273" t="s">
        <v>108</v>
      </c>
      <c r="I21" s="276"/>
      <c r="J21" s="273" t="s">
        <v>108</v>
      </c>
      <c r="K21" s="273" t="s">
        <v>108</v>
      </c>
      <c r="L21" s="273" t="s">
        <v>108</v>
      </c>
      <c r="M21" s="273" t="s">
        <v>108</v>
      </c>
      <c r="N21" s="275"/>
      <c r="O21" s="273" t="s">
        <v>108</v>
      </c>
      <c r="P21" s="273" t="s">
        <v>108</v>
      </c>
    </row>
    <row r="22" spans="1:16" s="265" customFormat="1" ht="15">
      <c r="A22" s="272" t="s">
        <v>122</v>
      </c>
      <c r="B22" s="274">
        <v>3159.6</v>
      </c>
      <c r="C22" s="274">
        <v>3159.6</v>
      </c>
      <c r="D22" s="276">
        <v>100</v>
      </c>
      <c r="E22" s="274">
        <v>6.9</v>
      </c>
      <c r="F22" s="274">
        <v>6.9</v>
      </c>
      <c r="G22" s="274">
        <v>2084.7</v>
      </c>
      <c r="H22" s="274">
        <v>2084.7</v>
      </c>
      <c r="I22" s="276">
        <v>100</v>
      </c>
      <c r="J22" s="274">
        <v>9.4</v>
      </c>
      <c r="K22" s="274">
        <v>9.4</v>
      </c>
      <c r="L22" s="274">
        <v>1075</v>
      </c>
      <c r="M22" s="274">
        <v>1075</v>
      </c>
      <c r="N22" s="275">
        <v>100</v>
      </c>
      <c r="O22" s="274">
        <v>4.5</v>
      </c>
      <c r="P22" s="274">
        <v>4.5</v>
      </c>
    </row>
    <row r="23" spans="1:16" s="265" customFormat="1" ht="15">
      <c r="A23" s="272" t="s">
        <v>123</v>
      </c>
      <c r="B23" s="273" t="s">
        <v>108</v>
      </c>
      <c r="C23" s="273" t="s">
        <v>108</v>
      </c>
      <c r="D23" s="276"/>
      <c r="E23" s="273" t="s">
        <v>108</v>
      </c>
      <c r="F23" s="273" t="s">
        <v>108</v>
      </c>
      <c r="G23" s="273" t="s">
        <v>108</v>
      </c>
      <c r="H23" s="273" t="s">
        <v>108</v>
      </c>
      <c r="I23" s="276"/>
      <c r="J23" s="273" t="s">
        <v>108</v>
      </c>
      <c r="K23" s="273" t="s">
        <v>108</v>
      </c>
      <c r="L23" s="273" t="s">
        <v>108</v>
      </c>
      <c r="M23" s="273" t="s">
        <v>108</v>
      </c>
      <c r="N23" s="275"/>
      <c r="O23" s="273" t="s">
        <v>108</v>
      </c>
      <c r="P23" s="273" t="s">
        <v>108</v>
      </c>
    </row>
    <row r="24" spans="1:16" s="265" customFormat="1" ht="15">
      <c r="A24" s="272" t="s">
        <v>124</v>
      </c>
      <c r="B24" s="274">
        <v>8783</v>
      </c>
      <c r="C24" s="274">
        <v>8892.3</v>
      </c>
      <c r="D24" s="276">
        <v>101.24444950472503</v>
      </c>
      <c r="E24" s="274">
        <v>4.7</v>
      </c>
      <c r="F24" s="274">
        <v>4.4</v>
      </c>
      <c r="G24" s="274">
        <v>6789.7</v>
      </c>
      <c r="H24" s="274">
        <v>6964</v>
      </c>
      <c r="I24" s="276">
        <v>102.56712373153454</v>
      </c>
      <c r="J24" s="274">
        <v>6.3</v>
      </c>
      <c r="K24" s="274">
        <v>5.8</v>
      </c>
      <c r="L24" s="274">
        <v>1993.3</v>
      </c>
      <c r="M24" s="274">
        <v>1928.3</v>
      </c>
      <c r="N24" s="275">
        <v>96.73907590427933</v>
      </c>
      <c r="O24" s="274">
        <v>2.6</v>
      </c>
      <c r="P24" s="274">
        <v>2.3</v>
      </c>
    </row>
    <row r="25" spans="1:16" s="265" customFormat="1" ht="15">
      <c r="A25" s="272" t="s">
        <v>125</v>
      </c>
      <c r="B25" s="273" t="s">
        <v>108</v>
      </c>
      <c r="C25" s="273" t="s">
        <v>108</v>
      </c>
      <c r="D25" s="276"/>
      <c r="E25" s="273" t="s">
        <v>108</v>
      </c>
      <c r="F25" s="273" t="s">
        <v>108</v>
      </c>
      <c r="G25" s="273" t="s">
        <v>108</v>
      </c>
      <c r="H25" s="273" t="s">
        <v>108</v>
      </c>
      <c r="I25" s="276"/>
      <c r="J25" s="273" t="s">
        <v>108</v>
      </c>
      <c r="K25" s="273" t="s">
        <v>108</v>
      </c>
      <c r="L25" s="273" t="s">
        <v>108</v>
      </c>
      <c r="M25" s="273" t="s">
        <v>108</v>
      </c>
      <c r="N25" s="275"/>
      <c r="O25" s="273" t="s">
        <v>108</v>
      </c>
      <c r="P25" s="273" t="s">
        <v>108</v>
      </c>
    </row>
    <row r="26" spans="1:16" s="265" customFormat="1" ht="15">
      <c r="A26" s="272" t="s">
        <v>126</v>
      </c>
      <c r="B26" s="274">
        <v>56700</v>
      </c>
      <c r="C26" s="274">
        <v>60658</v>
      </c>
      <c r="D26" s="276">
        <v>106.98059964726632</v>
      </c>
      <c r="E26" s="274">
        <v>5.2</v>
      </c>
      <c r="F26" s="274">
        <v>5.3</v>
      </c>
      <c r="G26" s="274">
        <v>42589</v>
      </c>
      <c r="H26" s="274">
        <v>46383</v>
      </c>
      <c r="I26" s="276">
        <v>108.90840357838879</v>
      </c>
      <c r="J26" s="274">
        <v>7.3</v>
      </c>
      <c r="K26" s="274">
        <v>7.6</v>
      </c>
      <c r="L26" s="274">
        <v>14111</v>
      </c>
      <c r="M26" s="274">
        <v>14275</v>
      </c>
      <c r="N26" s="275">
        <v>101.16221387569982</v>
      </c>
      <c r="O26" s="274">
        <v>2.8</v>
      </c>
      <c r="P26" s="274">
        <v>2.7</v>
      </c>
    </row>
    <row r="27" spans="1:16" s="265" customFormat="1" ht="15">
      <c r="A27" s="272" t="s">
        <v>127</v>
      </c>
      <c r="B27" s="274">
        <v>16650.8</v>
      </c>
      <c r="C27" s="274">
        <v>17167.5</v>
      </c>
      <c r="D27" s="276">
        <v>103.10315420280108</v>
      </c>
      <c r="E27" s="274">
        <v>3.2</v>
      </c>
      <c r="F27" s="274">
        <v>3.1</v>
      </c>
      <c r="G27" s="274">
        <v>11901.7</v>
      </c>
      <c r="H27" s="274">
        <v>12434.3</v>
      </c>
      <c r="I27" s="276">
        <v>104.47499096767687</v>
      </c>
      <c r="J27" s="274">
        <v>4.3</v>
      </c>
      <c r="K27" s="274">
        <v>4.2</v>
      </c>
      <c r="L27" s="274">
        <v>4749.1</v>
      </c>
      <c r="M27" s="274">
        <v>4733.2</v>
      </c>
      <c r="N27" s="275">
        <v>99.66519972205259</v>
      </c>
      <c r="O27" s="274">
        <v>1.9</v>
      </c>
      <c r="P27" s="274">
        <v>1.8</v>
      </c>
    </row>
    <row r="28" spans="1:16" s="265" customFormat="1" ht="15">
      <c r="A28" s="272" t="s">
        <v>128</v>
      </c>
      <c r="B28" s="274">
        <v>39030.9</v>
      </c>
      <c r="C28" s="274">
        <v>43231.5</v>
      </c>
      <c r="D28" s="276">
        <v>110.76224222346909</v>
      </c>
      <c r="E28" s="274">
        <v>6.3</v>
      </c>
      <c r="F28" s="274">
        <v>6.1</v>
      </c>
      <c r="G28" s="274">
        <v>29310.9</v>
      </c>
      <c r="H28" s="274">
        <v>33391.5</v>
      </c>
      <c r="I28" s="276">
        <v>113.92178336386804</v>
      </c>
      <c r="J28" s="274">
        <v>8.5</v>
      </c>
      <c r="K28" s="274">
        <v>8.3</v>
      </c>
      <c r="L28" s="274">
        <v>9719.9</v>
      </c>
      <c r="M28" s="274">
        <v>9840</v>
      </c>
      <c r="N28" s="275">
        <v>101.23560941985</v>
      </c>
      <c r="O28" s="274">
        <v>3.5</v>
      </c>
      <c r="P28" s="274">
        <v>3.2</v>
      </c>
    </row>
    <row r="29" spans="1:16" s="265" customFormat="1" ht="15">
      <c r="A29" s="272" t="s">
        <v>129</v>
      </c>
      <c r="B29" s="274">
        <v>13895.7</v>
      </c>
      <c r="C29" s="273" t="s">
        <v>108</v>
      </c>
      <c r="D29" s="276"/>
      <c r="E29" s="274">
        <v>4.5</v>
      </c>
      <c r="F29" s="273" t="s">
        <v>108</v>
      </c>
      <c r="G29" s="274">
        <v>10726.5</v>
      </c>
      <c r="H29" s="273" t="s">
        <v>108</v>
      </c>
      <c r="I29" s="276"/>
      <c r="J29" s="274">
        <v>6.6</v>
      </c>
      <c r="K29" s="273" t="s">
        <v>108</v>
      </c>
      <c r="L29" s="274">
        <v>3169.2</v>
      </c>
      <c r="M29" s="273" t="s">
        <v>108</v>
      </c>
      <c r="N29" s="275"/>
      <c r="O29" s="274">
        <v>2.1</v>
      </c>
      <c r="P29" s="273" t="s">
        <v>108</v>
      </c>
    </row>
    <row r="30" spans="1:16" s="265" customFormat="1" ht="15">
      <c r="A30" s="272" t="s">
        <v>130</v>
      </c>
      <c r="B30" s="274">
        <v>16767</v>
      </c>
      <c r="C30" s="273" t="s">
        <v>108</v>
      </c>
      <c r="D30" s="276"/>
      <c r="E30" s="274">
        <v>7.3</v>
      </c>
      <c r="F30" s="273" t="s">
        <v>108</v>
      </c>
      <c r="G30" s="274">
        <v>10478.3</v>
      </c>
      <c r="H30" s="273" t="s">
        <v>108</v>
      </c>
      <c r="I30" s="276"/>
      <c r="J30" s="274">
        <v>8.4</v>
      </c>
      <c r="K30" s="273" t="s">
        <v>108</v>
      </c>
      <c r="L30" s="274">
        <v>6288.7</v>
      </c>
      <c r="M30" s="273" t="s">
        <v>108</v>
      </c>
      <c r="N30" s="275"/>
      <c r="O30" s="274">
        <v>5.9</v>
      </c>
      <c r="P30" s="273" t="s">
        <v>108</v>
      </c>
    </row>
    <row r="31" spans="1:16" s="265" customFormat="1" ht="15">
      <c r="A31" s="272" t="s">
        <v>131</v>
      </c>
      <c r="B31" s="274">
        <v>1775.1</v>
      </c>
      <c r="C31" s="274">
        <v>1708.7</v>
      </c>
      <c r="D31" s="276">
        <v>96.25936566953975</v>
      </c>
      <c r="E31" s="274">
        <v>2.6</v>
      </c>
      <c r="F31" s="274">
        <v>2.4</v>
      </c>
      <c r="G31" s="274">
        <v>1273.7</v>
      </c>
      <c r="H31" s="274">
        <v>1257.5</v>
      </c>
      <c r="I31" s="276">
        <v>98.72811494072387</v>
      </c>
      <c r="J31" s="274">
        <v>3.4</v>
      </c>
      <c r="K31" s="274">
        <v>3.2</v>
      </c>
      <c r="L31" s="274">
        <v>501.4</v>
      </c>
      <c r="M31" s="274">
        <v>451.2</v>
      </c>
      <c r="N31" s="275">
        <v>89.98803350618269</v>
      </c>
      <c r="O31" s="274">
        <v>1.6</v>
      </c>
      <c r="P31" s="274">
        <v>1.5</v>
      </c>
    </row>
    <row r="32" spans="1:16" s="267" customFormat="1" ht="14.25">
      <c r="A32" s="277" t="s">
        <v>132</v>
      </c>
      <c r="B32" s="278">
        <v>3394.8</v>
      </c>
      <c r="C32" s="278">
        <v>3983</v>
      </c>
      <c r="D32" s="279">
        <v>117.32649935195003</v>
      </c>
      <c r="E32" s="278">
        <v>2.4</v>
      </c>
      <c r="F32" s="278">
        <v>2.6</v>
      </c>
      <c r="G32" s="278">
        <v>2442.8</v>
      </c>
      <c r="H32" s="278">
        <v>2780</v>
      </c>
      <c r="I32" s="279">
        <v>113.80383166857703</v>
      </c>
      <c r="J32" s="278">
        <v>3</v>
      </c>
      <c r="K32" s="278">
        <v>3</v>
      </c>
      <c r="L32" s="278">
        <v>952.1</v>
      </c>
      <c r="M32" s="278">
        <v>1203</v>
      </c>
      <c r="N32" s="280">
        <v>126.35227392080664</v>
      </c>
      <c r="O32" s="278">
        <v>1.7</v>
      </c>
      <c r="P32" s="278">
        <v>2</v>
      </c>
    </row>
    <row r="33" spans="1:16" s="265" customFormat="1" ht="13.5" customHeight="1">
      <c r="A33" s="272" t="s">
        <v>133</v>
      </c>
      <c r="B33" s="274">
        <v>10200</v>
      </c>
      <c r="C33" s="274">
        <v>10213</v>
      </c>
      <c r="D33" s="276">
        <v>100.12745098039215</v>
      </c>
      <c r="E33" s="274">
        <v>3.1</v>
      </c>
      <c r="F33" s="274">
        <v>2.9</v>
      </c>
      <c r="G33" s="274">
        <v>7463</v>
      </c>
      <c r="H33" s="274">
        <v>7536</v>
      </c>
      <c r="I33" s="276">
        <v>100.97815891732547</v>
      </c>
      <c r="J33" s="274">
        <v>4.1</v>
      </c>
      <c r="K33" s="274">
        <v>3.9</v>
      </c>
      <c r="L33" s="274">
        <v>2737</v>
      </c>
      <c r="M33" s="274">
        <v>2677</v>
      </c>
      <c r="N33" s="275">
        <v>97.80781877968579</v>
      </c>
      <c r="O33" s="274">
        <v>1.8</v>
      </c>
      <c r="P33" s="274">
        <v>1.7</v>
      </c>
    </row>
    <row r="34" spans="1:16" s="265" customFormat="1" ht="13.5" customHeight="1">
      <c r="A34" s="272" t="s">
        <v>134</v>
      </c>
      <c r="B34" s="274">
        <v>13653.7</v>
      </c>
      <c r="C34" s="273" t="s">
        <v>108</v>
      </c>
      <c r="D34" s="276"/>
      <c r="E34" s="274">
        <v>2.5</v>
      </c>
      <c r="F34" s="273" t="s">
        <v>108</v>
      </c>
      <c r="G34" s="274">
        <v>10126.9</v>
      </c>
      <c r="H34" s="273" t="s">
        <v>108</v>
      </c>
      <c r="I34" s="276"/>
      <c r="J34" s="274">
        <v>3.5</v>
      </c>
      <c r="K34" s="273" t="s">
        <v>108</v>
      </c>
      <c r="L34" s="274">
        <v>3526.8</v>
      </c>
      <c r="M34" s="274">
        <v>4071.8</v>
      </c>
      <c r="N34" s="275">
        <v>115.45310196211864</v>
      </c>
      <c r="O34" s="274">
        <v>1.4</v>
      </c>
      <c r="P34" s="274">
        <v>1.3</v>
      </c>
    </row>
    <row r="35" spans="1:16" s="265" customFormat="1" ht="13.5" customHeight="1">
      <c r="A35" s="272" t="s">
        <v>135</v>
      </c>
      <c r="B35" s="273" t="s">
        <v>108</v>
      </c>
      <c r="C35" s="273" t="s">
        <v>108</v>
      </c>
      <c r="D35" s="276"/>
      <c r="E35" s="273" t="s">
        <v>108</v>
      </c>
      <c r="F35" s="273" t="s">
        <v>108</v>
      </c>
      <c r="G35" s="273" t="s">
        <v>108</v>
      </c>
      <c r="H35" s="273" t="s">
        <v>108</v>
      </c>
      <c r="I35" s="276"/>
      <c r="J35" s="273" t="s">
        <v>108</v>
      </c>
      <c r="K35" s="273" t="s">
        <v>108</v>
      </c>
      <c r="L35" s="273" t="s">
        <v>108</v>
      </c>
      <c r="M35" s="273" t="s">
        <v>108</v>
      </c>
      <c r="N35" s="275"/>
      <c r="O35" s="273" t="s">
        <v>108</v>
      </c>
      <c r="P35" s="273" t="s">
        <v>108</v>
      </c>
    </row>
    <row r="36" spans="1:175" ht="13.5" customHeight="1">
      <c r="A36" s="281" t="s">
        <v>201</v>
      </c>
      <c r="B36" s="281"/>
      <c r="C36" s="281"/>
      <c r="D36" s="281"/>
      <c r="E36" s="281"/>
      <c r="F36" s="281"/>
      <c r="G36" s="281"/>
      <c r="H36" s="281"/>
      <c r="I36" s="282"/>
      <c r="J36" s="281"/>
      <c r="K36" s="281"/>
      <c r="L36" s="281"/>
      <c r="M36" s="281"/>
      <c r="N36" s="283"/>
      <c r="O36" s="281"/>
      <c r="P36" s="281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  <c r="FL36" s="265"/>
      <c r="FM36" s="265"/>
      <c r="FN36" s="265"/>
      <c r="FO36" s="265"/>
      <c r="FP36" s="265"/>
      <c r="FQ36" s="265"/>
      <c r="FR36" s="265"/>
      <c r="FS36" s="265"/>
    </row>
    <row r="37" spans="1:175" ht="13.5" customHeight="1">
      <c r="A37" s="281" t="s">
        <v>202</v>
      </c>
      <c r="B37" s="281"/>
      <c r="C37" s="281"/>
      <c r="D37" s="281"/>
      <c r="E37" s="281"/>
      <c r="F37" s="281"/>
      <c r="G37" s="281"/>
      <c r="H37" s="281"/>
      <c r="I37" s="282"/>
      <c r="J37" s="281"/>
      <c r="K37" s="281"/>
      <c r="L37" s="281"/>
      <c r="M37" s="281"/>
      <c r="N37" s="283"/>
      <c r="O37" s="281"/>
      <c r="P37" s="281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  <c r="FL37" s="265"/>
      <c r="FM37" s="265"/>
      <c r="FN37" s="265"/>
      <c r="FO37" s="265"/>
      <c r="FP37" s="265"/>
      <c r="FQ37" s="265"/>
      <c r="FR37" s="265"/>
      <c r="FS37" s="265"/>
    </row>
    <row r="38" s="265" customFormat="1" ht="13.5" customHeight="1">
      <c r="A38" s="281" t="s">
        <v>203</v>
      </c>
    </row>
    <row r="39" spans="1:175" ht="15">
      <c r="A39" s="284"/>
      <c r="B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  <c r="FL39" s="265"/>
      <c r="FM39" s="265"/>
      <c r="FN39" s="265"/>
      <c r="FO39" s="265"/>
      <c r="FP39" s="265"/>
      <c r="FQ39" s="265"/>
      <c r="FR39" s="265"/>
      <c r="FS39" s="265"/>
    </row>
    <row r="40" spans="17:175" ht="15"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265"/>
      <c r="FO40" s="265"/>
      <c r="FP40" s="265"/>
      <c r="FQ40" s="265"/>
      <c r="FR40" s="265"/>
      <c r="FS40" s="265"/>
    </row>
    <row r="41" spans="17:175" ht="15"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  <c r="FM41" s="265"/>
      <c r="FN41" s="265"/>
      <c r="FO41" s="265"/>
      <c r="FP41" s="265"/>
      <c r="FQ41" s="265"/>
      <c r="FR41" s="265"/>
      <c r="FS41" s="265"/>
    </row>
    <row r="42" spans="17:175" ht="15"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  <c r="FL42" s="265"/>
      <c r="FM42" s="265"/>
      <c r="FN42" s="265"/>
      <c r="FO42" s="265"/>
      <c r="FP42" s="265"/>
      <c r="FQ42" s="265"/>
      <c r="FR42" s="265"/>
      <c r="FS42" s="265"/>
    </row>
    <row r="43" spans="17:175" ht="15"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  <c r="FL43" s="265"/>
      <c r="FM43" s="265"/>
      <c r="FN43" s="265"/>
      <c r="FO43" s="265"/>
      <c r="FP43" s="265"/>
      <c r="FQ43" s="265"/>
      <c r="FR43" s="265"/>
      <c r="FS43" s="265"/>
    </row>
    <row r="44" spans="17:175" ht="15"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  <c r="FL44" s="265"/>
      <c r="FM44" s="265"/>
      <c r="FN44" s="265"/>
      <c r="FO44" s="265"/>
      <c r="FP44" s="265"/>
      <c r="FQ44" s="265"/>
      <c r="FR44" s="265"/>
      <c r="FS44" s="265"/>
    </row>
    <row r="45" spans="17:175" ht="15"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  <c r="FL45" s="265"/>
      <c r="FM45" s="265"/>
      <c r="FN45" s="265"/>
      <c r="FO45" s="265"/>
      <c r="FP45" s="265"/>
      <c r="FQ45" s="265"/>
      <c r="FR45" s="265"/>
      <c r="FS45" s="265"/>
    </row>
    <row r="46" spans="17:175" ht="15"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  <c r="FL46" s="265"/>
      <c r="FM46" s="265"/>
      <c r="FN46" s="265"/>
      <c r="FO46" s="265"/>
      <c r="FP46" s="265"/>
      <c r="FQ46" s="265"/>
      <c r="FR46" s="265"/>
      <c r="FS46" s="265"/>
    </row>
    <row r="47" spans="17:175" ht="15"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  <c r="FL47" s="265"/>
      <c r="FM47" s="265"/>
      <c r="FN47" s="265"/>
      <c r="FO47" s="265"/>
      <c r="FP47" s="265"/>
      <c r="FQ47" s="265"/>
      <c r="FR47" s="265"/>
      <c r="FS47" s="265"/>
    </row>
    <row r="48" spans="17:175" ht="15"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  <c r="FL48" s="265"/>
      <c r="FM48" s="265"/>
      <c r="FN48" s="265"/>
      <c r="FO48" s="265"/>
      <c r="FP48" s="265"/>
      <c r="FQ48" s="265"/>
      <c r="FR48" s="265"/>
      <c r="FS48" s="265"/>
    </row>
    <row r="49" spans="17:175" ht="15"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  <c r="FO49" s="265"/>
      <c r="FP49" s="265"/>
      <c r="FQ49" s="265"/>
      <c r="FR49" s="265"/>
      <c r="FS49" s="265"/>
    </row>
    <row r="50" spans="17:175" ht="15"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  <c r="FL50" s="265"/>
      <c r="FM50" s="265"/>
      <c r="FN50" s="265"/>
      <c r="FO50" s="265"/>
      <c r="FP50" s="265"/>
      <c r="FQ50" s="265"/>
      <c r="FR50" s="265"/>
      <c r="FS50" s="265"/>
    </row>
    <row r="51" spans="17:175" ht="15"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265"/>
      <c r="EZ51" s="265"/>
      <c r="FA51" s="265"/>
      <c r="FB51" s="265"/>
      <c r="FC51" s="265"/>
      <c r="FD51" s="265"/>
      <c r="FE51" s="265"/>
      <c r="FF51" s="265"/>
      <c r="FG51" s="265"/>
      <c r="FH51" s="265"/>
      <c r="FI51" s="265"/>
      <c r="FJ51" s="265"/>
      <c r="FK51" s="265"/>
      <c r="FL51" s="265"/>
      <c r="FM51" s="265"/>
      <c r="FN51" s="265"/>
      <c r="FO51" s="265"/>
      <c r="FP51" s="265"/>
      <c r="FQ51" s="265"/>
      <c r="FR51" s="265"/>
      <c r="FS51" s="265"/>
    </row>
    <row r="52" spans="17:175" ht="15"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  <c r="FL52" s="265"/>
      <c r="FM52" s="265"/>
      <c r="FN52" s="265"/>
      <c r="FO52" s="265"/>
      <c r="FP52" s="265"/>
      <c r="FQ52" s="265"/>
      <c r="FR52" s="265"/>
      <c r="FS52" s="265"/>
    </row>
    <row r="53" spans="17:175" ht="15"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5"/>
      <c r="FH53" s="265"/>
      <c r="FI53" s="265"/>
      <c r="FJ53" s="265"/>
      <c r="FK53" s="265"/>
      <c r="FL53" s="265"/>
      <c r="FM53" s="265"/>
      <c r="FN53" s="265"/>
      <c r="FO53" s="265"/>
      <c r="FP53" s="265"/>
      <c r="FQ53" s="265"/>
      <c r="FR53" s="265"/>
      <c r="FS53" s="265"/>
    </row>
    <row r="54" spans="17:175" ht="15"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  <c r="FF54" s="265"/>
      <c r="FG54" s="265"/>
      <c r="FH54" s="265"/>
      <c r="FI54" s="265"/>
      <c r="FJ54" s="265"/>
      <c r="FK54" s="265"/>
      <c r="FL54" s="265"/>
      <c r="FM54" s="265"/>
      <c r="FN54" s="265"/>
      <c r="FO54" s="265"/>
      <c r="FP54" s="265"/>
      <c r="FQ54" s="265"/>
      <c r="FR54" s="265"/>
      <c r="FS54" s="265"/>
    </row>
    <row r="55" spans="17:175" ht="15"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  <c r="EW55" s="265"/>
      <c r="EX55" s="265"/>
      <c r="EY55" s="265"/>
      <c r="EZ55" s="265"/>
      <c r="FA55" s="265"/>
      <c r="FB55" s="265"/>
      <c r="FC55" s="265"/>
      <c r="FD55" s="265"/>
      <c r="FE55" s="265"/>
      <c r="FF55" s="265"/>
      <c r="FG55" s="265"/>
      <c r="FH55" s="265"/>
      <c r="FI55" s="265"/>
      <c r="FJ55" s="265"/>
      <c r="FK55" s="265"/>
      <c r="FL55" s="265"/>
      <c r="FM55" s="265"/>
      <c r="FN55" s="265"/>
      <c r="FO55" s="265"/>
      <c r="FP55" s="265"/>
      <c r="FQ55" s="265"/>
      <c r="FR55" s="265"/>
      <c r="FS55" s="265"/>
    </row>
    <row r="56" spans="17:175" ht="15"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  <c r="FF56" s="265"/>
      <c r="FG56" s="265"/>
      <c r="FH56" s="265"/>
      <c r="FI56" s="265"/>
      <c r="FJ56" s="265"/>
      <c r="FK56" s="265"/>
      <c r="FL56" s="265"/>
      <c r="FM56" s="265"/>
      <c r="FN56" s="265"/>
      <c r="FO56" s="265"/>
      <c r="FP56" s="265"/>
      <c r="FQ56" s="265"/>
      <c r="FR56" s="265"/>
      <c r="FS56" s="265"/>
    </row>
    <row r="57" spans="17:175" ht="15"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  <c r="FF57" s="265"/>
      <c r="FG57" s="265"/>
      <c r="FH57" s="265"/>
      <c r="FI57" s="265"/>
      <c r="FJ57" s="265"/>
      <c r="FK57" s="265"/>
      <c r="FL57" s="265"/>
      <c r="FM57" s="265"/>
      <c r="FN57" s="265"/>
      <c r="FO57" s="265"/>
      <c r="FP57" s="265"/>
      <c r="FQ57" s="265"/>
      <c r="FR57" s="265"/>
      <c r="FS57" s="265"/>
    </row>
    <row r="58" spans="17:175" ht="15"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  <c r="FL58" s="265"/>
      <c r="FM58" s="265"/>
      <c r="FN58" s="265"/>
      <c r="FO58" s="265"/>
      <c r="FP58" s="265"/>
      <c r="FQ58" s="265"/>
      <c r="FR58" s="265"/>
      <c r="FS58" s="265"/>
    </row>
    <row r="59" spans="17:175" ht="15"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5"/>
      <c r="DX59" s="265"/>
      <c r="DY59" s="265"/>
      <c r="DZ59" s="265"/>
      <c r="EA59" s="265"/>
      <c r="EB59" s="265"/>
      <c r="EC59" s="265"/>
      <c r="ED59" s="265"/>
      <c r="EE59" s="265"/>
      <c r="EF59" s="265"/>
      <c r="EG59" s="265"/>
      <c r="EH59" s="265"/>
      <c r="EI59" s="265"/>
      <c r="EJ59" s="265"/>
      <c r="EK59" s="265"/>
      <c r="EL59" s="265"/>
      <c r="EM59" s="265"/>
      <c r="EN59" s="265"/>
      <c r="EO59" s="265"/>
      <c r="EP59" s="265"/>
      <c r="EQ59" s="265"/>
      <c r="ER59" s="265"/>
      <c r="ES59" s="265"/>
      <c r="ET59" s="265"/>
      <c r="EU59" s="265"/>
      <c r="EV59" s="265"/>
      <c r="EW59" s="265"/>
      <c r="EX59" s="265"/>
      <c r="EY59" s="265"/>
      <c r="EZ59" s="265"/>
      <c r="FA59" s="265"/>
      <c r="FB59" s="265"/>
      <c r="FC59" s="265"/>
      <c r="FD59" s="265"/>
      <c r="FE59" s="265"/>
      <c r="FF59" s="265"/>
      <c r="FG59" s="265"/>
      <c r="FH59" s="265"/>
      <c r="FI59" s="265"/>
      <c r="FJ59" s="265"/>
      <c r="FK59" s="265"/>
      <c r="FL59" s="265"/>
      <c r="FM59" s="265"/>
      <c r="FN59" s="265"/>
      <c r="FO59" s="265"/>
      <c r="FP59" s="265"/>
      <c r="FQ59" s="265"/>
      <c r="FR59" s="265"/>
      <c r="FS59" s="265"/>
    </row>
    <row r="60" spans="17:175" ht="15"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65"/>
      <c r="FG60" s="265"/>
      <c r="FH60" s="265"/>
      <c r="FI60" s="265"/>
      <c r="FJ60" s="265"/>
      <c r="FK60" s="265"/>
      <c r="FL60" s="265"/>
      <c r="FM60" s="265"/>
      <c r="FN60" s="265"/>
      <c r="FO60" s="265"/>
      <c r="FP60" s="265"/>
      <c r="FQ60" s="265"/>
      <c r="FR60" s="265"/>
      <c r="FS60" s="265"/>
    </row>
    <row r="61" spans="17:175" ht="15"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65"/>
      <c r="FG61" s="265"/>
      <c r="FH61" s="265"/>
      <c r="FI61" s="265"/>
      <c r="FJ61" s="265"/>
      <c r="FK61" s="265"/>
      <c r="FL61" s="265"/>
      <c r="FM61" s="265"/>
      <c r="FN61" s="265"/>
      <c r="FO61" s="265"/>
      <c r="FP61" s="265"/>
      <c r="FQ61" s="265"/>
      <c r="FR61" s="265"/>
      <c r="FS61" s="265"/>
    </row>
    <row r="62" spans="17:175" ht="15"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5"/>
      <c r="FH62" s="265"/>
      <c r="FI62" s="265"/>
      <c r="FJ62" s="265"/>
      <c r="FK62" s="265"/>
      <c r="FL62" s="265"/>
      <c r="FM62" s="265"/>
      <c r="FN62" s="265"/>
      <c r="FO62" s="265"/>
      <c r="FP62" s="265"/>
      <c r="FQ62" s="265"/>
      <c r="FR62" s="265"/>
      <c r="FS62" s="265"/>
    </row>
    <row r="63" spans="17:175" ht="15"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  <c r="FL63" s="265"/>
      <c r="FM63" s="265"/>
      <c r="FN63" s="265"/>
      <c r="FO63" s="265"/>
      <c r="FP63" s="265"/>
      <c r="FQ63" s="265"/>
      <c r="FR63" s="265"/>
      <c r="FS63" s="265"/>
    </row>
    <row r="64" spans="17:175" ht="15"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65"/>
      <c r="EU64" s="265"/>
      <c r="EV64" s="265"/>
      <c r="EW64" s="265"/>
      <c r="EX64" s="265"/>
      <c r="EY64" s="265"/>
      <c r="EZ64" s="265"/>
      <c r="FA64" s="265"/>
      <c r="FB64" s="265"/>
      <c r="FC64" s="265"/>
      <c r="FD64" s="265"/>
      <c r="FE64" s="265"/>
      <c r="FF64" s="265"/>
      <c r="FG64" s="265"/>
      <c r="FH64" s="265"/>
      <c r="FI64" s="265"/>
      <c r="FJ64" s="265"/>
      <c r="FK64" s="265"/>
      <c r="FL64" s="265"/>
      <c r="FM64" s="265"/>
      <c r="FN64" s="265"/>
      <c r="FO64" s="265"/>
      <c r="FP64" s="265"/>
      <c r="FQ64" s="265"/>
      <c r="FR64" s="265"/>
      <c r="FS64" s="265"/>
    </row>
    <row r="65" spans="17:175" ht="15"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265"/>
      <c r="FO65" s="265"/>
      <c r="FP65" s="265"/>
      <c r="FQ65" s="265"/>
      <c r="FR65" s="265"/>
      <c r="FS65" s="265"/>
    </row>
    <row r="66" spans="17:175" ht="15"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65"/>
      <c r="EU66" s="265"/>
      <c r="EV66" s="265"/>
      <c r="EW66" s="265"/>
      <c r="EX66" s="265"/>
      <c r="EY66" s="265"/>
      <c r="EZ66" s="265"/>
      <c r="FA66" s="265"/>
      <c r="FB66" s="265"/>
      <c r="FC66" s="265"/>
      <c r="FD66" s="265"/>
      <c r="FE66" s="265"/>
      <c r="FF66" s="265"/>
      <c r="FG66" s="265"/>
      <c r="FH66" s="265"/>
      <c r="FI66" s="265"/>
      <c r="FJ66" s="265"/>
      <c r="FK66" s="265"/>
      <c r="FL66" s="265"/>
      <c r="FM66" s="265"/>
      <c r="FN66" s="265"/>
      <c r="FO66" s="265"/>
      <c r="FP66" s="265"/>
      <c r="FQ66" s="265"/>
      <c r="FR66" s="265"/>
      <c r="FS66" s="265"/>
    </row>
    <row r="67" spans="17:175" ht="15"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</row>
    <row r="68" spans="17:175" ht="15"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</row>
    <row r="69" spans="17:175" ht="15"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</row>
    <row r="70" spans="17:175" ht="15"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</row>
    <row r="71" spans="17:175" ht="15"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5"/>
      <c r="EM71" s="265"/>
      <c r="EN71" s="265"/>
      <c r="EO71" s="265"/>
      <c r="EP71" s="265"/>
      <c r="EQ71" s="265"/>
      <c r="ER71" s="265"/>
      <c r="ES71" s="265"/>
      <c r="ET71" s="265"/>
      <c r="EU71" s="265"/>
      <c r="EV71" s="265"/>
      <c r="EW71" s="265"/>
      <c r="EX71" s="265"/>
      <c r="EY71" s="265"/>
      <c r="EZ71" s="265"/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  <c r="FL71" s="265"/>
      <c r="FM71" s="265"/>
      <c r="FN71" s="265"/>
      <c r="FO71" s="265"/>
      <c r="FP71" s="265"/>
      <c r="FQ71" s="265"/>
      <c r="FR71" s="265"/>
      <c r="FS71" s="265"/>
    </row>
    <row r="72" spans="17:175" ht="15"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65"/>
      <c r="DJ72" s="265"/>
      <c r="DK72" s="265"/>
      <c r="DL72" s="265"/>
      <c r="DM72" s="265"/>
      <c r="DN72" s="265"/>
      <c r="DO72" s="265"/>
      <c r="DP72" s="265"/>
      <c r="DQ72" s="265"/>
      <c r="DR72" s="265"/>
      <c r="DS72" s="265"/>
      <c r="DT72" s="265"/>
      <c r="DU72" s="265"/>
      <c r="DV72" s="265"/>
      <c r="DW72" s="265"/>
      <c r="DX72" s="265"/>
      <c r="DY72" s="265"/>
      <c r="DZ72" s="265"/>
      <c r="EA72" s="265"/>
      <c r="EB72" s="265"/>
      <c r="EC72" s="265"/>
      <c r="ED72" s="265"/>
      <c r="EE72" s="265"/>
      <c r="EF72" s="265"/>
      <c r="EG72" s="265"/>
      <c r="EH72" s="265"/>
      <c r="EI72" s="265"/>
      <c r="EJ72" s="265"/>
      <c r="EK72" s="265"/>
      <c r="EL72" s="265"/>
      <c r="EM72" s="265"/>
      <c r="EN72" s="265"/>
      <c r="EO72" s="265"/>
      <c r="EP72" s="265"/>
      <c r="EQ72" s="265"/>
      <c r="ER72" s="265"/>
      <c r="ES72" s="265"/>
      <c r="ET72" s="265"/>
      <c r="EU72" s="265"/>
      <c r="EV72" s="265"/>
      <c r="EW72" s="265"/>
      <c r="EX72" s="265"/>
      <c r="EY72" s="265"/>
      <c r="EZ72" s="265"/>
      <c r="FA72" s="265"/>
      <c r="FB72" s="265"/>
      <c r="FC72" s="265"/>
      <c r="FD72" s="265"/>
      <c r="FE72" s="265"/>
      <c r="FF72" s="265"/>
      <c r="FG72" s="265"/>
      <c r="FH72" s="265"/>
      <c r="FI72" s="265"/>
      <c r="FJ72" s="265"/>
      <c r="FK72" s="265"/>
      <c r="FL72" s="265"/>
      <c r="FM72" s="265"/>
      <c r="FN72" s="265"/>
      <c r="FO72" s="265"/>
      <c r="FP72" s="265"/>
      <c r="FQ72" s="265"/>
      <c r="FR72" s="265"/>
      <c r="FS72" s="265"/>
    </row>
    <row r="73" spans="17:175" ht="15"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5"/>
      <c r="EN73" s="265"/>
      <c r="EO73" s="265"/>
      <c r="EP73" s="265"/>
      <c r="EQ73" s="265"/>
      <c r="ER73" s="265"/>
      <c r="ES73" s="265"/>
      <c r="ET73" s="265"/>
      <c r="EU73" s="265"/>
      <c r="EV73" s="265"/>
      <c r="EW73" s="265"/>
      <c r="EX73" s="265"/>
      <c r="EY73" s="265"/>
      <c r="EZ73" s="265"/>
      <c r="FA73" s="265"/>
      <c r="FB73" s="265"/>
      <c r="FC73" s="265"/>
      <c r="FD73" s="265"/>
      <c r="FE73" s="265"/>
      <c r="FF73" s="265"/>
      <c r="FG73" s="265"/>
      <c r="FH73" s="265"/>
      <c r="FI73" s="265"/>
      <c r="FJ73" s="265"/>
      <c r="FK73" s="265"/>
      <c r="FL73" s="265"/>
      <c r="FM73" s="265"/>
      <c r="FN73" s="265"/>
      <c r="FO73" s="265"/>
      <c r="FP73" s="265"/>
      <c r="FQ73" s="265"/>
      <c r="FR73" s="265"/>
      <c r="FS73" s="265"/>
    </row>
  </sheetData>
  <sheetProtection/>
  <mergeCells count="15">
    <mergeCell ref="I4:I5"/>
    <mergeCell ref="J4:K4"/>
    <mergeCell ref="L4:L5"/>
    <mergeCell ref="M4:M5"/>
    <mergeCell ref="N4:N5"/>
    <mergeCell ref="O4:P4"/>
    <mergeCell ref="B3:F3"/>
    <mergeCell ref="G3:K3"/>
    <mergeCell ref="L3:P3"/>
    <mergeCell ref="B4:B5"/>
    <mergeCell ref="C4:C5"/>
    <mergeCell ref="D4:D5"/>
    <mergeCell ref="E4:F4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S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240" customWidth="1"/>
    <col min="2" max="2" width="11.7109375" style="240" customWidth="1"/>
    <col min="3" max="3" width="11.8515625" style="240" customWidth="1"/>
    <col min="4" max="4" width="12.00390625" style="240" customWidth="1"/>
    <col min="5" max="5" width="10.57421875" style="240" customWidth="1"/>
    <col min="6" max="6" width="13.57421875" style="240" customWidth="1"/>
    <col min="7" max="7" width="9.140625" style="265" customWidth="1"/>
    <col min="8" max="8" width="10.8515625" style="265" customWidth="1"/>
    <col min="9" max="9" width="12.28125" style="265" customWidth="1"/>
    <col min="10" max="10" width="11.140625" style="265" customWidth="1"/>
    <col min="11" max="11" width="13.421875" style="265" customWidth="1"/>
    <col min="12" max="16384" width="9.140625" style="240" customWidth="1"/>
  </cols>
  <sheetData>
    <row r="1" spans="1:175" s="261" customFormat="1" ht="15.75">
      <c r="A1" s="260" t="s">
        <v>210</v>
      </c>
      <c r="I1" s="262"/>
      <c r="J1" s="263"/>
      <c r="K1" s="263"/>
      <c r="L1" s="263"/>
      <c r="M1" s="263"/>
      <c r="N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</row>
    <row r="2" spans="1:170" ht="1.5" customHeight="1">
      <c r="A2" s="28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</row>
    <row r="3" s="265" customFormat="1" ht="12" customHeight="1">
      <c r="K3" s="252" t="s">
        <v>204</v>
      </c>
    </row>
    <row r="4" spans="1:11" s="267" customFormat="1" ht="14.25">
      <c r="A4" s="266"/>
      <c r="B4" s="1760" t="s">
        <v>205</v>
      </c>
      <c r="C4" s="1762"/>
      <c r="D4" s="1762"/>
      <c r="E4" s="1762"/>
      <c r="F4" s="1761"/>
      <c r="G4" s="1760" t="s">
        <v>206</v>
      </c>
      <c r="H4" s="1762"/>
      <c r="I4" s="1762"/>
      <c r="J4" s="1762"/>
      <c r="K4" s="1761"/>
    </row>
    <row r="5" spans="1:11" s="267" customFormat="1" ht="15">
      <c r="A5" s="268" t="s">
        <v>89</v>
      </c>
      <c r="B5" s="1766" t="s">
        <v>193</v>
      </c>
      <c r="C5" s="1766" t="s">
        <v>194</v>
      </c>
      <c r="D5" s="1768" t="s">
        <v>195</v>
      </c>
      <c r="E5" s="1770" t="s">
        <v>207</v>
      </c>
      <c r="F5" s="1770"/>
      <c r="G5" s="1766" t="s">
        <v>193</v>
      </c>
      <c r="H5" s="1766" t="s">
        <v>194</v>
      </c>
      <c r="I5" s="1768" t="s">
        <v>195</v>
      </c>
      <c r="J5" s="1770" t="s">
        <v>207</v>
      </c>
      <c r="K5" s="1770"/>
    </row>
    <row r="6" spans="1:11" s="271" customFormat="1" ht="13.5" customHeight="1">
      <c r="A6" s="286"/>
      <c r="B6" s="1767"/>
      <c r="C6" s="1767"/>
      <c r="D6" s="1769"/>
      <c r="E6" s="270" t="s">
        <v>193</v>
      </c>
      <c r="F6" s="270" t="s">
        <v>194</v>
      </c>
      <c r="G6" s="1767"/>
      <c r="H6" s="1767"/>
      <c r="I6" s="1769"/>
      <c r="J6" s="270" t="s">
        <v>193</v>
      </c>
      <c r="K6" s="270" t="s">
        <v>194</v>
      </c>
    </row>
    <row r="7" spans="1:11" s="265" customFormat="1" ht="14.25" customHeight="1">
      <c r="A7" s="272" t="s">
        <v>146</v>
      </c>
      <c r="B7" s="274">
        <v>4714.2</v>
      </c>
      <c r="C7" s="274">
        <v>4591</v>
      </c>
      <c r="D7" s="274">
        <v>97.38661915065123</v>
      </c>
      <c r="E7" s="274">
        <v>2.1</v>
      </c>
      <c r="F7" s="274">
        <v>2.1</v>
      </c>
      <c r="G7" s="273" t="s">
        <v>108</v>
      </c>
      <c r="H7" s="273" t="s">
        <v>108</v>
      </c>
      <c r="I7" s="273"/>
      <c r="J7" s="272"/>
      <c r="K7" s="272"/>
    </row>
    <row r="8" spans="1:11" s="265" customFormat="1" ht="14.25" customHeight="1">
      <c r="A8" s="272" t="s">
        <v>198</v>
      </c>
      <c r="B8" s="274">
        <v>4352.8</v>
      </c>
      <c r="C8" s="274">
        <v>4236.2</v>
      </c>
      <c r="D8" s="274">
        <v>97.32126447344237</v>
      </c>
      <c r="E8" s="274">
        <v>2.1</v>
      </c>
      <c r="F8" s="274">
        <v>2</v>
      </c>
      <c r="G8" s="273" t="s">
        <v>108</v>
      </c>
      <c r="H8" s="273" t="s">
        <v>108</v>
      </c>
      <c r="I8" s="273"/>
      <c r="J8" s="272"/>
      <c r="K8" s="272"/>
    </row>
    <row r="9" spans="1:11" s="265" customFormat="1" ht="14.25" customHeight="1">
      <c r="A9" s="272" t="s">
        <v>199</v>
      </c>
      <c r="B9" s="274">
        <v>3015.2</v>
      </c>
      <c r="C9" s="274">
        <v>2933.5</v>
      </c>
      <c r="D9" s="274">
        <v>97.29039533032635</v>
      </c>
      <c r="E9" s="274">
        <v>2.1</v>
      </c>
      <c r="F9" s="274">
        <v>2</v>
      </c>
      <c r="G9" s="273" t="s">
        <v>108</v>
      </c>
      <c r="H9" s="273" t="s">
        <v>108</v>
      </c>
      <c r="I9" s="272"/>
      <c r="J9" s="272"/>
      <c r="K9" s="272"/>
    </row>
    <row r="10" spans="1:11" s="265" customFormat="1" ht="14.25" customHeight="1">
      <c r="A10" s="272" t="s">
        <v>109</v>
      </c>
      <c r="B10" s="274">
        <v>97.7</v>
      </c>
      <c r="C10" s="274">
        <v>96.9</v>
      </c>
      <c r="D10" s="274">
        <v>99.18116683725691</v>
      </c>
      <c r="E10" s="274">
        <v>2.2</v>
      </c>
      <c r="F10" s="274">
        <v>2.2</v>
      </c>
      <c r="G10" s="273" t="s">
        <v>108</v>
      </c>
      <c r="H10" s="273" t="s">
        <v>108</v>
      </c>
      <c r="I10" s="273"/>
      <c r="J10" s="273" t="s">
        <v>108</v>
      </c>
      <c r="K10" s="273" t="s">
        <v>108</v>
      </c>
    </row>
    <row r="11" spans="1:11" s="265" customFormat="1" ht="14.25" customHeight="1">
      <c r="A11" s="272" t="s">
        <v>110</v>
      </c>
      <c r="B11" s="273" t="s">
        <v>108</v>
      </c>
      <c r="C11" s="273" t="s">
        <v>108</v>
      </c>
      <c r="D11" s="274"/>
      <c r="E11" s="273" t="s">
        <v>108</v>
      </c>
      <c r="F11" s="273" t="s">
        <v>108</v>
      </c>
      <c r="G11" s="273" t="s">
        <v>108</v>
      </c>
      <c r="H11" s="273" t="s">
        <v>108</v>
      </c>
      <c r="I11" s="273"/>
      <c r="J11" s="273" t="s">
        <v>108</v>
      </c>
      <c r="K11" s="273" t="s">
        <v>108</v>
      </c>
    </row>
    <row r="12" spans="1:11" s="265" customFormat="1" ht="14.25" customHeight="1">
      <c r="A12" s="272" t="s">
        <v>200</v>
      </c>
      <c r="B12" s="274">
        <v>135.1</v>
      </c>
      <c r="C12" s="274">
        <v>123.9</v>
      </c>
      <c r="D12" s="274">
        <v>91.70984455958549</v>
      </c>
      <c r="E12" s="274">
        <v>2.6</v>
      </c>
      <c r="F12" s="274">
        <v>2.5</v>
      </c>
      <c r="G12" s="274">
        <v>638.2</v>
      </c>
      <c r="H12" s="274">
        <v>582.9</v>
      </c>
      <c r="I12" s="276">
        <v>91.33500470072077</v>
      </c>
      <c r="J12" s="274">
        <v>1.8</v>
      </c>
      <c r="K12" s="274">
        <v>1.6</v>
      </c>
    </row>
    <row r="13" spans="1:11" s="265" customFormat="1" ht="14.25" customHeight="1">
      <c r="A13" s="272" t="s">
        <v>112</v>
      </c>
      <c r="B13" s="274">
        <v>63</v>
      </c>
      <c r="C13" s="274">
        <v>60</v>
      </c>
      <c r="D13" s="274">
        <v>95.23809523809523</v>
      </c>
      <c r="E13" s="274">
        <v>2.2</v>
      </c>
      <c r="F13" s="274">
        <v>2.1</v>
      </c>
      <c r="G13" s="274">
        <v>749</v>
      </c>
      <c r="H13" s="274">
        <v>662</v>
      </c>
      <c r="I13" s="276">
        <v>88.38451268357811</v>
      </c>
      <c r="J13" s="274">
        <v>1.8</v>
      </c>
      <c r="K13" s="274">
        <v>1.6</v>
      </c>
    </row>
    <row r="14" spans="1:11" s="265" customFormat="1" ht="14.25" customHeight="1">
      <c r="A14" s="272" t="s">
        <v>113</v>
      </c>
      <c r="B14" s="274">
        <v>852</v>
      </c>
      <c r="C14" s="273" t="s">
        <v>108</v>
      </c>
      <c r="D14" s="274"/>
      <c r="E14" s="274">
        <v>2.1</v>
      </c>
      <c r="F14" s="273" t="s">
        <v>108</v>
      </c>
      <c r="G14" s="274">
        <v>5220</v>
      </c>
      <c r="H14" s="273" t="s">
        <v>108</v>
      </c>
      <c r="I14" s="276"/>
      <c r="J14" s="274">
        <v>1.2</v>
      </c>
      <c r="K14" s="273" t="s">
        <v>108</v>
      </c>
    </row>
    <row r="15" spans="1:11" s="265" customFormat="1" ht="14.25" customHeight="1">
      <c r="A15" s="272" t="s">
        <v>114</v>
      </c>
      <c r="B15" s="274">
        <v>15.2</v>
      </c>
      <c r="C15" s="274">
        <v>12.3</v>
      </c>
      <c r="D15" s="274">
        <v>80.92105263157896</v>
      </c>
      <c r="E15" s="274">
        <v>2.5</v>
      </c>
      <c r="F15" s="273" t="s">
        <v>108</v>
      </c>
      <c r="G15" s="273" t="s">
        <v>108</v>
      </c>
      <c r="H15" s="273" t="s">
        <v>108</v>
      </c>
      <c r="I15" s="276"/>
      <c r="J15" s="273" t="s">
        <v>108</v>
      </c>
      <c r="K15" s="273" t="s">
        <v>108</v>
      </c>
    </row>
    <row r="16" spans="1:11" s="265" customFormat="1" ht="14.25" customHeight="1">
      <c r="A16" s="272" t="s">
        <v>115</v>
      </c>
      <c r="B16" s="274">
        <v>47.2</v>
      </c>
      <c r="C16" s="274">
        <v>43.9</v>
      </c>
      <c r="D16" s="274">
        <v>93.00847457627118</v>
      </c>
      <c r="E16" s="274">
        <v>2.4</v>
      </c>
      <c r="F16" s="274">
        <v>2.4</v>
      </c>
      <c r="G16" s="273" t="s">
        <v>108</v>
      </c>
      <c r="H16" s="273" t="s">
        <v>108</v>
      </c>
      <c r="I16" s="276"/>
      <c r="J16" s="273" t="s">
        <v>108</v>
      </c>
      <c r="K16" s="273" t="s">
        <v>108</v>
      </c>
    </row>
    <row r="17" spans="1:11" s="265" customFormat="1" ht="15">
      <c r="A17" s="272" t="s">
        <v>116</v>
      </c>
      <c r="B17" s="274">
        <v>122.8</v>
      </c>
      <c r="C17" s="274">
        <v>123.7</v>
      </c>
      <c r="D17" s="274">
        <v>100.73289902280132</v>
      </c>
      <c r="E17" s="274">
        <v>2.5</v>
      </c>
      <c r="F17" s="274">
        <v>2.6</v>
      </c>
      <c r="G17" s="274">
        <v>916.6</v>
      </c>
      <c r="H17" s="274">
        <v>686.1</v>
      </c>
      <c r="I17" s="276">
        <v>74.85271656120445</v>
      </c>
      <c r="J17" s="274">
        <v>2.1</v>
      </c>
      <c r="K17" s="274">
        <v>1.8</v>
      </c>
    </row>
    <row r="18" spans="1:11" s="265" customFormat="1" ht="15">
      <c r="A18" s="272" t="s">
        <v>117</v>
      </c>
      <c r="B18" s="274">
        <v>420.8</v>
      </c>
      <c r="C18" s="274">
        <v>401.2</v>
      </c>
      <c r="D18" s="274">
        <v>95.34220532319391</v>
      </c>
      <c r="E18" s="274">
        <v>2.2</v>
      </c>
      <c r="F18" s="274">
        <v>2.1</v>
      </c>
      <c r="G18" s="273" t="s">
        <v>108</v>
      </c>
      <c r="H18" s="273" t="s">
        <v>108</v>
      </c>
      <c r="I18" s="276"/>
      <c r="J18" s="273" t="s">
        <v>108</v>
      </c>
      <c r="K18" s="273" t="s">
        <v>108</v>
      </c>
    </row>
    <row r="19" spans="1:11" s="265" customFormat="1" ht="15">
      <c r="A19" s="272" t="s">
        <v>118</v>
      </c>
      <c r="B19" s="274">
        <v>615.1</v>
      </c>
      <c r="C19" s="273" t="s">
        <v>108</v>
      </c>
      <c r="D19" s="274"/>
      <c r="E19" s="274">
        <v>2.3</v>
      </c>
      <c r="F19" s="273" t="s">
        <v>108</v>
      </c>
      <c r="G19" s="273" t="s">
        <v>108</v>
      </c>
      <c r="H19" s="273" t="s">
        <v>108</v>
      </c>
      <c r="I19" s="276"/>
      <c r="J19" s="273" t="s">
        <v>108</v>
      </c>
      <c r="K19" s="273" t="s">
        <v>108</v>
      </c>
    </row>
    <row r="20" spans="1:11" s="265" customFormat="1" ht="15">
      <c r="A20" s="272" t="s">
        <v>119</v>
      </c>
      <c r="B20" s="274">
        <v>460.3</v>
      </c>
      <c r="C20" s="274">
        <v>448.5</v>
      </c>
      <c r="D20" s="274">
        <v>97.43645448620465</v>
      </c>
      <c r="E20" s="274">
        <v>1.9</v>
      </c>
      <c r="F20" s="274">
        <v>1.8</v>
      </c>
      <c r="G20" s="274">
        <v>6519.5</v>
      </c>
      <c r="H20" s="274">
        <v>7298.5</v>
      </c>
      <c r="I20" s="276">
        <v>111.94876907738322</v>
      </c>
      <c r="J20" s="274">
        <v>2.2</v>
      </c>
      <c r="K20" s="274">
        <v>2.4</v>
      </c>
    </row>
    <row r="21" spans="1:11" s="265" customFormat="1" ht="15">
      <c r="A21" s="272" t="s">
        <v>120</v>
      </c>
      <c r="B21" s="274">
        <v>11.8</v>
      </c>
      <c r="C21" s="274">
        <v>11.9</v>
      </c>
      <c r="D21" s="274">
        <v>100.84745762711864</v>
      </c>
      <c r="E21" s="274">
        <v>3</v>
      </c>
      <c r="F21" s="274">
        <v>3</v>
      </c>
      <c r="G21" s="274">
        <v>77.7</v>
      </c>
      <c r="H21" s="273" t="s">
        <v>108</v>
      </c>
      <c r="I21" s="276"/>
      <c r="J21" s="274">
        <v>2.2</v>
      </c>
      <c r="K21" s="273" t="s">
        <v>108</v>
      </c>
    </row>
    <row r="22" spans="1:11" s="265" customFormat="1" ht="15">
      <c r="A22" s="272" t="s">
        <v>121</v>
      </c>
      <c r="B22" s="274">
        <v>33.2</v>
      </c>
      <c r="C22" s="274">
        <v>32.4</v>
      </c>
      <c r="D22" s="274">
        <v>97.59036144578313</v>
      </c>
      <c r="E22" s="274">
        <v>3.4</v>
      </c>
      <c r="F22" s="274">
        <v>3.5</v>
      </c>
      <c r="G22" s="274">
        <v>46.5</v>
      </c>
      <c r="H22" s="274">
        <v>46.7</v>
      </c>
      <c r="I22" s="276">
        <v>100.43010752688173</v>
      </c>
      <c r="J22" s="274">
        <v>1.2</v>
      </c>
      <c r="K22" s="274">
        <v>1.3</v>
      </c>
    </row>
    <row r="23" spans="1:11" s="265" customFormat="1" ht="15">
      <c r="A23" s="272" t="s">
        <v>122</v>
      </c>
      <c r="B23" s="274">
        <v>48.6</v>
      </c>
      <c r="C23" s="274">
        <v>45.1</v>
      </c>
      <c r="D23" s="274">
        <v>92.79835390946502</v>
      </c>
      <c r="E23" s="274">
        <v>3.4</v>
      </c>
      <c r="F23" s="273" t="s">
        <v>108</v>
      </c>
      <c r="G23" s="274">
        <v>115.2</v>
      </c>
      <c r="H23" s="274">
        <v>111.7</v>
      </c>
      <c r="I23" s="276">
        <v>96.96180555555556</v>
      </c>
      <c r="J23" s="274">
        <v>2.5</v>
      </c>
      <c r="K23" s="274">
        <v>2.5</v>
      </c>
    </row>
    <row r="24" spans="1:11" s="265" customFormat="1" ht="15">
      <c r="A24" s="272" t="s">
        <v>123</v>
      </c>
      <c r="B24" s="273" t="s">
        <v>108</v>
      </c>
      <c r="C24" s="273" t="s">
        <v>108</v>
      </c>
      <c r="D24" s="274"/>
      <c r="E24" s="273" t="s">
        <v>108</v>
      </c>
      <c r="F24" s="273" t="s">
        <v>108</v>
      </c>
      <c r="G24" s="273" t="s">
        <v>108</v>
      </c>
      <c r="H24" s="273" t="s">
        <v>108</v>
      </c>
      <c r="I24" s="276"/>
      <c r="J24" s="273" t="s">
        <v>108</v>
      </c>
      <c r="K24" s="273" t="s">
        <v>108</v>
      </c>
    </row>
    <row r="25" spans="1:11" s="265" customFormat="1" ht="15">
      <c r="A25" s="272" t="s">
        <v>124</v>
      </c>
      <c r="B25" s="274">
        <v>135.1</v>
      </c>
      <c r="C25" s="274">
        <v>127.2</v>
      </c>
      <c r="D25" s="274">
        <v>94.15247964470763</v>
      </c>
      <c r="E25" s="274">
        <v>3.4</v>
      </c>
      <c r="F25" s="274">
        <v>3.2</v>
      </c>
      <c r="G25" s="274">
        <v>330.7</v>
      </c>
      <c r="H25" s="274">
        <v>366.2</v>
      </c>
      <c r="I25" s="276">
        <v>110.73480495917751</v>
      </c>
      <c r="J25" s="274">
        <v>1.8</v>
      </c>
      <c r="K25" s="274">
        <v>2.1</v>
      </c>
    </row>
    <row r="26" spans="1:11" s="265" customFormat="1" ht="15">
      <c r="A26" s="272" t="s">
        <v>125</v>
      </c>
      <c r="B26" s="273" t="s">
        <v>108</v>
      </c>
      <c r="C26" s="273" t="s">
        <v>108</v>
      </c>
      <c r="D26" s="274"/>
      <c r="E26" s="273" t="s">
        <v>108</v>
      </c>
      <c r="F26" s="273" t="s">
        <v>108</v>
      </c>
      <c r="G26" s="273" t="s">
        <v>108</v>
      </c>
      <c r="H26" s="273" t="s">
        <v>108</v>
      </c>
      <c r="I26" s="276"/>
      <c r="J26" s="273" t="s">
        <v>108</v>
      </c>
      <c r="K26" s="273" t="s">
        <v>108</v>
      </c>
    </row>
    <row r="27" spans="1:11" s="265" customFormat="1" ht="15">
      <c r="A27" s="272" t="s">
        <v>126</v>
      </c>
      <c r="B27" s="274">
        <v>138</v>
      </c>
      <c r="C27" s="274">
        <v>135.8</v>
      </c>
      <c r="D27" s="274">
        <v>98.4057971014493</v>
      </c>
      <c r="E27" s="274">
        <v>1.6</v>
      </c>
      <c r="F27" s="274">
        <v>1.6</v>
      </c>
      <c r="G27" s="274">
        <v>1832</v>
      </c>
      <c r="H27" s="273" t="s">
        <v>108</v>
      </c>
      <c r="I27" s="276"/>
      <c r="J27" s="274">
        <v>1.6</v>
      </c>
      <c r="K27" s="273" t="s">
        <v>108</v>
      </c>
    </row>
    <row r="28" spans="1:11" s="265" customFormat="1" ht="15">
      <c r="A28" s="272" t="s">
        <v>127</v>
      </c>
      <c r="B28" s="274">
        <v>80.4</v>
      </c>
      <c r="C28" s="274">
        <v>80.9</v>
      </c>
      <c r="D28" s="274">
        <v>100.62189054726369</v>
      </c>
      <c r="E28" s="274">
        <v>2</v>
      </c>
      <c r="F28" s="274">
        <v>2</v>
      </c>
      <c r="G28" s="274">
        <v>642.7</v>
      </c>
      <c r="H28" s="274">
        <v>653.3</v>
      </c>
      <c r="I28" s="276">
        <v>101.64929204916756</v>
      </c>
      <c r="J28" s="274">
        <v>1.1</v>
      </c>
      <c r="K28" s="274">
        <v>1.1</v>
      </c>
    </row>
    <row r="29" spans="1:11" s="265" customFormat="1" ht="15">
      <c r="A29" s="272" t="s">
        <v>128</v>
      </c>
      <c r="B29" s="273" t="s">
        <v>108</v>
      </c>
      <c r="C29" s="273" t="s">
        <v>108</v>
      </c>
      <c r="D29" s="274"/>
      <c r="E29" s="273" t="s">
        <v>108</v>
      </c>
      <c r="F29" s="273" t="s">
        <v>108</v>
      </c>
      <c r="G29" s="274">
        <v>1877</v>
      </c>
      <c r="H29" s="274">
        <v>1940.3</v>
      </c>
      <c r="I29" s="276">
        <v>103.37240277037827</v>
      </c>
      <c r="J29" s="274">
        <v>2.9</v>
      </c>
      <c r="K29" s="274">
        <v>2.8</v>
      </c>
    </row>
    <row r="30" spans="1:11" s="265" customFormat="1" ht="15">
      <c r="A30" s="272" t="s">
        <v>129</v>
      </c>
      <c r="B30" s="274">
        <v>114.6</v>
      </c>
      <c r="C30" s="273" t="s">
        <v>108</v>
      </c>
      <c r="D30" s="274"/>
      <c r="E30" s="274">
        <v>2.3</v>
      </c>
      <c r="F30" s="273" t="s">
        <v>108</v>
      </c>
      <c r="G30" s="274">
        <v>666.4</v>
      </c>
      <c r="H30" s="273" t="s">
        <v>108</v>
      </c>
      <c r="I30" s="276"/>
      <c r="J30" s="274">
        <v>1.9</v>
      </c>
      <c r="K30" s="273" t="s">
        <v>108</v>
      </c>
    </row>
    <row r="31" spans="1:11" s="265" customFormat="1" ht="15">
      <c r="A31" s="272" t="s">
        <v>130</v>
      </c>
      <c r="B31" s="274">
        <v>346.7</v>
      </c>
      <c r="C31" s="273" t="s">
        <v>108</v>
      </c>
      <c r="D31" s="274"/>
      <c r="E31" s="274">
        <v>3.8</v>
      </c>
      <c r="F31" s="273" t="s">
        <v>108</v>
      </c>
      <c r="G31" s="274">
        <v>0</v>
      </c>
      <c r="H31" s="273" t="s">
        <v>108</v>
      </c>
      <c r="I31" s="276"/>
      <c r="J31" s="274">
        <v>0</v>
      </c>
      <c r="K31" s="273" t="s">
        <v>108</v>
      </c>
    </row>
    <row r="32" spans="1:11" s="265" customFormat="1" ht="15">
      <c r="A32" s="272" t="s">
        <v>131</v>
      </c>
      <c r="B32" s="274">
        <v>16.6</v>
      </c>
      <c r="C32" s="274">
        <v>15.8</v>
      </c>
      <c r="D32" s="274">
        <v>95.18072289156626</v>
      </c>
      <c r="E32" s="274">
        <v>1.7</v>
      </c>
      <c r="F32" s="274">
        <v>1.6</v>
      </c>
      <c r="G32" s="274">
        <v>86.2</v>
      </c>
      <c r="H32" s="273" t="s">
        <v>108</v>
      </c>
      <c r="I32" s="276"/>
      <c r="J32" s="274">
        <v>1</v>
      </c>
      <c r="K32" s="273" t="s">
        <v>108</v>
      </c>
    </row>
    <row r="33" spans="1:11" s="267" customFormat="1" ht="14.25">
      <c r="A33" s="277" t="s">
        <v>132</v>
      </c>
      <c r="B33" s="278">
        <v>47.9</v>
      </c>
      <c r="C33" s="278">
        <v>45.2</v>
      </c>
      <c r="D33" s="278">
        <v>94.3632567849687</v>
      </c>
      <c r="E33" s="278">
        <v>2.2</v>
      </c>
      <c r="F33" s="278">
        <v>2.1</v>
      </c>
      <c r="G33" s="278">
        <v>327.4</v>
      </c>
      <c r="H33" s="278">
        <v>305.8</v>
      </c>
      <c r="I33" s="279">
        <v>93.40256566890655</v>
      </c>
      <c r="J33" s="278">
        <v>2.5</v>
      </c>
      <c r="K33" s="278">
        <v>2.1</v>
      </c>
    </row>
    <row r="34" spans="1:11" s="265" customFormat="1" ht="15">
      <c r="A34" s="272" t="s">
        <v>133</v>
      </c>
      <c r="B34" s="274">
        <v>37.7</v>
      </c>
      <c r="C34" s="274">
        <v>37.3</v>
      </c>
      <c r="D34" s="274">
        <v>98.9389920424403</v>
      </c>
      <c r="E34" s="274">
        <v>1.5</v>
      </c>
      <c r="F34" s="274">
        <v>1.5</v>
      </c>
      <c r="G34" s="274">
        <v>364</v>
      </c>
      <c r="H34" s="274">
        <v>314</v>
      </c>
      <c r="I34" s="276">
        <v>86.26373626373626</v>
      </c>
      <c r="J34" s="274">
        <v>1.1</v>
      </c>
      <c r="K34" s="274">
        <v>0.9</v>
      </c>
    </row>
    <row r="35" spans="1:11" s="265" customFormat="1" ht="15">
      <c r="A35" s="272" t="s">
        <v>134</v>
      </c>
      <c r="B35" s="274">
        <v>57</v>
      </c>
      <c r="C35" s="274">
        <v>56</v>
      </c>
      <c r="D35" s="274">
        <v>98.24561403508771</v>
      </c>
      <c r="E35" s="274">
        <v>1.3</v>
      </c>
      <c r="F35" s="274">
        <v>1.2</v>
      </c>
      <c r="G35" s="274">
        <v>525.4</v>
      </c>
      <c r="H35" s="274">
        <v>916.1</v>
      </c>
      <c r="I35" s="276">
        <v>174.36239055957367</v>
      </c>
      <c r="J35" s="274">
        <v>1</v>
      </c>
      <c r="K35" s="274">
        <v>1.5</v>
      </c>
    </row>
    <row r="36" spans="1:11" s="265" customFormat="1" ht="15">
      <c r="A36" s="272" t="s">
        <v>135</v>
      </c>
      <c r="B36" s="273" t="s">
        <v>108</v>
      </c>
      <c r="C36" s="273" t="s">
        <v>108</v>
      </c>
      <c r="D36" s="274"/>
      <c r="E36" s="273" t="s">
        <v>108</v>
      </c>
      <c r="F36" s="273" t="s">
        <v>108</v>
      </c>
      <c r="G36" s="273" t="s">
        <v>108</v>
      </c>
      <c r="H36" s="273" t="s">
        <v>108</v>
      </c>
      <c r="I36" s="276"/>
      <c r="J36" s="273" t="s">
        <v>108</v>
      </c>
      <c r="K36" s="273" t="s">
        <v>108</v>
      </c>
    </row>
    <row r="37" spans="1:170" s="248" customFormat="1" ht="12">
      <c r="A37" s="287" t="s">
        <v>201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</row>
    <row r="38" spans="1:11" s="248" customFormat="1" ht="12">
      <c r="A38" s="287" t="s">
        <v>208</v>
      </c>
      <c r="G38" s="288"/>
      <c r="H38" s="288"/>
      <c r="I38" s="288"/>
      <c r="J38" s="288"/>
      <c r="K38" s="288"/>
    </row>
    <row r="39" spans="1:170" s="248" customFormat="1" ht="12">
      <c r="A39" s="287" t="s">
        <v>203</v>
      </c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</row>
    <row r="40" spans="1:170" ht="15">
      <c r="A40" s="289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265"/>
    </row>
    <row r="41" spans="1:170" ht="15">
      <c r="A41" s="289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  <c r="FM41" s="265"/>
      <c r="FN41" s="265"/>
    </row>
    <row r="42" spans="12:170" ht="15"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  <c r="FL42" s="265"/>
      <c r="FM42" s="265"/>
      <c r="FN42" s="265"/>
    </row>
    <row r="43" spans="12:170" ht="15"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  <c r="FL43" s="265"/>
      <c r="FM43" s="265"/>
      <c r="FN43" s="265"/>
    </row>
    <row r="44" spans="12:170" ht="15"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  <c r="FL44" s="265"/>
      <c r="FM44" s="265"/>
      <c r="FN44" s="265"/>
    </row>
    <row r="45" spans="12:170" ht="15"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  <c r="FL45" s="265"/>
      <c r="FM45" s="265"/>
      <c r="FN45" s="265"/>
    </row>
    <row r="46" spans="12:170" ht="15"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  <c r="FL46" s="265"/>
      <c r="FM46" s="265"/>
      <c r="FN46" s="265"/>
    </row>
    <row r="47" spans="12:170" ht="15"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  <c r="FL47" s="265"/>
      <c r="FM47" s="265"/>
      <c r="FN47" s="265"/>
    </row>
    <row r="48" spans="12:170" ht="15"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  <c r="FL48" s="265"/>
      <c r="FM48" s="265"/>
      <c r="FN48" s="265"/>
    </row>
    <row r="49" spans="12:170" ht="15"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</row>
    <row r="50" spans="12:170" ht="15"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  <c r="FL50" s="265"/>
      <c r="FM50" s="265"/>
      <c r="FN50" s="265"/>
    </row>
    <row r="51" spans="12:170" ht="15"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265"/>
      <c r="EZ51" s="265"/>
      <c r="FA51" s="265"/>
      <c r="FB51" s="265"/>
      <c r="FC51" s="265"/>
      <c r="FD51" s="265"/>
      <c r="FE51" s="265"/>
      <c r="FF51" s="265"/>
      <c r="FG51" s="265"/>
      <c r="FH51" s="265"/>
      <c r="FI51" s="265"/>
      <c r="FJ51" s="265"/>
      <c r="FK51" s="265"/>
      <c r="FL51" s="265"/>
      <c r="FM51" s="265"/>
      <c r="FN51" s="265"/>
    </row>
    <row r="52" spans="12:170" ht="15"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  <c r="FL52" s="265"/>
      <c r="FM52" s="265"/>
      <c r="FN52" s="265"/>
    </row>
    <row r="53" spans="12:170" ht="15"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5"/>
      <c r="FH53" s="265"/>
      <c r="FI53" s="265"/>
      <c r="FJ53" s="265"/>
      <c r="FK53" s="265"/>
      <c r="FL53" s="265"/>
      <c r="FM53" s="265"/>
      <c r="FN53" s="265"/>
    </row>
    <row r="54" spans="12:170" ht="15"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  <c r="FF54" s="265"/>
      <c r="FG54" s="265"/>
      <c r="FH54" s="265"/>
      <c r="FI54" s="265"/>
      <c r="FJ54" s="265"/>
      <c r="FK54" s="265"/>
      <c r="FL54" s="265"/>
      <c r="FM54" s="265"/>
      <c r="FN54" s="265"/>
    </row>
    <row r="55" spans="12:170" ht="15"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  <c r="EW55" s="265"/>
      <c r="EX55" s="265"/>
      <c r="EY55" s="265"/>
      <c r="EZ55" s="265"/>
      <c r="FA55" s="265"/>
      <c r="FB55" s="265"/>
      <c r="FC55" s="265"/>
      <c r="FD55" s="265"/>
      <c r="FE55" s="265"/>
      <c r="FF55" s="265"/>
      <c r="FG55" s="265"/>
      <c r="FH55" s="265"/>
      <c r="FI55" s="265"/>
      <c r="FJ55" s="265"/>
      <c r="FK55" s="265"/>
      <c r="FL55" s="265"/>
      <c r="FM55" s="265"/>
      <c r="FN55" s="265"/>
    </row>
    <row r="56" spans="12:170" ht="15"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  <c r="FF56" s="265"/>
      <c r="FG56" s="265"/>
      <c r="FH56" s="265"/>
      <c r="FI56" s="265"/>
      <c r="FJ56" s="265"/>
      <c r="FK56" s="265"/>
      <c r="FL56" s="265"/>
      <c r="FM56" s="265"/>
      <c r="FN56" s="265"/>
    </row>
    <row r="57" spans="12:170" ht="15"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  <c r="FF57" s="265"/>
      <c r="FG57" s="265"/>
      <c r="FH57" s="265"/>
      <c r="FI57" s="265"/>
      <c r="FJ57" s="265"/>
      <c r="FK57" s="265"/>
      <c r="FL57" s="265"/>
      <c r="FM57" s="265"/>
      <c r="FN57" s="265"/>
    </row>
    <row r="58" spans="12:170" ht="15"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  <c r="FL58" s="265"/>
      <c r="FM58" s="265"/>
      <c r="FN58" s="265"/>
    </row>
    <row r="59" spans="12:170" ht="15"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5"/>
      <c r="DX59" s="265"/>
      <c r="DY59" s="265"/>
      <c r="DZ59" s="265"/>
      <c r="EA59" s="265"/>
      <c r="EB59" s="265"/>
      <c r="EC59" s="265"/>
      <c r="ED59" s="265"/>
      <c r="EE59" s="265"/>
      <c r="EF59" s="265"/>
      <c r="EG59" s="265"/>
      <c r="EH59" s="265"/>
      <c r="EI59" s="265"/>
      <c r="EJ59" s="265"/>
      <c r="EK59" s="265"/>
      <c r="EL59" s="265"/>
      <c r="EM59" s="265"/>
      <c r="EN59" s="265"/>
      <c r="EO59" s="265"/>
      <c r="EP59" s="265"/>
      <c r="EQ59" s="265"/>
      <c r="ER59" s="265"/>
      <c r="ES59" s="265"/>
      <c r="ET59" s="265"/>
      <c r="EU59" s="265"/>
      <c r="EV59" s="265"/>
      <c r="EW59" s="265"/>
      <c r="EX59" s="265"/>
      <c r="EY59" s="265"/>
      <c r="EZ59" s="265"/>
      <c r="FA59" s="265"/>
      <c r="FB59" s="265"/>
      <c r="FC59" s="265"/>
      <c r="FD59" s="265"/>
      <c r="FE59" s="265"/>
      <c r="FF59" s="265"/>
      <c r="FG59" s="265"/>
      <c r="FH59" s="265"/>
      <c r="FI59" s="265"/>
      <c r="FJ59" s="265"/>
      <c r="FK59" s="265"/>
      <c r="FL59" s="265"/>
      <c r="FM59" s="265"/>
      <c r="FN59" s="265"/>
    </row>
    <row r="60" spans="12:170" ht="15"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65"/>
      <c r="FG60" s="265"/>
      <c r="FH60" s="265"/>
      <c r="FI60" s="265"/>
      <c r="FJ60" s="265"/>
      <c r="FK60" s="265"/>
      <c r="FL60" s="265"/>
      <c r="FM60" s="265"/>
      <c r="FN60" s="265"/>
    </row>
    <row r="61" spans="12:170" ht="15"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65"/>
      <c r="FG61" s="265"/>
      <c r="FH61" s="265"/>
      <c r="FI61" s="265"/>
      <c r="FJ61" s="265"/>
      <c r="FK61" s="265"/>
      <c r="FL61" s="265"/>
      <c r="FM61" s="265"/>
      <c r="FN61" s="265"/>
    </row>
    <row r="62" spans="12:170" ht="15"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5"/>
      <c r="FH62" s="265"/>
      <c r="FI62" s="265"/>
      <c r="FJ62" s="265"/>
      <c r="FK62" s="265"/>
      <c r="FL62" s="265"/>
      <c r="FM62" s="265"/>
      <c r="FN62" s="265"/>
    </row>
    <row r="63" spans="12:170" ht="15"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  <c r="FL63" s="265"/>
      <c r="FM63" s="265"/>
      <c r="FN63" s="265"/>
    </row>
    <row r="64" spans="12:170" ht="15"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65"/>
      <c r="EU64" s="265"/>
      <c r="EV64" s="265"/>
      <c r="EW64" s="265"/>
      <c r="EX64" s="265"/>
      <c r="EY64" s="265"/>
      <c r="EZ64" s="265"/>
      <c r="FA64" s="265"/>
      <c r="FB64" s="265"/>
      <c r="FC64" s="265"/>
      <c r="FD64" s="265"/>
      <c r="FE64" s="265"/>
      <c r="FF64" s="265"/>
      <c r="FG64" s="265"/>
      <c r="FH64" s="265"/>
      <c r="FI64" s="265"/>
      <c r="FJ64" s="265"/>
      <c r="FK64" s="265"/>
      <c r="FL64" s="265"/>
      <c r="FM64" s="265"/>
      <c r="FN64" s="265"/>
    </row>
    <row r="65" spans="12:170" ht="15"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65"/>
      <c r="FG65" s="265"/>
      <c r="FH65" s="265"/>
      <c r="FI65" s="265"/>
      <c r="FJ65" s="265"/>
      <c r="FK65" s="265"/>
      <c r="FL65" s="265"/>
      <c r="FM65" s="265"/>
      <c r="FN65" s="265"/>
    </row>
    <row r="66" spans="12:170" ht="15"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65"/>
      <c r="EU66" s="265"/>
      <c r="EV66" s="265"/>
      <c r="EW66" s="265"/>
      <c r="EX66" s="265"/>
      <c r="EY66" s="265"/>
      <c r="EZ66" s="265"/>
      <c r="FA66" s="265"/>
      <c r="FB66" s="265"/>
      <c r="FC66" s="265"/>
      <c r="FD66" s="265"/>
      <c r="FE66" s="265"/>
      <c r="FF66" s="265"/>
      <c r="FG66" s="265"/>
      <c r="FH66" s="265"/>
      <c r="FI66" s="265"/>
      <c r="FJ66" s="265"/>
      <c r="FK66" s="265"/>
      <c r="FL66" s="265"/>
      <c r="FM66" s="265"/>
      <c r="FN66" s="265"/>
    </row>
    <row r="67" spans="12:170" ht="15"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</row>
    <row r="68" spans="12:170" ht="15"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</row>
    <row r="69" spans="12:170" ht="15"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</row>
  </sheetData>
  <sheetProtection/>
  <mergeCells count="10">
    <mergeCell ref="B4:F4"/>
    <mergeCell ref="G4:K4"/>
    <mergeCell ref="B5:B6"/>
    <mergeCell ref="C5:C6"/>
    <mergeCell ref="D5:D6"/>
    <mergeCell ref="E5:F5"/>
    <mergeCell ref="G5:G6"/>
    <mergeCell ref="H5:H6"/>
    <mergeCell ref="I5:I6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8.421875" style="0" customWidth="1"/>
    <col min="2" max="10" width="13.7109375" style="0" customWidth="1"/>
  </cols>
  <sheetData>
    <row r="1" spans="1:10" ht="15">
      <c r="A1" s="1773" t="s">
        <v>887</v>
      </c>
      <c r="B1" s="1774"/>
      <c r="C1" s="1774"/>
      <c r="D1" s="1774"/>
      <c r="E1" s="1774"/>
      <c r="F1" s="1774"/>
      <c r="G1" s="1774"/>
      <c r="H1" s="1774"/>
      <c r="I1" s="1774"/>
      <c r="J1" s="1774"/>
    </row>
    <row r="2" spans="1:10" ht="18">
      <c r="A2" s="1775" t="s">
        <v>888</v>
      </c>
      <c r="B2" s="1772"/>
      <c r="C2" s="1772"/>
      <c r="D2" s="1772"/>
      <c r="E2" s="1772"/>
      <c r="F2" s="1776" t="s">
        <v>889</v>
      </c>
      <c r="G2" s="1777"/>
      <c r="H2" s="1777"/>
      <c r="I2" s="1777"/>
      <c r="J2" s="1777"/>
    </row>
    <row r="3" spans="1:10" ht="15">
      <c r="A3" s="1778" t="s">
        <v>256</v>
      </c>
      <c r="B3" s="1174" t="s">
        <v>890</v>
      </c>
      <c r="C3" s="1174"/>
      <c r="D3" s="1174"/>
      <c r="E3" s="1780" t="s">
        <v>891</v>
      </c>
      <c r="F3" s="1781"/>
      <c r="G3" s="1782"/>
      <c r="H3" s="1783" t="s">
        <v>892</v>
      </c>
      <c r="I3" s="1781"/>
      <c r="J3" s="1784"/>
    </row>
    <row r="4" spans="1:10" ht="30.75" thickBot="1">
      <c r="A4" s="1779"/>
      <c r="B4" s="1175">
        <v>2010</v>
      </c>
      <c r="C4" s="1176">
        <v>2011</v>
      </c>
      <c r="D4" s="1174" t="s">
        <v>165</v>
      </c>
      <c r="E4" s="1177">
        <v>2010</v>
      </c>
      <c r="F4" s="1176">
        <v>2011</v>
      </c>
      <c r="G4" s="1178" t="s">
        <v>165</v>
      </c>
      <c r="H4" s="1177">
        <v>2010</v>
      </c>
      <c r="I4" s="1176">
        <v>2011</v>
      </c>
      <c r="J4" s="1179" t="s">
        <v>165</v>
      </c>
    </row>
    <row r="5" spans="1:10" ht="15.75" thickTop="1">
      <c r="A5" s="1180" t="s">
        <v>893</v>
      </c>
      <c r="B5" s="1181">
        <v>1671.85</v>
      </c>
      <c r="C5" s="1182">
        <v>1864.56</v>
      </c>
      <c r="D5" s="1183">
        <v>111.53</v>
      </c>
      <c r="E5" s="1184">
        <v>1301.6</v>
      </c>
      <c r="F5" s="1185">
        <v>1545.14</v>
      </c>
      <c r="G5" s="1183">
        <v>118.71</v>
      </c>
      <c r="H5" s="1186">
        <v>2048.71</v>
      </c>
      <c r="I5" s="1185">
        <v>2146.84</v>
      </c>
      <c r="J5" s="1187">
        <v>104.79</v>
      </c>
    </row>
    <row r="6" spans="1:10" ht="15">
      <c r="A6" s="1188" t="s">
        <v>894</v>
      </c>
      <c r="B6" s="1189">
        <v>247.88</v>
      </c>
      <c r="C6" s="1182">
        <v>250.25</v>
      </c>
      <c r="D6" s="1190">
        <v>100.96</v>
      </c>
      <c r="E6" s="1191">
        <v>38.95</v>
      </c>
      <c r="F6" s="1192">
        <v>74.68</v>
      </c>
      <c r="G6" s="1190">
        <v>191.72</v>
      </c>
      <c r="H6" s="1184">
        <v>465.43</v>
      </c>
      <c r="I6" s="1192">
        <v>427.52</v>
      </c>
      <c r="J6" s="1193">
        <v>91.86</v>
      </c>
    </row>
    <row r="7" spans="1:10" ht="15">
      <c r="A7" s="1188" t="s">
        <v>787</v>
      </c>
      <c r="B7" s="1189">
        <v>938.22</v>
      </c>
      <c r="C7" s="1182">
        <v>1159.44</v>
      </c>
      <c r="D7" s="1190">
        <v>123.58</v>
      </c>
      <c r="E7" s="1191">
        <v>818.67</v>
      </c>
      <c r="F7" s="1192">
        <v>1040.98</v>
      </c>
      <c r="G7" s="1190">
        <v>127.15</v>
      </c>
      <c r="H7" s="1184">
        <v>1057.79</v>
      </c>
      <c r="I7" s="1192">
        <v>1242.3</v>
      </c>
      <c r="J7" s="1193">
        <v>117.44</v>
      </c>
    </row>
    <row r="8" spans="1:10" ht="15">
      <c r="A8" s="1188" t="s">
        <v>895</v>
      </c>
      <c r="B8" s="1189">
        <v>902.64</v>
      </c>
      <c r="C8" s="1182">
        <v>1057.69</v>
      </c>
      <c r="D8" s="1190">
        <v>117.18</v>
      </c>
      <c r="E8" s="1191">
        <v>771.12</v>
      </c>
      <c r="F8" s="1192">
        <v>933.11</v>
      </c>
      <c r="G8" s="1190">
        <v>121.01</v>
      </c>
      <c r="H8" s="1184">
        <v>1035.18</v>
      </c>
      <c r="I8" s="1192">
        <v>1143.05</v>
      </c>
      <c r="J8" s="1193">
        <v>110.42</v>
      </c>
    </row>
    <row r="9" spans="1:10" ht="15">
      <c r="A9" s="1188" t="s">
        <v>896</v>
      </c>
      <c r="B9" s="1189">
        <v>190.23</v>
      </c>
      <c r="C9" s="1182">
        <v>284.61</v>
      </c>
      <c r="D9" s="1190">
        <v>149.62</v>
      </c>
      <c r="E9" s="1191">
        <v>180.87</v>
      </c>
      <c r="F9" s="1192">
        <v>285.93</v>
      </c>
      <c r="G9" s="1190">
        <v>158.09</v>
      </c>
      <c r="H9" s="1184">
        <v>197.81</v>
      </c>
      <c r="I9" s="1192">
        <v>273.21</v>
      </c>
      <c r="J9" s="1193">
        <v>138.12</v>
      </c>
    </row>
    <row r="10" spans="1:10" ht="15">
      <c r="A10" s="1188" t="s">
        <v>897</v>
      </c>
      <c r="B10" s="1189">
        <v>75.52</v>
      </c>
      <c r="C10" s="1182">
        <v>83.54</v>
      </c>
      <c r="D10" s="1190">
        <v>110.62</v>
      </c>
      <c r="E10" s="1191">
        <v>59.65</v>
      </c>
      <c r="F10" s="1192">
        <v>66.97</v>
      </c>
      <c r="G10" s="1190">
        <v>112.27</v>
      </c>
      <c r="H10" s="1184">
        <v>92.17</v>
      </c>
      <c r="I10" s="1192">
        <v>99.73</v>
      </c>
      <c r="J10" s="1193">
        <v>108.2</v>
      </c>
    </row>
    <row r="11" spans="1:10" ht="15">
      <c r="A11" s="1188" t="s">
        <v>898</v>
      </c>
      <c r="B11" s="1189">
        <v>390.73</v>
      </c>
      <c r="C11" s="1182">
        <v>354.47</v>
      </c>
      <c r="D11" s="1190">
        <v>90.72</v>
      </c>
      <c r="E11" s="1191">
        <v>374.91</v>
      </c>
      <c r="F11" s="1192">
        <v>349.62</v>
      </c>
      <c r="G11" s="1190">
        <v>93.25</v>
      </c>
      <c r="H11" s="1184">
        <v>403.33</v>
      </c>
      <c r="I11" s="1192">
        <v>356.3</v>
      </c>
      <c r="J11" s="1193">
        <v>88.34</v>
      </c>
    </row>
    <row r="12" spans="1:10" ht="15">
      <c r="A12" s="1188" t="s">
        <v>899</v>
      </c>
      <c r="B12" s="1189">
        <v>307.89</v>
      </c>
      <c r="C12" s="1182">
        <v>276.31</v>
      </c>
      <c r="D12" s="1190">
        <v>89.74</v>
      </c>
      <c r="E12" s="1191">
        <v>318.04</v>
      </c>
      <c r="F12" s="1192">
        <v>285.57</v>
      </c>
      <c r="G12" s="1190">
        <v>89.79</v>
      </c>
      <c r="H12" s="1184">
        <v>295.18</v>
      </c>
      <c r="I12" s="1192">
        <v>267.16</v>
      </c>
      <c r="J12" s="1193">
        <v>90.51</v>
      </c>
    </row>
    <row r="13" spans="1:10" ht="15">
      <c r="A13" s="1188" t="s">
        <v>900</v>
      </c>
      <c r="B13" s="1189">
        <v>0.85</v>
      </c>
      <c r="C13" s="1182">
        <v>2.18</v>
      </c>
      <c r="D13" s="1190">
        <v>256.13</v>
      </c>
      <c r="E13" s="1191">
        <v>0.24</v>
      </c>
      <c r="F13" s="1192">
        <v>0.46</v>
      </c>
      <c r="G13" s="1190">
        <v>187.38</v>
      </c>
      <c r="H13" s="1184">
        <v>1.48</v>
      </c>
      <c r="I13" s="1192">
        <v>3.92</v>
      </c>
      <c r="J13" s="1193">
        <v>264.12</v>
      </c>
    </row>
    <row r="14" spans="1:10" ht="15">
      <c r="A14" s="1188" t="s">
        <v>901</v>
      </c>
      <c r="B14" s="1189">
        <v>5.09</v>
      </c>
      <c r="C14" s="1182">
        <v>1.47</v>
      </c>
      <c r="D14" s="1190">
        <v>28.87</v>
      </c>
      <c r="E14" s="1191">
        <v>1.84</v>
      </c>
      <c r="F14" s="1192">
        <v>0.79</v>
      </c>
      <c r="G14" s="1190">
        <v>42.86</v>
      </c>
      <c r="H14" s="1184">
        <v>8.49</v>
      </c>
      <c r="I14" s="1192">
        <v>2.16</v>
      </c>
      <c r="J14" s="1193">
        <v>25.51</v>
      </c>
    </row>
    <row r="15" spans="1:10" ht="15">
      <c r="A15" s="1188" t="s">
        <v>902</v>
      </c>
      <c r="B15" s="1189">
        <v>1.62</v>
      </c>
      <c r="C15" s="1182">
        <v>1.76</v>
      </c>
      <c r="D15" s="1190">
        <v>108.94</v>
      </c>
      <c r="E15" s="1191">
        <v>1.35</v>
      </c>
      <c r="F15" s="1192">
        <v>1.47</v>
      </c>
      <c r="G15" s="1190">
        <v>109.47</v>
      </c>
      <c r="H15" s="1184">
        <v>1.91</v>
      </c>
      <c r="I15" s="1192">
        <v>2.06</v>
      </c>
      <c r="J15" s="1193">
        <v>108.12</v>
      </c>
    </row>
    <row r="16" spans="1:10" ht="15">
      <c r="A16" s="1188" t="s">
        <v>903</v>
      </c>
      <c r="B16" s="1189">
        <v>0.64</v>
      </c>
      <c r="C16" s="1182">
        <v>0.4</v>
      </c>
      <c r="D16" s="1190">
        <v>63.22</v>
      </c>
      <c r="E16" s="1191">
        <v>0.15</v>
      </c>
      <c r="F16" s="1192">
        <v>0.29</v>
      </c>
      <c r="G16" s="1190">
        <v>196.67</v>
      </c>
      <c r="H16" s="1184">
        <v>1.15</v>
      </c>
      <c r="I16" s="1192">
        <v>0.52</v>
      </c>
      <c r="J16" s="1193">
        <v>45.08</v>
      </c>
    </row>
    <row r="17" spans="1:10" ht="15">
      <c r="A17" s="1188" t="s">
        <v>904</v>
      </c>
      <c r="B17" s="1189">
        <v>9.48</v>
      </c>
      <c r="C17" s="1182">
        <v>9.28</v>
      </c>
      <c r="D17" s="1190">
        <v>97.85</v>
      </c>
      <c r="E17" s="1191">
        <v>4.19</v>
      </c>
      <c r="F17" s="1192">
        <v>7.89</v>
      </c>
      <c r="G17" s="1190">
        <v>188.36</v>
      </c>
      <c r="H17" s="1184">
        <v>14.95</v>
      </c>
      <c r="I17" s="1192">
        <v>10.76</v>
      </c>
      <c r="J17" s="1193">
        <v>71.97</v>
      </c>
    </row>
    <row r="18" spans="1:10" ht="15">
      <c r="A18" s="1194" t="s">
        <v>905</v>
      </c>
      <c r="B18" s="1189">
        <v>1671.81</v>
      </c>
      <c r="C18" s="1182">
        <v>1798.85</v>
      </c>
      <c r="D18" s="1190">
        <v>107.6</v>
      </c>
      <c r="E18" s="1191">
        <v>1317.71</v>
      </c>
      <c r="F18" s="1192">
        <v>1494.71</v>
      </c>
      <c r="G18" s="1190">
        <v>113.43</v>
      </c>
      <c r="H18" s="1184">
        <v>2031.9</v>
      </c>
      <c r="I18" s="1192">
        <v>2065.99</v>
      </c>
      <c r="J18" s="1193">
        <v>101.68</v>
      </c>
    </row>
    <row r="19" spans="1:10" ht="15">
      <c r="A19" s="1188" t="s">
        <v>906</v>
      </c>
      <c r="B19" s="1189">
        <v>220.84</v>
      </c>
      <c r="C19" s="1182">
        <v>219.95</v>
      </c>
      <c r="D19" s="1190">
        <v>99.6</v>
      </c>
      <c r="E19" s="1191">
        <v>33.65</v>
      </c>
      <c r="F19" s="1192">
        <v>60.61</v>
      </c>
      <c r="G19" s="1190">
        <v>180.12</v>
      </c>
      <c r="H19" s="1184">
        <v>415.74</v>
      </c>
      <c r="I19" s="1192">
        <v>380.79</v>
      </c>
      <c r="J19" s="1193">
        <v>91.59</v>
      </c>
    </row>
    <row r="20" spans="1:10" ht="15">
      <c r="A20" s="1188" t="s">
        <v>192</v>
      </c>
      <c r="B20" s="1189">
        <v>775.03</v>
      </c>
      <c r="C20" s="1182">
        <v>905.13</v>
      </c>
      <c r="D20" s="1190">
        <v>116.79</v>
      </c>
      <c r="E20" s="1191">
        <v>643.1</v>
      </c>
      <c r="F20" s="1192">
        <v>769.12</v>
      </c>
      <c r="G20" s="1190">
        <v>119.6</v>
      </c>
      <c r="H20" s="1184">
        <v>909.66</v>
      </c>
      <c r="I20" s="1192">
        <v>1015.82</v>
      </c>
      <c r="J20" s="1193">
        <v>111.67</v>
      </c>
    </row>
    <row r="21" spans="1:10" ht="15">
      <c r="A21" s="1188" t="s">
        <v>907</v>
      </c>
      <c r="B21" s="1189">
        <v>554.1</v>
      </c>
      <c r="C21" s="1182">
        <v>656.9</v>
      </c>
      <c r="D21" s="1190">
        <v>118.55</v>
      </c>
      <c r="E21" s="1191">
        <v>490.47</v>
      </c>
      <c r="F21" s="1192">
        <v>600.29</v>
      </c>
      <c r="G21" s="1190">
        <v>122.39</v>
      </c>
      <c r="H21" s="1184">
        <v>619.55</v>
      </c>
      <c r="I21" s="1192">
        <v>703.98</v>
      </c>
      <c r="J21" s="1193">
        <v>113.63</v>
      </c>
    </row>
    <row r="22" spans="1:10" ht="15">
      <c r="A22" s="1188" t="s">
        <v>908</v>
      </c>
      <c r="B22" s="1189">
        <v>279.64</v>
      </c>
      <c r="C22" s="1182">
        <v>284.53</v>
      </c>
      <c r="D22" s="1190">
        <v>101.75</v>
      </c>
      <c r="E22" s="1191">
        <v>308.18</v>
      </c>
      <c r="F22" s="1192">
        <v>319.33</v>
      </c>
      <c r="G22" s="1190">
        <v>103.62</v>
      </c>
      <c r="H22" s="1184">
        <v>245.31</v>
      </c>
      <c r="I22" s="1192">
        <v>241.99</v>
      </c>
      <c r="J22" s="1193">
        <v>98.65</v>
      </c>
    </row>
    <row r="23" spans="1:10" ht="15">
      <c r="A23" s="1188" t="s">
        <v>909</v>
      </c>
      <c r="B23" s="1189">
        <v>201.68</v>
      </c>
      <c r="C23" s="1182">
        <v>205.84</v>
      </c>
      <c r="D23" s="1190">
        <v>102.06</v>
      </c>
      <c r="E23" s="1191">
        <v>221.89</v>
      </c>
      <c r="F23" s="1192">
        <v>231.18</v>
      </c>
      <c r="G23" s="1190">
        <v>104.19</v>
      </c>
      <c r="H23" s="1184">
        <v>177.49</v>
      </c>
      <c r="I23" s="1192">
        <v>175.21</v>
      </c>
      <c r="J23" s="1193">
        <v>98.72</v>
      </c>
    </row>
    <row r="24" spans="1:10" ht="15">
      <c r="A24" s="1188" t="s">
        <v>910</v>
      </c>
      <c r="B24" s="1189">
        <v>23.96</v>
      </c>
      <c r="C24" s="1182">
        <v>24.08</v>
      </c>
      <c r="D24" s="1190">
        <v>100.49</v>
      </c>
      <c r="E24" s="1191">
        <v>23.54</v>
      </c>
      <c r="F24" s="1192">
        <v>23.28</v>
      </c>
      <c r="G24" s="1190">
        <v>98.92</v>
      </c>
      <c r="H24" s="1184">
        <v>24.35</v>
      </c>
      <c r="I24" s="1192">
        <v>24.63</v>
      </c>
      <c r="J24" s="1193">
        <v>101.13</v>
      </c>
    </row>
    <row r="25" spans="1:10" ht="15">
      <c r="A25" s="1188" t="s">
        <v>911</v>
      </c>
      <c r="B25" s="1189">
        <v>220.08</v>
      </c>
      <c r="C25" s="1182">
        <v>217.56</v>
      </c>
      <c r="D25" s="1190">
        <v>98.85</v>
      </c>
      <c r="E25" s="1191">
        <v>208.41</v>
      </c>
      <c r="F25" s="1192">
        <v>210.9</v>
      </c>
      <c r="G25" s="1190">
        <v>101.19</v>
      </c>
      <c r="H25" s="1184">
        <v>231.83</v>
      </c>
      <c r="I25" s="1192">
        <v>221.69</v>
      </c>
      <c r="J25" s="1193">
        <v>95.62</v>
      </c>
    </row>
    <row r="26" spans="1:10" ht="15">
      <c r="A26" s="1188" t="s">
        <v>912</v>
      </c>
      <c r="B26" s="1189">
        <v>3.84</v>
      </c>
      <c r="C26" s="1182">
        <v>0.7</v>
      </c>
      <c r="D26" s="1190">
        <v>18.2</v>
      </c>
      <c r="E26" s="1191">
        <v>0.27</v>
      </c>
      <c r="F26" s="1192">
        <v>1.09</v>
      </c>
      <c r="G26" s="1190">
        <v>398.58</v>
      </c>
      <c r="H26" s="1184">
        <v>7.55</v>
      </c>
      <c r="I26" s="1192">
        <v>0.31</v>
      </c>
      <c r="J26" s="1193">
        <v>4.12</v>
      </c>
    </row>
    <row r="27" spans="1:10" ht="15">
      <c r="A27" s="1195" t="s">
        <v>913</v>
      </c>
      <c r="B27" s="1189">
        <v>24.49</v>
      </c>
      <c r="C27" s="1182">
        <v>25.53</v>
      </c>
      <c r="D27" s="1190">
        <v>104.26</v>
      </c>
      <c r="E27" s="1191">
        <v>15.78</v>
      </c>
      <c r="F27" s="1192">
        <v>17.12</v>
      </c>
      <c r="G27" s="1190">
        <v>108.51</v>
      </c>
      <c r="H27" s="1184">
        <v>33.63</v>
      </c>
      <c r="I27" s="1192">
        <v>33.39</v>
      </c>
      <c r="J27" s="1193">
        <v>99.3</v>
      </c>
    </row>
    <row r="28" spans="1:10" ht="15">
      <c r="A28" s="1188" t="s">
        <v>914</v>
      </c>
      <c r="B28" s="1189">
        <v>0.57</v>
      </c>
      <c r="C28" s="1182">
        <v>0.58</v>
      </c>
      <c r="D28" s="1190">
        <v>101.18</v>
      </c>
      <c r="E28" s="1191">
        <v>0.19</v>
      </c>
      <c r="F28" s="1192">
        <v>0.36</v>
      </c>
      <c r="G28" s="1190">
        <v>182.79</v>
      </c>
      <c r="H28" s="1184">
        <v>0.96</v>
      </c>
      <c r="I28" s="1192">
        <v>0.8</v>
      </c>
      <c r="J28" s="1193">
        <v>83.4</v>
      </c>
    </row>
    <row r="29" spans="1:10" ht="15">
      <c r="A29" s="1188" t="s">
        <v>915</v>
      </c>
      <c r="B29" s="1189">
        <v>4.54</v>
      </c>
      <c r="C29" s="1182">
        <v>6.31</v>
      </c>
      <c r="D29" s="1190">
        <v>139.01</v>
      </c>
      <c r="E29" s="1191">
        <v>3.24</v>
      </c>
      <c r="F29" s="1192">
        <v>4.98</v>
      </c>
      <c r="G29" s="1190">
        <v>153.55</v>
      </c>
      <c r="H29" s="1184">
        <v>5.88</v>
      </c>
      <c r="I29" s="1192">
        <v>7.71</v>
      </c>
      <c r="J29" s="1193">
        <v>131.2</v>
      </c>
    </row>
    <row r="30" spans="1:10" ht="15">
      <c r="A30" s="1188" t="s">
        <v>916</v>
      </c>
      <c r="B30" s="1189">
        <v>0.03</v>
      </c>
      <c r="C30" s="1182">
        <v>65.71</v>
      </c>
      <c r="D30" s="1190" t="s">
        <v>424</v>
      </c>
      <c r="E30" s="1191">
        <v>-16.11</v>
      </c>
      <c r="F30" s="1192">
        <v>50.43</v>
      </c>
      <c r="G30" s="1190">
        <v>313</v>
      </c>
      <c r="H30" s="1184">
        <v>16.81</v>
      </c>
      <c r="I30" s="1192">
        <v>80.86</v>
      </c>
      <c r="J30" s="1193">
        <v>481.02</v>
      </c>
    </row>
    <row r="31" spans="1:10" ht="15">
      <c r="A31" s="1194" t="s">
        <v>917</v>
      </c>
      <c r="B31" s="1189">
        <v>345.15</v>
      </c>
      <c r="C31" s="1182">
        <v>311.37</v>
      </c>
      <c r="D31" s="1190">
        <v>90.21</v>
      </c>
      <c r="E31" s="1191">
        <v>352.17</v>
      </c>
      <c r="F31" s="1192">
        <v>314.67</v>
      </c>
      <c r="G31" s="1190">
        <v>89.35</v>
      </c>
      <c r="H31" s="1184">
        <v>335.23</v>
      </c>
      <c r="I31" s="1192">
        <v>308.76</v>
      </c>
      <c r="J31" s="1193">
        <v>92.1</v>
      </c>
    </row>
    <row r="32" spans="1:10" ht="15">
      <c r="A32" s="1188" t="s">
        <v>918</v>
      </c>
      <c r="B32" s="1189">
        <v>296.7</v>
      </c>
      <c r="C32" s="1182">
        <v>278.44</v>
      </c>
      <c r="D32" s="1190">
        <v>93.84</v>
      </c>
      <c r="E32" s="1191">
        <v>308.28</v>
      </c>
      <c r="F32" s="1192">
        <v>289.01</v>
      </c>
      <c r="G32" s="1190">
        <v>93.75</v>
      </c>
      <c r="H32" s="1184">
        <v>282.56</v>
      </c>
      <c r="I32" s="1192">
        <v>268.25</v>
      </c>
      <c r="J32" s="1193">
        <v>94.93</v>
      </c>
    </row>
    <row r="33" spans="1:10" ht="15">
      <c r="A33" s="1188" t="s">
        <v>919</v>
      </c>
      <c r="B33" s="1189">
        <v>48.44</v>
      </c>
      <c r="C33" s="1192">
        <v>32.93</v>
      </c>
      <c r="D33" s="1190">
        <v>67.97</v>
      </c>
      <c r="E33" s="1191">
        <v>43.88</v>
      </c>
      <c r="F33" s="1192">
        <v>25.66</v>
      </c>
      <c r="G33" s="1190">
        <v>58.48</v>
      </c>
      <c r="H33" s="1191">
        <v>52.67</v>
      </c>
      <c r="I33" s="1192">
        <v>40.51</v>
      </c>
      <c r="J33" s="1193">
        <v>76.91</v>
      </c>
    </row>
    <row r="34" spans="1:10" ht="15">
      <c r="A34" s="1180" t="s">
        <v>920</v>
      </c>
      <c r="B34" s="1196">
        <v>1305</v>
      </c>
      <c r="C34" s="1197">
        <v>1412</v>
      </c>
      <c r="D34" s="1198">
        <v>108.2</v>
      </c>
      <c r="E34" s="1199">
        <v>502</v>
      </c>
      <c r="F34" s="1197">
        <v>518</v>
      </c>
      <c r="G34" s="1198">
        <v>103.19</v>
      </c>
      <c r="H34" s="1199">
        <v>798</v>
      </c>
      <c r="I34" s="1197">
        <v>886</v>
      </c>
      <c r="J34" s="1193">
        <v>111.03</v>
      </c>
    </row>
    <row r="35" spans="1:10" ht="15">
      <c r="A35" s="1188" t="s">
        <v>921</v>
      </c>
      <c r="B35" s="1200">
        <v>66</v>
      </c>
      <c r="C35" s="1201">
        <v>77</v>
      </c>
      <c r="D35" s="1202" t="s">
        <v>922</v>
      </c>
      <c r="E35" s="1200">
        <v>55</v>
      </c>
      <c r="F35" s="1201">
        <v>69</v>
      </c>
      <c r="G35" s="1202" t="s">
        <v>923</v>
      </c>
      <c r="H35" s="1200">
        <v>73</v>
      </c>
      <c r="I35" s="1201">
        <v>80</v>
      </c>
      <c r="J35" s="1193" t="s">
        <v>924</v>
      </c>
    </row>
    <row r="36" spans="1:10" ht="15">
      <c r="A36" s="1194" t="s">
        <v>925</v>
      </c>
      <c r="B36" s="1203">
        <v>1392720</v>
      </c>
      <c r="C36" s="1204">
        <v>1427213</v>
      </c>
      <c r="D36" s="1190">
        <v>102.48</v>
      </c>
      <c r="E36" s="1205">
        <v>706402</v>
      </c>
      <c r="F36" s="1204">
        <v>708772</v>
      </c>
      <c r="G36" s="1190">
        <v>100.34</v>
      </c>
      <c r="H36" s="1205">
        <v>682511</v>
      </c>
      <c r="I36" s="1204">
        <v>711017</v>
      </c>
      <c r="J36" s="1193">
        <v>104.18</v>
      </c>
    </row>
    <row r="37" spans="1:10" ht="15">
      <c r="A37" s="1771" t="s">
        <v>926</v>
      </c>
      <c r="B37" s="1772"/>
      <c r="C37" s="1772"/>
      <c r="D37" s="1772"/>
      <c r="E37" s="1772"/>
      <c r="F37" s="1772"/>
      <c r="G37" s="1772"/>
      <c r="H37" s="1772"/>
      <c r="I37" s="1772"/>
      <c r="J37" s="1772"/>
    </row>
    <row r="38" spans="1:10" ht="15">
      <c r="A38" s="1771" t="s">
        <v>307</v>
      </c>
      <c r="B38" s="1772"/>
      <c r="C38" s="1772"/>
      <c r="D38" s="1772"/>
      <c r="E38" s="1772"/>
      <c r="F38" s="1772"/>
      <c r="G38" s="1772"/>
      <c r="H38" s="1772"/>
      <c r="I38" s="1772"/>
      <c r="J38" s="1772"/>
    </row>
    <row r="39" spans="1:10" ht="15">
      <c r="A39" s="1005"/>
      <c r="B39" s="1206"/>
      <c r="C39" s="1206"/>
      <c r="D39" s="1206"/>
      <c r="E39" s="1206"/>
      <c r="F39" s="1207"/>
      <c r="G39" s="1206"/>
      <c r="H39" s="1206"/>
      <c r="I39" s="1207"/>
      <c r="J39" s="1206"/>
    </row>
    <row r="40" spans="1:10" ht="15">
      <c r="A40" s="1005"/>
      <c r="B40" s="1206"/>
      <c r="C40" s="1206"/>
      <c r="D40" s="1206"/>
      <c r="E40" s="1206"/>
      <c r="F40" s="1206"/>
      <c r="G40" s="1206"/>
      <c r="H40" s="1206"/>
      <c r="I40" s="1206"/>
      <c r="J40" s="1206"/>
    </row>
    <row r="41" spans="2:10" ht="15">
      <c r="B41" s="1208"/>
      <c r="C41" s="1208"/>
      <c r="D41" s="1208"/>
      <c r="E41" s="1208"/>
      <c r="F41" s="1208"/>
      <c r="G41" s="1208"/>
      <c r="H41" s="1208"/>
      <c r="I41" s="1208"/>
      <c r="J41" s="1208"/>
    </row>
  </sheetData>
  <sheetProtection/>
  <mergeCells count="8">
    <mergeCell ref="A37:J37"/>
    <mergeCell ref="A38:J38"/>
    <mergeCell ref="A1:J1"/>
    <mergeCell ref="A2:E2"/>
    <mergeCell ref="F2:J2"/>
    <mergeCell ref="A3:A4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P53" sqref="P53"/>
    </sheetView>
  </sheetViews>
  <sheetFormatPr defaultColWidth="9.140625" defaultRowHeight="15"/>
  <cols>
    <col min="1" max="1" width="22.140625" style="0" customWidth="1"/>
    <col min="3" max="3" width="9.140625" style="1236" customWidth="1"/>
    <col min="4" max="4" width="8.00390625" style="1236" customWidth="1"/>
    <col min="5" max="5" width="7.7109375" style="1236" customWidth="1"/>
    <col min="6" max="6" width="8.140625" style="1236" customWidth="1"/>
    <col min="7" max="7" width="8.421875" style="1236" customWidth="1"/>
    <col min="8" max="8" width="8.421875" style="0" customWidth="1"/>
    <col min="9" max="9" width="8.57421875" style="0" customWidth="1"/>
    <col min="10" max="10" width="8.7109375" style="0" customWidth="1"/>
  </cols>
  <sheetData>
    <row r="1" spans="1:11" ht="15.75">
      <c r="A1" s="1209" t="s">
        <v>927</v>
      </c>
      <c r="B1" s="1210"/>
      <c r="C1" s="1211"/>
      <c r="D1" s="1211"/>
      <c r="E1" s="1211"/>
      <c r="F1" s="1211"/>
      <c r="G1" s="1212"/>
      <c r="H1" s="1005"/>
      <c r="I1" s="1005"/>
      <c r="J1" s="1005"/>
      <c r="K1" s="1005"/>
    </row>
    <row r="2" spans="1:11" ht="15">
      <c r="A2" s="1213" t="s">
        <v>928</v>
      </c>
      <c r="B2" s="1005"/>
      <c r="C2" s="1212"/>
      <c r="D2" s="1212"/>
      <c r="E2" s="1212"/>
      <c r="F2" s="1212"/>
      <c r="G2" s="1212"/>
      <c r="H2" s="1005"/>
      <c r="I2" s="1785" t="s">
        <v>929</v>
      </c>
      <c r="J2" s="1785"/>
      <c r="K2" s="1785"/>
    </row>
    <row r="3" spans="1:11" ht="37.5" customHeight="1">
      <c r="A3" s="1214"/>
      <c r="B3" s="1786" t="s">
        <v>930</v>
      </c>
      <c r="C3" s="1787"/>
      <c r="D3" s="1788" t="s">
        <v>931</v>
      </c>
      <c r="E3" s="1789"/>
      <c r="F3" s="1788" t="s">
        <v>932</v>
      </c>
      <c r="G3" s="1789"/>
      <c r="H3" s="1786" t="s">
        <v>933</v>
      </c>
      <c r="I3" s="1787"/>
      <c r="J3" s="1786" t="s">
        <v>934</v>
      </c>
      <c r="K3" s="1787"/>
    </row>
    <row r="4" spans="1:11" ht="16.5" customHeight="1">
      <c r="A4" s="1215"/>
      <c r="B4" s="1216">
        <v>2010</v>
      </c>
      <c r="C4" s="1217">
        <v>2011</v>
      </c>
      <c r="D4" s="1217">
        <v>2010</v>
      </c>
      <c r="E4" s="1217">
        <v>2011</v>
      </c>
      <c r="F4" s="1217">
        <v>2010</v>
      </c>
      <c r="G4" s="1217">
        <v>2011</v>
      </c>
      <c r="H4" s="1216">
        <v>2010</v>
      </c>
      <c r="I4" s="1216">
        <v>2011</v>
      </c>
      <c r="J4" s="1216">
        <v>2010</v>
      </c>
      <c r="K4" s="1216">
        <v>2011</v>
      </c>
    </row>
    <row r="5" spans="1:11" ht="15">
      <c r="A5" s="1218" t="s">
        <v>935</v>
      </c>
      <c r="B5" s="1219">
        <v>-2035.95</v>
      </c>
      <c r="C5" s="1220">
        <v>-311.47</v>
      </c>
      <c r="D5" s="1220">
        <v>25032.03</v>
      </c>
      <c r="E5" s="1220">
        <v>2121.5</v>
      </c>
      <c r="F5" s="1220">
        <v>746.12</v>
      </c>
      <c r="G5" s="1220">
        <v>267.35</v>
      </c>
      <c r="H5" s="1221">
        <v>43902.32</v>
      </c>
      <c r="I5" s="1222">
        <v>38406.22</v>
      </c>
      <c r="J5" s="1221">
        <v>1308.58</v>
      </c>
      <c r="K5" s="1222">
        <v>4839.89</v>
      </c>
    </row>
    <row r="6" spans="1:11" ht="15">
      <c r="A6" s="1218" t="s">
        <v>936</v>
      </c>
      <c r="B6" s="1219">
        <v>-50</v>
      </c>
      <c r="C6" s="1220">
        <v>-18.92</v>
      </c>
      <c r="D6" s="1220">
        <v>892.28</v>
      </c>
      <c r="E6" s="1220">
        <v>4429.97</v>
      </c>
      <c r="F6" s="1220">
        <v>248.29</v>
      </c>
      <c r="G6" s="1220">
        <v>215.7</v>
      </c>
      <c r="H6" s="1221">
        <v>46555.28</v>
      </c>
      <c r="I6" s="1219">
        <v>64699.72</v>
      </c>
      <c r="J6" s="1221">
        <v>12954.93</v>
      </c>
      <c r="K6" s="1219">
        <v>3150.23</v>
      </c>
    </row>
    <row r="7" spans="1:11" ht="15">
      <c r="A7" s="1218" t="s">
        <v>937</v>
      </c>
      <c r="B7" s="1219">
        <v>12.6</v>
      </c>
      <c r="C7" s="1220">
        <v>-65.62</v>
      </c>
      <c r="D7" s="1220">
        <v>1708.33</v>
      </c>
      <c r="E7" s="1220">
        <v>2723.99</v>
      </c>
      <c r="F7" s="1220">
        <v>197.06</v>
      </c>
      <c r="G7" s="1220">
        <v>344.79</v>
      </c>
      <c r="H7" s="1221">
        <v>32089.78</v>
      </c>
      <c r="I7" s="1219">
        <v>39352.26</v>
      </c>
      <c r="J7" s="1221">
        <v>3701.57</v>
      </c>
      <c r="K7" s="1219">
        <v>4981.09</v>
      </c>
    </row>
    <row r="8" spans="1:11" ht="15">
      <c r="A8" s="1218" t="s">
        <v>938</v>
      </c>
      <c r="B8" s="1219">
        <v>-84.09</v>
      </c>
      <c r="C8" s="1220">
        <v>-268.62</v>
      </c>
      <c r="D8" s="1220">
        <v>418.8</v>
      </c>
      <c r="E8" s="1220">
        <v>636.21</v>
      </c>
      <c r="F8" s="1220">
        <v>203</v>
      </c>
      <c r="G8" s="1220">
        <v>207.47</v>
      </c>
      <c r="H8" s="1221">
        <v>23371.68</v>
      </c>
      <c r="I8" s="1219">
        <v>37871.52</v>
      </c>
      <c r="J8" s="1221">
        <v>11328.9</v>
      </c>
      <c r="K8" s="1219">
        <v>12349.97</v>
      </c>
    </row>
    <row r="9" spans="1:11" ht="15">
      <c r="A9" s="1218" t="s">
        <v>939</v>
      </c>
      <c r="B9" s="1219">
        <v>68.26</v>
      </c>
      <c r="C9" s="1220">
        <v>199.97</v>
      </c>
      <c r="D9" s="1220">
        <v>447.05</v>
      </c>
      <c r="E9" s="1220">
        <v>647.83</v>
      </c>
      <c r="F9" s="1220">
        <v>268.85</v>
      </c>
      <c r="G9" s="1220">
        <v>242</v>
      </c>
      <c r="H9" s="1221">
        <v>57931.17</v>
      </c>
      <c r="I9" s="1219">
        <v>84746.72</v>
      </c>
      <c r="J9" s="1221">
        <v>34838.57</v>
      </c>
      <c r="K9" s="1219">
        <v>31657.21</v>
      </c>
    </row>
    <row r="10" spans="1:11" ht="15">
      <c r="A10" s="1218" t="s">
        <v>940</v>
      </c>
      <c r="B10" s="1219">
        <v>-126.88</v>
      </c>
      <c r="C10" s="1220">
        <v>88.46</v>
      </c>
      <c r="D10" s="1220">
        <v>905.4</v>
      </c>
      <c r="E10" s="1220">
        <v>1499.25</v>
      </c>
      <c r="F10" s="1220">
        <v>292.4</v>
      </c>
      <c r="G10" s="1220">
        <v>280.73</v>
      </c>
      <c r="H10" s="1221">
        <v>43937.02</v>
      </c>
      <c r="I10" s="1219">
        <v>67283.87</v>
      </c>
      <c r="J10" s="1221">
        <v>14189.35</v>
      </c>
      <c r="K10" s="1219">
        <v>12598.61</v>
      </c>
    </row>
    <row r="11" spans="1:11" ht="15">
      <c r="A11" s="1218" t="s">
        <v>941</v>
      </c>
      <c r="B11" s="1219">
        <v>-76.87</v>
      </c>
      <c r="C11" s="1220">
        <v>21.57</v>
      </c>
      <c r="D11" s="1220">
        <v>1965.87</v>
      </c>
      <c r="E11" s="1220">
        <v>2174.61</v>
      </c>
      <c r="F11" s="1220">
        <v>264.6</v>
      </c>
      <c r="G11" s="1220">
        <v>296.02</v>
      </c>
      <c r="H11" s="1221">
        <v>45382.1</v>
      </c>
      <c r="I11" s="1219">
        <v>52362.37</v>
      </c>
      <c r="J11" s="1221">
        <v>6108.39</v>
      </c>
      <c r="K11" s="1219">
        <v>7127.88</v>
      </c>
    </row>
    <row r="12" spans="1:11" ht="15">
      <c r="A12" s="1218" t="s">
        <v>942</v>
      </c>
      <c r="B12" s="1219">
        <v>250.24</v>
      </c>
      <c r="C12" s="1220">
        <v>273.24</v>
      </c>
      <c r="D12" s="1220">
        <v>1566.55</v>
      </c>
      <c r="E12" s="1220">
        <v>1910.48</v>
      </c>
      <c r="F12" s="1220">
        <v>278.88</v>
      </c>
      <c r="G12" s="1220">
        <v>257.37</v>
      </c>
      <c r="H12" s="1221">
        <v>49924.54</v>
      </c>
      <c r="I12" s="1219">
        <v>63355.82</v>
      </c>
      <c r="J12" s="1221">
        <v>8887.8</v>
      </c>
      <c r="K12" s="1219">
        <v>8534.92</v>
      </c>
    </row>
    <row r="13" spans="1:11" ht="15">
      <c r="A13" s="1223" t="s">
        <v>943</v>
      </c>
      <c r="B13" s="1224">
        <v>5.44</v>
      </c>
      <c r="C13" s="1225">
        <v>110.2</v>
      </c>
      <c r="D13" s="1225">
        <v>1237.13</v>
      </c>
      <c r="E13" s="1225">
        <v>1835.93</v>
      </c>
      <c r="F13" s="1225">
        <v>272.41</v>
      </c>
      <c r="G13" s="1225">
        <v>267.21</v>
      </c>
      <c r="H13" s="1226">
        <v>45334.86</v>
      </c>
      <c r="I13" s="1224">
        <v>60761.96</v>
      </c>
      <c r="J13" s="1226">
        <v>9982.36</v>
      </c>
      <c r="K13" s="1224">
        <v>8843.52</v>
      </c>
    </row>
    <row r="14" spans="1:11" ht="15">
      <c r="A14" s="1218" t="s">
        <v>944</v>
      </c>
      <c r="B14" s="1219">
        <v>-49.75</v>
      </c>
      <c r="C14" s="1220">
        <v>243.76</v>
      </c>
      <c r="D14" s="1220">
        <v>1564.71</v>
      </c>
      <c r="E14" s="1220">
        <v>2005.12</v>
      </c>
      <c r="F14" s="1220">
        <v>288.04</v>
      </c>
      <c r="G14" s="1220">
        <v>293.01</v>
      </c>
      <c r="H14" s="1221">
        <v>43813.58</v>
      </c>
      <c r="I14" s="1219">
        <v>60821.8</v>
      </c>
      <c r="J14" s="1221">
        <v>8065.41</v>
      </c>
      <c r="K14" s="1219">
        <v>8887.94</v>
      </c>
    </row>
    <row r="15" spans="1:11" ht="15">
      <c r="A15" s="1218" t="s">
        <v>945</v>
      </c>
      <c r="B15" s="1219">
        <v>38.76</v>
      </c>
      <c r="C15" s="1220">
        <v>174.47</v>
      </c>
      <c r="D15" s="1220">
        <v>1030.37</v>
      </c>
      <c r="E15" s="1220">
        <v>1393.17</v>
      </c>
      <c r="F15" s="1220">
        <v>260.21</v>
      </c>
      <c r="G15" s="1220">
        <v>268.35</v>
      </c>
      <c r="H15" s="1221">
        <v>38801.75</v>
      </c>
      <c r="I15" s="1219">
        <v>57089.09</v>
      </c>
      <c r="J15" s="1221">
        <v>9799.04</v>
      </c>
      <c r="K15" s="1219">
        <v>10996.28</v>
      </c>
    </row>
    <row r="16" spans="1:11" ht="15">
      <c r="A16" s="1218" t="s">
        <v>946</v>
      </c>
      <c r="B16" s="1219">
        <v>-23.16</v>
      </c>
      <c r="C16" s="1220">
        <v>84.01</v>
      </c>
      <c r="D16" s="1220">
        <v>2070.08</v>
      </c>
      <c r="E16" s="1220">
        <v>2832.38</v>
      </c>
      <c r="F16" s="1220">
        <v>291.9</v>
      </c>
      <c r="G16" s="1220">
        <v>291.84</v>
      </c>
      <c r="H16" s="1221">
        <v>52245.16</v>
      </c>
      <c r="I16" s="1219">
        <v>71873.67</v>
      </c>
      <c r="J16" s="1221">
        <v>7367.15</v>
      </c>
      <c r="K16" s="1219">
        <v>7405.62</v>
      </c>
    </row>
    <row r="17" spans="1:11" ht="15">
      <c r="A17" s="1218" t="s">
        <v>947</v>
      </c>
      <c r="B17" s="1219">
        <v>46.45</v>
      </c>
      <c r="C17" s="1220">
        <v>235.16</v>
      </c>
      <c r="D17" s="1220">
        <v>1923.17</v>
      </c>
      <c r="E17" s="1220">
        <v>2283.15</v>
      </c>
      <c r="F17" s="1220">
        <v>272.67</v>
      </c>
      <c r="G17" s="1220">
        <v>267.97</v>
      </c>
      <c r="H17" s="1221">
        <v>40823.54</v>
      </c>
      <c r="I17" s="1219">
        <v>53702.86</v>
      </c>
      <c r="J17" s="1221">
        <v>5787.98</v>
      </c>
      <c r="K17" s="1219">
        <v>6303.04</v>
      </c>
    </row>
    <row r="18" spans="1:11" ht="15">
      <c r="A18" s="1218" t="s">
        <v>948</v>
      </c>
      <c r="B18" s="1219">
        <v>-55.5</v>
      </c>
      <c r="C18" s="1220">
        <v>-38.89</v>
      </c>
      <c r="D18" s="1220">
        <v>999.55</v>
      </c>
      <c r="E18" s="1220">
        <v>1241.25</v>
      </c>
      <c r="F18" s="1220">
        <v>272.92</v>
      </c>
      <c r="G18" s="1220">
        <v>257.15</v>
      </c>
      <c r="H18" s="1221">
        <v>33586.16</v>
      </c>
      <c r="I18" s="1219">
        <v>46030.85</v>
      </c>
      <c r="J18" s="1221">
        <v>9170.35</v>
      </c>
      <c r="K18" s="1219">
        <v>9536.32</v>
      </c>
    </row>
    <row r="19" spans="1:11" ht="15">
      <c r="A19" s="1218" t="s">
        <v>949</v>
      </c>
      <c r="B19" s="1219">
        <v>11.29</v>
      </c>
      <c r="C19" s="1220">
        <v>87.12</v>
      </c>
      <c r="D19" s="1220">
        <v>1637.91</v>
      </c>
      <c r="E19" s="1220">
        <v>1596.61</v>
      </c>
      <c r="F19" s="1220">
        <v>300.09</v>
      </c>
      <c r="G19" s="1220">
        <v>247.1</v>
      </c>
      <c r="H19" s="1221">
        <v>49861.41</v>
      </c>
      <c r="I19" s="1219">
        <v>60814.75</v>
      </c>
      <c r="J19" s="1221">
        <v>9135.39</v>
      </c>
      <c r="K19" s="1219">
        <v>9411.97</v>
      </c>
    </row>
    <row r="20" spans="1:11" ht="15">
      <c r="A20" s="1218" t="s">
        <v>950</v>
      </c>
      <c r="B20" s="1219">
        <v>-8.57</v>
      </c>
      <c r="C20" s="1220">
        <v>130.25</v>
      </c>
      <c r="D20" s="1220">
        <v>1600.84</v>
      </c>
      <c r="E20" s="1220">
        <v>1889.91</v>
      </c>
      <c r="F20" s="1220">
        <v>262.53</v>
      </c>
      <c r="G20" s="1220">
        <v>236.57</v>
      </c>
      <c r="H20" s="1221">
        <v>52447.85</v>
      </c>
      <c r="I20" s="1219">
        <v>65748.68</v>
      </c>
      <c r="J20" s="1221">
        <v>8601.17</v>
      </c>
      <c r="K20" s="1219">
        <v>8230.12</v>
      </c>
    </row>
    <row r="21" spans="1:11" ht="15">
      <c r="A21" s="1223" t="s">
        <v>951</v>
      </c>
      <c r="B21" s="1224">
        <v>-11.47</v>
      </c>
      <c r="C21" s="1225">
        <v>147.06</v>
      </c>
      <c r="D21" s="1225">
        <v>1499.77</v>
      </c>
      <c r="E21" s="1225">
        <v>1853.24</v>
      </c>
      <c r="F21" s="1225">
        <v>275.89</v>
      </c>
      <c r="G21" s="1225">
        <v>266</v>
      </c>
      <c r="H21" s="1226">
        <v>44767.45</v>
      </c>
      <c r="I21" s="1224">
        <v>60226.96</v>
      </c>
      <c r="J21" s="1226">
        <v>8235.19</v>
      </c>
      <c r="K21" s="1224">
        <v>8644.64</v>
      </c>
    </row>
    <row r="22" spans="1:11" ht="15">
      <c r="A22" s="1218" t="s">
        <v>952</v>
      </c>
      <c r="B22" s="1219">
        <v>-70.79</v>
      </c>
      <c r="C22" s="1220">
        <v>33.92</v>
      </c>
      <c r="D22" s="1220">
        <v>1254.64</v>
      </c>
      <c r="E22" s="1220">
        <v>1558.35</v>
      </c>
      <c r="F22" s="1220">
        <v>294.05</v>
      </c>
      <c r="G22" s="1220">
        <v>284.09</v>
      </c>
      <c r="H22" s="1221">
        <v>36174.71</v>
      </c>
      <c r="I22" s="1219">
        <v>45507.24</v>
      </c>
      <c r="J22" s="1221">
        <v>8478.31</v>
      </c>
      <c r="K22" s="1219">
        <v>8296.05</v>
      </c>
    </row>
    <row r="23" spans="1:11" ht="15">
      <c r="A23" s="1218" t="s">
        <v>953</v>
      </c>
      <c r="B23" s="1219">
        <v>24.02</v>
      </c>
      <c r="C23" s="1220">
        <v>75.48</v>
      </c>
      <c r="D23" s="1220">
        <v>905.09</v>
      </c>
      <c r="E23" s="1220">
        <v>2962.08</v>
      </c>
      <c r="F23" s="1220">
        <v>346.73</v>
      </c>
      <c r="G23" s="1220">
        <v>309.68</v>
      </c>
      <c r="H23" s="1221">
        <v>24858.03</v>
      </c>
      <c r="I23" s="1219">
        <v>62914.83</v>
      </c>
      <c r="J23" s="1221">
        <v>9522.72</v>
      </c>
      <c r="K23" s="1219">
        <v>6577.61</v>
      </c>
    </row>
    <row r="24" spans="1:11" ht="15">
      <c r="A24" s="1218" t="s">
        <v>954</v>
      </c>
      <c r="B24" s="1219">
        <v>23.33</v>
      </c>
      <c r="C24" s="1220">
        <v>34.09</v>
      </c>
      <c r="D24" s="1220">
        <v>524.52</v>
      </c>
      <c r="E24" s="1220">
        <v>598.64</v>
      </c>
      <c r="F24" s="1220">
        <v>410.08</v>
      </c>
      <c r="G24" s="1220">
        <v>370.53</v>
      </c>
      <c r="H24" s="1221">
        <v>21959.94</v>
      </c>
      <c r="I24" s="1219">
        <v>24524.8</v>
      </c>
      <c r="J24" s="1221">
        <v>17168.63</v>
      </c>
      <c r="K24" s="1219">
        <v>15179.56</v>
      </c>
    </row>
    <row r="25" spans="1:11" ht="15">
      <c r="A25" s="1218" t="s">
        <v>955</v>
      </c>
      <c r="B25" s="1219">
        <v>43.1</v>
      </c>
      <c r="C25" s="1220">
        <v>45.41</v>
      </c>
      <c r="D25" s="1220">
        <v>960.7</v>
      </c>
      <c r="E25" s="1220">
        <v>1143.97</v>
      </c>
      <c r="F25" s="1220">
        <v>323.51</v>
      </c>
      <c r="G25" s="1220">
        <v>263.02</v>
      </c>
      <c r="H25" s="1221">
        <v>33123.95</v>
      </c>
      <c r="I25" s="1219">
        <v>44247.21</v>
      </c>
      <c r="J25" s="1221">
        <v>11154.15</v>
      </c>
      <c r="K25" s="1219">
        <v>10173.11</v>
      </c>
    </row>
    <row r="26" spans="1:11" ht="15">
      <c r="A26" s="1218" t="s">
        <v>956</v>
      </c>
      <c r="B26" s="1219">
        <v>-23.13</v>
      </c>
      <c r="C26" s="1220">
        <v>51.86</v>
      </c>
      <c r="D26" s="1220">
        <v>1463.79</v>
      </c>
      <c r="E26" s="1220">
        <v>1571.51</v>
      </c>
      <c r="F26" s="1220">
        <v>320</v>
      </c>
      <c r="G26" s="1220">
        <v>285.96</v>
      </c>
      <c r="H26" s="1221">
        <v>34953.82</v>
      </c>
      <c r="I26" s="1219">
        <v>44265.43</v>
      </c>
      <c r="J26" s="1221">
        <v>7641.36</v>
      </c>
      <c r="K26" s="1219">
        <v>8054.73</v>
      </c>
    </row>
    <row r="27" spans="1:11" ht="15">
      <c r="A27" s="1218" t="s">
        <v>957</v>
      </c>
      <c r="B27" s="1219">
        <v>16.15</v>
      </c>
      <c r="C27" s="1220">
        <v>6.31</v>
      </c>
      <c r="D27" s="1220">
        <v>1895.66</v>
      </c>
      <c r="E27" s="1220">
        <v>1897.2</v>
      </c>
      <c r="F27" s="1220">
        <v>237.95</v>
      </c>
      <c r="G27" s="1220">
        <v>269.66</v>
      </c>
      <c r="H27" s="1221">
        <v>92154.7</v>
      </c>
      <c r="I27" s="1219">
        <v>75678.46</v>
      </c>
      <c r="J27" s="1221">
        <v>11567.68</v>
      </c>
      <c r="K27" s="1219">
        <v>10756.58</v>
      </c>
    </row>
    <row r="28" spans="1:11" ht="15">
      <c r="A28" s="1218" t="s">
        <v>958</v>
      </c>
      <c r="B28" s="1219">
        <v>-85.02</v>
      </c>
      <c r="C28" s="1220">
        <v>-76.48</v>
      </c>
      <c r="D28" s="1220">
        <v>692.47</v>
      </c>
      <c r="E28" s="1220">
        <v>952.55</v>
      </c>
      <c r="F28" s="1220">
        <v>390</v>
      </c>
      <c r="G28" s="1220">
        <v>296.62</v>
      </c>
      <c r="H28" s="1221">
        <v>21905.57</v>
      </c>
      <c r="I28" s="1219">
        <v>30633.58</v>
      </c>
      <c r="J28" s="1221">
        <v>12337.24</v>
      </c>
      <c r="K28" s="1219">
        <v>9539.12</v>
      </c>
    </row>
    <row r="29" spans="1:11" ht="15">
      <c r="A29" s="1218" t="s">
        <v>959</v>
      </c>
      <c r="B29" s="1219">
        <v>36.91</v>
      </c>
      <c r="C29" s="1220">
        <v>18.82</v>
      </c>
      <c r="D29" s="1220">
        <v>1464.52</v>
      </c>
      <c r="E29" s="1220">
        <v>1202.13</v>
      </c>
      <c r="F29" s="1220">
        <v>338.49</v>
      </c>
      <c r="G29" s="1220">
        <v>309.65</v>
      </c>
      <c r="H29" s="1221">
        <v>24028.39</v>
      </c>
      <c r="I29" s="1219">
        <v>22040.9</v>
      </c>
      <c r="J29" s="1221">
        <v>5553.69</v>
      </c>
      <c r="K29" s="1219">
        <v>5677.36</v>
      </c>
    </row>
    <row r="30" spans="1:11" ht="15">
      <c r="A30" s="1218" t="s">
        <v>960</v>
      </c>
      <c r="B30" s="1219">
        <v>-81.39</v>
      </c>
      <c r="C30" s="1220">
        <v>-76.24</v>
      </c>
      <c r="D30" s="1220">
        <v>1191.88</v>
      </c>
      <c r="E30" s="1220">
        <v>1306.91</v>
      </c>
      <c r="F30" s="1220">
        <v>346.19</v>
      </c>
      <c r="G30" s="1220">
        <v>308.93</v>
      </c>
      <c r="H30" s="1221">
        <v>26638.88</v>
      </c>
      <c r="I30" s="1219">
        <v>30355.17</v>
      </c>
      <c r="J30" s="1221">
        <v>7737.52</v>
      </c>
      <c r="K30" s="1219">
        <v>7175.48</v>
      </c>
    </row>
    <row r="31" spans="1:11" ht="15">
      <c r="A31" s="1223" t="s">
        <v>961</v>
      </c>
      <c r="B31" s="1224">
        <v>-25.68</v>
      </c>
      <c r="C31" s="1225">
        <v>1.94</v>
      </c>
      <c r="D31" s="1225">
        <v>1057.89</v>
      </c>
      <c r="E31" s="1225">
        <v>1350.78</v>
      </c>
      <c r="F31" s="1225">
        <v>341.49</v>
      </c>
      <c r="G31" s="1225">
        <v>297.42</v>
      </c>
      <c r="H31" s="1226">
        <v>29590.76</v>
      </c>
      <c r="I31" s="1224">
        <v>39001.32</v>
      </c>
      <c r="J31" s="1226">
        <v>9552.1</v>
      </c>
      <c r="K31" s="1224">
        <v>8587.46</v>
      </c>
    </row>
    <row r="32" spans="1:11" ht="15">
      <c r="A32" s="1218" t="s">
        <v>962</v>
      </c>
      <c r="B32" s="1219">
        <v>-33.94</v>
      </c>
      <c r="C32" s="1220">
        <v>117.5</v>
      </c>
      <c r="D32" s="1220">
        <v>1127.11</v>
      </c>
      <c r="E32" s="1220">
        <v>1613.54</v>
      </c>
      <c r="F32" s="1220">
        <v>236</v>
      </c>
      <c r="G32" s="1220">
        <v>223.63</v>
      </c>
      <c r="H32" s="1221">
        <v>32974.53</v>
      </c>
      <c r="I32" s="1219">
        <v>49970.7</v>
      </c>
      <c r="J32" s="1221">
        <v>6904.45</v>
      </c>
      <c r="K32" s="1219">
        <v>6925.6</v>
      </c>
    </row>
    <row r="33" spans="1:11" ht="15">
      <c r="A33" s="1218" t="s">
        <v>963</v>
      </c>
      <c r="B33" s="1219">
        <v>47.58</v>
      </c>
      <c r="C33" s="1220">
        <v>114.68</v>
      </c>
      <c r="D33" s="1220">
        <v>842.82</v>
      </c>
      <c r="E33" s="1220">
        <v>1040.38</v>
      </c>
      <c r="F33" s="1220">
        <v>209.11</v>
      </c>
      <c r="G33" s="1220">
        <v>217.11</v>
      </c>
      <c r="H33" s="1221">
        <v>36170.26</v>
      </c>
      <c r="I33" s="1219">
        <v>54679.73</v>
      </c>
      <c r="J33" s="1221">
        <v>8974.19</v>
      </c>
      <c r="K33" s="1219">
        <v>11410.74</v>
      </c>
    </row>
    <row r="34" spans="1:11" ht="15">
      <c r="A34" s="1218" t="s">
        <v>964</v>
      </c>
      <c r="B34" s="1219">
        <v>60.57</v>
      </c>
      <c r="C34" s="1220">
        <v>177.6</v>
      </c>
      <c r="D34" s="1220">
        <v>1670.69</v>
      </c>
      <c r="E34" s="1220">
        <v>1826.69</v>
      </c>
      <c r="F34" s="1220">
        <v>225.98</v>
      </c>
      <c r="G34" s="1220">
        <v>236.55</v>
      </c>
      <c r="H34" s="1221">
        <v>46922.28</v>
      </c>
      <c r="I34" s="1219">
        <v>61363.95</v>
      </c>
      <c r="J34" s="1221">
        <v>6346.76</v>
      </c>
      <c r="K34" s="1219">
        <v>7946.55</v>
      </c>
    </row>
    <row r="35" spans="1:11" ht="15">
      <c r="A35" s="1218" t="s">
        <v>965</v>
      </c>
      <c r="B35" s="1219">
        <v>5.22</v>
      </c>
      <c r="C35" s="1220">
        <v>148.39</v>
      </c>
      <c r="D35" s="1220">
        <v>1161.75</v>
      </c>
      <c r="E35" s="1220">
        <v>1450.68</v>
      </c>
      <c r="F35" s="1220">
        <v>224.87</v>
      </c>
      <c r="G35" s="1220">
        <v>235.04</v>
      </c>
      <c r="H35" s="1221">
        <v>44281.53</v>
      </c>
      <c r="I35" s="1219">
        <v>59846.48</v>
      </c>
      <c r="J35" s="1221">
        <v>8571.13</v>
      </c>
      <c r="K35" s="1219">
        <v>9696.56</v>
      </c>
    </row>
    <row r="36" spans="1:11" ht="15">
      <c r="A36" s="1218" t="s">
        <v>966</v>
      </c>
      <c r="B36" s="1219">
        <v>-91.7</v>
      </c>
      <c r="C36" s="1220">
        <v>247.44</v>
      </c>
      <c r="D36" s="1220">
        <v>1317.97</v>
      </c>
      <c r="E36" s="1220">
        <v>1815.14</v>
      </c>
      <c r="F36" s="1220">
        <v>241.3</v>
      </c>
      <c r="G36" s="1220">
        <v>264.79</v>
      </c>
      <c r="H36" s="1221">
        <v>44329.85</v>
      </c>
      <c r="I36" s="1219">
        <v>67815.68</v>
      </c>
      <c r="J36" s="1221">
        <v>8116.12</v>
      </c>
      <c r="K36" s="1219">
        <v>9892.95</v>
      </c>
    </row>
    <row r="37" spans="1:11" ht="15">
      <c r="A37" s="1218" t="s">
        <v>967</v>
      </c>
      <c r="B37" s="1219">
        <v>-8.37</v>
      </c>
      <c r="C37" s="1220">
        <v>176.21</v>
      </c>
      <c r="D37" s="1220">
        <v>1161.17</v>
      </c>
      <c r="E37" s="1220">
        <v>1636.78</v>
      </c>
      <c r="F37" s="1220">
        <v>262.85</v>
      </c>
      <c r="G37" s="1220">
        <v>276.78</v>
      </c>
      <c r="H37" s="1221">
        <v>40071.7</v>
      </c>
      <c r="I37" s="1219">
        <v>56991.13</v>
      </c>
      <c r="J37" s="1221">
        <v>9070.73</v>
      </c>
      <c r="K37" s="1219">
        <v>9637.12</v>
      </c>
    </row>
    <row r="38" spans="1:11" ht="15">
      <c r="A38" s="1218" t="s">
        <v>968</v>
      </c>
      <c r="B38" s="1219">
        <v>-54.46</v>
      </c>
      <c r="C38" s="1220">
        <v>83.82</v>
      </c>
      <c r="D38" s="1220">
        <v>666.86</v>
      </c>
      <c r="E38" s="1220">
        <v>956.31</v>
      </c>
      <c r="F38" s="1220">
        <v>297.98</v>
      </c>
      <c r="G38" s="1220">
        <v>289.76</v>
      </c>
      <c r="H38" s="1221">
        <v>34097.88</v>
      </c>
      <c r="I38" s="1219">
        <v>51988.6</v>
      </c>
      <c r="J38" s="1221">
        <v>15236.56</v>
      </c>
      <c r="K38" s="1219">
        <v>15752.57</v>
      </c>
    </row>
    <row r="39" spans="1:11" ht="15">
      <c r="A39" s="1223" t="s">
        <v>969</v>
      </c>
      <c r="B39" s="1224">
        <v>2.8</v>
      </c>
      <c r="C39" s="1225">
        <v>144.18</v>
      </c>
      <c r="D39" s="1225">
        <v>1145.04</v>
      </c>
      <c r="E39" s="1225">
        <v>1452.7</v>
      </c>
      <c r="F39" s="1225">
        <v>233.86</v>
      </c>
      <c r="G39" s="1225">
        <v>239.39</v>
      </c>
      <c r="H39" s="1226">
        <v>40178.56</v>
      </c>
      <c r="I39" s="1224">
        <v>57038.73</v>
      </c>
      <c r="J39" s="1226">
        <v>8205.85</v>
      </c>
      <c r="K39" s="1224">
        <v>9399.25</v>
      </c>
    </row>
    <row r="40" spans="1:11" ht="15">
      <c r="A40" s="1218" t="s">
        <v>970</v>
      </c>
      <c r="B40" s="1219">
        <v>6.67</v>
      </c>
      <c r="C40" s="1220">
        <v>-22.2</v>
      </c>
      <c r="D40" s="1220">
        <v>555.33</v>
      </c>
      <c r="E40" s="1220">
        <v>627.16</v>
      </c>
      <c r="F40" s="1220">
        <v>384.94</v>
      </c>
      <c r="G40" s="1220">
        <v>275.12</v>
      </c>
      <c r="H40" s="1221">
        <v>15412</v>
      </c>
      <c r="I40" s="1219">
        <v>17790.11</v>
      </c>
      <c r="J40" s="1221">
        <v>10683.21</v>
      </c>
      <c r="K40" s="1219">
        <v>7804.26</v>
      </c>
    </row>
    <row r="41" spans="1:11" ht="15">
      <c r="A41" s="1218" t="s">
        <v>971</v>
      </c>
      <c r="B41" s="1219">
        <v>-10.42</v>
      </c>
      <c r="C41" s="1220">
        <v>-62.1</v>
      </c>
      <c r="D41" s="1220">
        <v>340.73</v>
      </c>
      <c r="E41" s="1220">
        <v>409.63</v>
      </c>
      <c r="F41" s="1220">
        <v>339.47</v>
      </c>
      <c r="G41" s="1220">
        <v>330.5</v>
      </c>
      <c r="H41" s="1221">
        <v>12879.87</v>
      </c>
      <c r="I41" s="1219">
        <v>17322.7</v>
      </c>
      <c r="J41" s="1221">
        <v>12832.19</v>
      </c>
      <c r="K41" s="1219">
        <v>13976.26</v>
      </c>
    </row>
    <row r="42" spans="1:11" ht="15">
      <c r="A42" s="1218" t="s">
        <v>972</v>
      </c>
      <c r="B42" s="1219">
        <v>-36.08</v>
      </c>
      <c r="C42" s="1220">
        <v>-108.79</v>
      </c>
      <c r="D42" s="1220">
        <v>296.18</v>
      </c>
      <c r="E42" s="1220">
        <v>316.39</v>
      </c>
      <c r="F42" s="1220">
        <v>426.15</v>
      </c>
      <c r="G42" s="1220">
        <v>321.67</v>
      </c>
      <c r="H42" s="1221">
        <v>11326.09</v>
      </c>
      <c r="I42" s="1219">
        <v>12087.58</v>
      </c>
      <c r="J42" s="1221">
        <v>16296.64</v>
      </c>
      <c r="K42" s="1219">
        <v>12289.22</v>
      </c>
    </row>
    <row r="43" spans="1:11" ht="15">
      <c r="A43" s="1218" t="s">
        <v>973</v>
      </c>
      <c r="B43" s="1219">
        <v>-2.03</v>
      </c>
      <c r="C43" s="1220">
        <v>-24.58</v>
      </c>
      <c r="D43" s="1220">
        <v>452.66</v>
      </c>
      <c r="E43" s="1220">
        <v>575.8</v>
      </c>
      <c r="F43" s="1220">
        <v>405.11</v>
      </c>
      <c r="G43" s="1220">
        <v>409.79</v>
      </c>
      <c r="H43" s="1221">
        <v>14951.55</v>
      </c>
      <c r="I43" s="1219">
        <v>19714.53</v>
      </c>
      <c r="J43" s="1221">
        <v>13381.09</v>
      </c>
      <c r="K43" s="1219">
        <v>14030.58</v>
      </c>
    </row>
    <row r="44" spans="1:11" ht="15">
      <c r="A44" s="1218" t="s">
        <v>974</v>
      </c>
      <c r="B44" s="1219">
        <v>-3.72</v>
      </c>
      <c r="C44" s="1220">
        <v>7.08</v>
      </c>
      <c r="D44" s="1220">
        <v>526.9</v>
      </c>
      <c r="E44" s="1220">
        <v>590.93</v>
      </c>
      <c r="F44" s="1220">
        <v>337.74</v>
      </c>
      <c r="G44" s="1220">
        <v>305.96</v>
      </c>
      <c r="H44" s="1221">
        <v>23034.7</v>
      </c>
      <c r="I44" s="1219">
        <v>26971.74</v>
      </c>
      <c r="J44" s="1221">
        <v>14765</v>
      </c>
      <c r="K44" s="1219">
        <v>13964.94</v>
      </c>
    </row>
    <row r="45" spans="1:11" ht="15">
      <c r="A45" s="1218" t="s">
        <v>975</v>
      </c>
      <c r="B45" s="1219">
        <v>32.53</v>
      </c>
      <c r="C45" s="1220">
        <v>18.96</v>
      </c>
      <c r="D45" s="1220">
        <v>801.83</v>
      </c>
      <c r="E45" s="1220">
        <v>941.76</v>
      </c>
      <c r="F45" s="1220">
        <v>381.26</v>
      </c>
      <c r="G45" s="1220">
        <v>335.27</v>
      </c>
      <c r="H45" s="1221">
        <v>30455.58</v>
      </c>
      <c r="I45" s="1219">
        <v>37710.99</v>
      </c>
      <c r="J45" s="1221">
        <v>14481.46</v>
      </c>
      <c r="K45" s="1219">
        <v>13425.13</v>
      </c>
    </row>
    <row r="46" spans="1:11" ht="15">
      <c r="A46" s="1218" t="s">
        <v>976</v>
      </c>
      <c r="B46" s="1219">
        <v>51.96</v>
      </c>
      <c r="C46" s="1220">
        <v>8.34</v>
      </c>
      <c r="D46" s="1220">
        <v>651.33</v>
      </c>
      <c r="E46" s="1220">
        <v>564.26</v>
      </c>
      <c r="F46" s="1220">
        <v>409.9</v>
      </c>
      <c r="G46" s="1220">
        <v>388.88</v>
      </c>
      <c r="H46" s="1221">
        <v>22444.91</v>
      </c>
      <c r="I46" s="1219">
        <v>21356.37</v>
      </c>
      <c r="J46" s="1221">
        <v>14125.16</v>
      </c>
      <c r="K46" s="1219">
        <v>14718.74</v>
      </c>
    </row>
    <row r="47" spans="1:11" ht="15">
      <c r="A47" s="1218" t="s">
        <v>977</v>
      </c>
      <c r="B47" s="1219">
        <v>27.21</v>
      </c>
      <c r="C47" s="1220">
        <v>-8.05</v>
      </c>
      <c r="D47" s="1220">
        <v>691.31</v>
      </c>
      <c r="E47" s="1220">
        <v>828.15</v>
      </c>
      <c r="F47" s="1220">
        <v>424.24</v>
      </c>
      <c r="G47" s="1220">
        <v>449.3</v>
      </c>
      <c r="H47" s="1221">
        <v>16879.29</v>
      </c>
      <c r="I47" s="1219">
        <v>20304.75</v>
      </c>
      <c r="J47" s="1221">
        <v>10358.48</v>
      </c>
      <c r="K47" s="1219">
        <v>11016.04</v>
      </c>
    </row>
    <row r="48" spans="1:11" ht="15">
      <c r="A48" s="1218" t="s">
        <v>978</v>
      </c>
      <c r="B48" s="1219">
        <v>-0.74</v>
      </c>
      <c r="C48" s="1220">
        <v>-45.45</v>
      </c>
      <c r="D48" s="1220">
        <v>975.79</v>
      </c>
      <c r="E48" s="1220">
        <v>1100.03</v>
      </c>
      <c r="F48" s="1220">
        <v>326.66</v>
      </c>
      <c r="G48" s="1220">
        <v>313.47</v>
      </c>
      <c r="H48" s="1221">
        <v>36489.28</v>
      </c>
      <c r="I48" s="1219">
        <v>42304.47</v>
      </c>
      <c r="J48" s="1221">
        <v>12215.14</v>
      </c>
      <c r="K48" s="1219">
        <v>12055.4</v>
      </c>
    </row>
    <row r="49" spans="1:11" ht="15">
      <c r="A49" s="1218" t="s">
        <v>979</v>
      </c>
      <c r="B49" s="1219">
        <v>-15.05</v>
      </c>
      <c r="C49" s="1220">
        <v>-97.54</v>
      </c>
      <c r="D49" s="1220">
        <v>617.49</v>
      </c>
      <c r="E49" s="1220">
        <v>599.71</v>
      </c>
      <c r="F49" s="1220">
        <v>443.99</v>
      </c>
      <c r="G49" s="1220">
        <v>361.92</v>
      </c>
      <c r="H49" s="1221">
        <v>19646.12</v>
      </c>
      <c r="I49" s="1219">
        <v>20759.17</v>
      </c>
      <c r="J49" s="1221">
        <v>14125.95</v>
      </c>
      <c r="K49" s="1219">
        <v>12528.04</v>
      </c>
    </row>
    <row r="50" spans="1:11" ht="15">
      <c r="A50" s="1218" t="s">
        <v>980</v>
      </c>
      <c r="B50" s="1219">
        <v>-14.01</v>
      </c>
      <c r="C50" s="1220">
        <v>-55.44</v>
      </c>
      <c r="D50" s="1220">
        <v>260.74</v>
      </c>
      <c r="E50" s="1220">
        <v>269.5</v>
      </c>
      <c r="F50" s="1220">
        <v>391.88</v>
      </c>
      <c r="G50" s="1220">
        <v>335.73</v>
      </c>
      <c r="H50" s="1221">
        <v>13995.85</v>
      </c>
      <c r="I50" s="1219">
        <v>14836.67</v>
      </c>
      <c r="J50" s="1221">
        <v>21035.15</v>
      </c>
      <c r="K50" s="1219">
        <v>18482.76</v>
      </c>
    </row>
    <row r="51" spans="1:11" ht="15">
      <c r="A51" s="1223" t="s">
        <v>981</v>
      </c>
      <c r="B51" s="1224">
        <v>4.13</v>
      </c>
      <c r="C51" s="1225">
        <v>-21.44</v>
      </c>
      <c r="D51" s="1225">
        <v>579.35</v>
      </c>
      <c r="E51" s="1225">
        <v>641.61</v>
      </c>
      <c r="F51" s="1225">
        <v>375.06</v>
      </c>
      <c r="G51" s="1225">
        <v>338.96</v>
      </c>
      <c r="H51" s="1226">
        <v>21899.6</v>
      </c>
      <c r="I51" s="1224">
        <v>25506.5</v>
      </c>
      <c r="J51" s="1226">
        <v>14177.31</v>
      </c>
      <c r="K51" s="1224">
        <v>13474.7</v>
      </c>
    </row>
    <row r="52" spans="1:11" ht="15">
      <c r="A52" s="1237"/>
      <c r="B52" s="1238"/>
      <c r="C52" s="1239"/>
      <c r="D52" s="1239"/>
      <c r="E52" s="1239"/>
      <c r="F52" s="1239"/>
      <c r="G52" s="1239"/>
      <c r="H52" s="1238"/>
      <c r="I52" s="1238"/>
      <c r="J52" s="1238"/>
      <c r="K52" s="1238"/>
    </row>
    <row r="53" spans="1:11" ht="15">
      <c r="A53" s="1237"/>
      <c r="B53" s="1238"/>
      <c r="C53" s="1239"/>
      <c r="D53" s="1239"/>
      <c r="E53" s="1239"/>
      <c r="F53" s="1239"/>
      <c r="G53" s="1239"/>
      <c r="H53" s="1238"/>
      <c r="I53" s="1238"/>
      <c r="J53" s="1238"/>
      <c r="K53" s="1238"/>
    </row>
    <row r="54" spans="1:11" ht="15">
      <c r="A54" s="1237"/>
      <c r="B54" s="1238"/>
      <c r="C54" s="1239"/>
      <c r="D54" s="1239"/>
      <c r="E54" s="1239"/>
      <c r="F54" s="1239"/>
      <c r="G54" s="1239"/>
      <c r="H54" s="1238"/>
      <c r="I54" s="1238"/>
      <c r="J54" s="1238"/>
      <c r="K54" s="1238"/>
    </row>
    <row r="55" spans="1:11" ht="15">
      <c r="A55" s="1237"/>
      <c r="B55" s="1238"/>
      <c r="C55" s="1239"/>
      <c r="D55" s="1239"/>
      <c r="E55" s="1239"/>
      <c r="F55" s="1239"/>
      <c r="G55" s="1239"/>
      <c r="H55" s="1238"/>
      <c r="I55" s="1238"/>
      <c r="J55" s="1238"/>
      <c r="K55" s="1238"/>
    </row>
    <row r="56" spans="1:11" ht="15">
      <c r="A56" s="1237"/>
      <c r="B56" s="1238"/>
      <c r="C56" s="1239"/>
      <c r="D56" s="1239"/>
      <c r="E56" s="1239"/>
      <c r="F56" s="1239"/>
      <c r="G56" s="1239"/>
      <c r="H56" s="1238"/>
      <c r="I56" s="1238"/>
      <c r="J56" s="1238"/>
      <c r="K56" s="1238"/>
    </row>
    <row r="57" spans="1:11" ht="15">
      <c r="A57" s="1237"/>
      <c r="B57" s="1238"/>
      <c r="C57" s="1239"/>
      <c r="D57" s="1239"/>
      <c r="E57" s="1239"/>
      <c r="F57" s="1239"/>
      <c r="G57" s="1239"/>
      <c r="H57" s="1238"/>
      <c r="I57" s="1238"/>
      <c r="J57" s="1238"/>
      <c r="K57" s="1238"/>
    </row>
    <row r="58" spans="1:11" ht="15">
      <c r="A58" s="1237"/>
      <c r="B58" s="1238"/>
      <c r="C58" s="1239"/>
      <c r="D58" s="1239"/>
      <c r="E58" s="1239"/>
      <c r="F58" s="1239"/>
      <c r="G58" s="1239"/>
      <c r="H58" s="1238"/>
      <c r="I58" s="1238"/>
      <c r="J58" s="1238"/>
      <c r="K58" s="1238"/>
    </row>
    <row r="59" spans="1:11" ht="15">
      <c r="A59" s="1237"/>
      <c r="B59" s="1238"/>
      <c r="C59" s="1239"/>
      <c r="D59" s="1239"/>
      <c r="E59" s="1239"/>
      <c r="F59" s="1239"/>
      <c r="G59" s="1239"/>
      <c r="H59" s="1238"/>
      <c r="I59" s="1238"/>
      <c r="J59" s="1238"/>
      <c r="K59" s="1238"/>
    </row>
    <row r="60" spans="1:11" ht="15">
      <c r="A60" s="1237"/>
      <c r="B60" s="1238"/>
      <c r="C60" s="1239"/>
      <c r="D60" s="1239"/>
      <c r="E60" s="1239"/>
      <c r="F60" s="1239"/>
      <c r="G60" s="1239"/>
      <c r="H60" s="1238"/>
      <c r="I60" s="1238"/>
      <c r="J60" s="1238"/>
      <c r="K60" s="1238"/>
    </row>
    <row r="61" spans="1:11" ht="15">
      <c r="A61" s="1237"/>
      <c r="B61" s="1238"/>
      <c r="C61" s="1239"/>
      <c r="D61" s="1239"/>
      <c r="E61" s="1239"/>
      <c r="F61" s="1239"/>
      <c r="G61" s="1239"/>
      <c r="H61" s="1238"/>
      <c r="I61" s="1238"/>
      <c r="J61" s="1238"/>
      <c r="K61" s="1238"/>
    </row>
    <row r="62" spans="1:11" ht="15">
      <c r="A62" s="1237"/>
      <c r="B62" s="1238"/>
      <c r="C62" s="1239"/>
      <c r="D62" s="1239"/>
      <c r="E62" s="1239"/>
      <c r="F62" s="1239"/>
      <c r="G62" s="1239"/>
      <c r="H62" s="1238"/>
      <c r="I62" s="1238"/>
      <c r="J62" s="1238"/>
      <c r="K62" s="1238"/>
    </row>
    <row r="63" spans="1:11" ht="15">
      <c r="A63" s="1237"/>
      <c r="B63" s="1238"/>
      <c r="C63" s="1239"/>
      <c r="D63" s="1239"/>
      <c r="E63" s="1239"/>
      <c r="F63" s="1239"/>
      <c r="G63" s="1239"/>
      <c r="H63" s="1238"/>
      <c r="I63" s="1238"/>
      <c r="J63" s="1238"/>
      <c r="K63" s="1238"/>
    </row>
    <row r="64" spans="1:11" ht="15">
      <c r="A64" s="1237"/>
      <c r="B64" s="1238"/>
      <c r="C64" s="1239"/>
      <c r="D64" s="1239"/>
      <c r="E64" s="1239"/>
      <c r="F64" s="1239"/>
      <c r="G64" s="1239"/>
      <c r="H64" s="1238"/>
      <c r="I64" s="1238"/>
      <c r="J64" s="1238"/>
      <c r="K64" s="1238"/>
    </row>
    <row r="65" spans="1:11" ht="15">
      <c r="A65" s="1240"/>
      <c r="B65" s="1241"/>
      <c r="C65" s="1242"/>
      <c r="D65" s="1242"/>
      <c r="E65" s="1242"/>
      <c r="F65" s="1242"/>
      <c r="G65" s="1242"/>
      <c r="H65" s="1241"/>
      <c r="I65" s="1241"/>
      <c r="J65" s="1241"/>
      <c r="K65" s="1241"/>
    </row>
    <row r="66" spans="1:11" ht="15">
      <c r="A66" s="1237"/>
      <c r="B66" s="1238"/>
      <c r="C66" s="1239"/>
      <c r="D66" s="1239"/>
      <c r="E66" s="1239"/>
      <c r="F66" s="1239"/>
      <c r="G66" s="1239"/>
      <c r="H66" s="1238"/>
      <c r="I66" s="1238"/>
      <c r="J66" s="1238"/>
      <c r="K66" s="1238"/>
    </row>
    <row r="67" spans="1:11" ht="15">
      <c r="A67" s="1237"/>
      <c r="B67" s="1238"/>
      <c r="C67" s="1239"/>
      <c r="D67" s="1239"/>
      <c r="E67" s="1239"/>
      <c r="F67" s="1239"/>
      <c r="G67" s="1239"/>
      <c r="H67" s="1238"/>
      <c r="I67" s="1238"/>
      <c r="J67" s="1238"/>
      <c r="K67" s="1238"/>
    </row>
    <row r="68" spans="1:11" ht="15">
      <c r="A68" s="1237"/>
      <c r="B68" s="1238"/>
      <c r="C68" s="1239"/>
      <c r="D68" s="1239"/>
      <c r="E68" s="1239"/>
      <c r="F68" s="1239"/>
      <c r="G68" s="1239"/>
      <c r="H68" s="1238"/>
      <c r="I68" s="1238"/>
      <c r="J68" s="1238"/>
      <c r="K68" s="1238"/>
    </row>
    <row r="69" spans="1:11" ht="15">
      <c r="A69" s="1237"/>
      <c r="B69" s="1238"/>
      <c r="C69" s="1239"/>
      <c r="D69" s="1239"/>
      <c r="E69" s="1239"/>
      <c r="F69" s="1239"/>
      <c r="G69" s="1239"/>
      <c r="H69" s="1238"/>
      <c r="I69" s="1238"/>
      <c r="J69" s="1238"/>
      <c r="K69" s="1238"/>
    </row>
    <row r="70" spans="1:11" ht="15">
      <c r="A70" s="1237"/>
      <c r="B70" s="1238"/>
      <c r="C70" s="1239"/>
      <c r="D70" s="1239"/>
      <c r="E70" s="1239"/>
      <c r="F70" s="1239"/>
      <c r="G70" s="1239"/>
      <c r="H70" s="1238"/>
      <c r="I70" s="1238"/>
      <c r="J70" s="1238"/>
      <c r="K70" s="1238"/>
    </row>
    <row r="71" spans="1:11" ht="15">
      <c r="A71" s="1237"/>
      <c r="B71" s="1238"/>
      <c r="C71" s="1239"/>
      <c r="D71" s="1239"/>
      <c r="E71" s="1239"/>
      <c r="F71" s="1239"/>
      <c r="G71" s="1239"/>
      <c r="H71" s="1238"/>
      <c r="I71" s="1238"/>
      <c r="J71" s="1238"/>
      <c r="K71" s="1238"/>
    </row>
    <row r="72" spans="1:11" ht="15">
      <c r="A72" s="1237"/>
      <c r="B72" s="1238"/>
      <c r="C72" s="1239"/>
      <c r="D72" s="1239"/>
      <c r="E72" s="1239"/>
      <c r="F72" s="1239"/>
      <c r="G72" s="1239"/>
      <c r="H72" s="1238"/>
      <c r="I72" s="1238"/>
      <c r="J72" s="1238"/>
      <c r="K72" s="1238"/>
    </row>
    <row r="73" spans="1:11" ht="15">
      <c r="A73" s="1237"/>
      <c r="B73" s="1238"/>
      <c r="C73" s="1239"/>
      <c r="D73" s="1239"/>
      <c r="E73" s="1239"/>
      <c r="F73" s="1239"/>
      <c r="G73" s="1239"/>
      <c r="H73" s="1238"/>
      <c r="I73" s="1238"/>
      <c r="J73" s="1238"/>
      <c r="K73" s="1238"/>
    </row>
    <row r="74" spans="1:11" ht="15">
      <c r="A74" s="1237"/>
      <c r="B74" s="1238"/>
      <c r="C74" s="1239"/>
      <c r="D74" s="1239"/>
      <c r="E74" s="1239"/>
      <c r="F74" s="1239"/>
      <c r="G74" s="1239"/>
      <c r="H74" s="1238"/>
      <c r="I74" s="1238"/>
      <c r="J74" s="1238"/>
      <c r="K74" s="1238"/>
    </row>
    <row r="75" spans="1:11" ht="15">
      <c r="A75" s="1237"/>
      <c r="B75" s="1238"/>
      <c r="C75" s="1239"/>
      <c r="D75" s="1239"/>
      <c r="E75" s="1239"/>
      <c r="F75" s="1239"/>
      <c r="G75" s="1239"/>
      <c r="H75" s="1238"/>
      <c r="I75" s="1238"/>
      <c r="J75" s="1238"/>
      <c r="K75" s="1238"/>
    </row>
    <row r="76" spans="1:11" ht="15">
      <c r="A76" s="1237"/>
      <c r="B76" s="1238"/>
      <c r="C76" s="1239"/>
      <c r="D76" s="1239"/>
      <c r="E76" s="1239"/>
      <c r="F76" s="1239"/>
      <c r="G76" s="1239"/>
      <c r="H76" s="1238"/>
      <c r="I76" s="1238"/>
      <c r="J76" s="1238"/>
      <c r="K76" s="1238"/>
    </row>
    <row r="77" spans="1:11" ht="15">
      <c r="A77" s="1237"/>
      <c r="B77" s="1238"/>
      <c r="C77" s="1239"/>
      <c r="D77" s="1239"/>
      <c r="E77" s="1239"/>
      <c r="F77" s="1239"/>
      <c r="G77" s="1239"/>
      <c r="H77" s="1238"/>
      <c r="I77" s="1238"/>
      <c r="J77" s="1238"/>
      <c r="K77" s="1238"/>
    </row>
    <row r="78" spans="1:11" ht="15">
      <c r="A78" s="1237"/>
      <c r="B78" s="1238"/>
      <c r="C78" s="1239"/>
      <c r="D78" s="1239"/>
      <c r="E78" s="1239"/>
      <c r="F78" s="1239"/>
      <c r="G78" s="1239"/>
      <c r="H78" s="1238"/>
      <c r="I78" s="1238"/>
      <c r="J78" s="1238"/>
      <c r="K78" s="1238"/>
    </row>
    <row r="79" spans="1:11" ht="15">
      <c r="A79" s="1240"/>
      <c r="B79" s="1241"/>
      <c r="C79" s="1242"/>
      <c r="D79" s="1242"/>
      <c r="E79" s="1242"/>
      <c r="F79" s="1242"/>
      <c r="G79" s="1242"/>
      <c r="H79" s="1241"/>
      <c r="I79" s="1241"/>
      <c r="J79" s="1241"/>
      <c r="K79" s="1241"/>
    </row>
    <row r="80" spans="1:11" ht="15">
      <c r="A80" s="1237"/>
      <c r="B80" s="1238"/>
      <c r="C80" s="1239"/>
      <c r="D80" s="1239"/>
      <c r="E80" s="1239"/>
      <c r="F80" s="1239"/>
      <c r="G80" s="1239"/>
      <c r="H80" s="1238"/>
      <c r="I80" s="1238"/>
      <c r="J80" s="1238"/>
      <c r="K80" s="1238"/>
    </row>
    <row r="81" spans="1:11" ht="15">
      <c r="A81" s="1237"/>
      <c r="B81" s="1243"/>
      <c r="C81" s="1244"/>
      <c r="D81" s="1244"/>
      <c r="E81" s="1239"/>
      <c r="F81" s="1244"/>
      <c r="G81" s="1239"/>
      <c r="H81" s="1245"/>
      <c r="I81" s="1243"/>
      <c r="J81" s="1245"/>
      <c r="K81" s="1243"/>
    </row>
    <row r="82" spans="1:11" ht="15">
      <c r="A82" s="1237"/>
      <c r="B82" s="1243"/>
      <c r="C82" s="1244"/>
      <c r="D82" s="1244"/>
      <c r="E82" s="1239"/>
      <c r="F82" s="1244"/>
      <c r="G82" s="1239"/>
      <c r="H82" s="1243"/>
      <c r="I82" s="1243"/>
      <c r="J82" s="1243"/>
      <c r="K82" s="1243"/>
    </row>
    <row r="83" spans="1:11" ht="15">
      <c r="A83" s="1237"/>
      <c r="B83" s="1238"/>
      <c r="C83" s="1239"/>
      <c r="D83" s="1239"/>
      <c r="E83" s="1239"/>
      <c r="F83" s="1239"/>
      <c r="G83" s="1239"/>
      <c r="H83" s="1243"/>
      <c r="I83" s="1243"/>
      <c r="J83" s="1243"/>
      <c r="K83" s="1243"/>
    </row>
    <row r="84" spans="1:11" ht="15">
      <c r="A84" s="1237"/>
      <c r="B84" s="1238"/>
      <c r="C84" s="1239"/>
      <c r="D84" s="1239"/>
      <c r="E84" s="1239"/>
      <c r="F84" s="1239"/>
      <c r="G84" s="1239"/>
      <c r="H84" s="1238"/>
      <c r="I84" s="1238"/>
      <c r="J84" s="1238"/>
      <c r="K84" s="1238"/>
    </row>
    <row r="85" spans="1:11" ht="15">
      <c r="A85" s="1237"/>
      <c r="B85" s="1238"/>
      <c r="C85" s="1239"/>
      <c r="D85" s="1239"/>
      <c r="E85" s="1239"/>
      <c r="F85" s="1239"/>
      <c r="G85" s="1239"/>
      <c r="H85" s="1238"/>
      <c r="I85" s="1238"/>
      <c r="J85" s="1238"/>
      <c r="K85" s="1238"/>
    </row>
    <row r="86" spans="1:11" ht="15">
      <c r="A86" s="1237"/>
      <c r="B86" s="1238"/>
      <c r="C86" s="1239"/>
      <c r="D86" s="1239"/>
      <c r="E86" s="1239"/>
      <c r="F86" s="1239"/>
      <c r="G86" s="1239"/>
      <c r="H86" s="1238"/>
      <c r="I86" s="1238"/>
      <c r="J86" s="1238"/>
      <c r="K86" s="1238"/>
    </row>
    <row r="87" spans="1:11" ht="15">
      <c r="A87" s="1237"/>
      <c r="B87" s="1238"/>
      <c r="C87" s="1239"/>
      <c r="D87" s="1239"/>
      <c r="E87" s="1239"/>
      <c r="F87" s="1239"/>
      <c r="G87" s="1239"/>
      <c r="H87" s="1238"/>
      <c r="I87" s="1238"/>
      <c r="J87" s="1238"/>
      <c r="K87" s="1238"/>
    </row>
    <row r="88" spans="1:11" ht="15">
      <c r="A88" s="1237"/>
      <c r="B88" s="1238"/>
      <c r="C88" s="1239"/>
      <c r="D88" s="1239"/>
      <c r="E88" s="1239"/>
      <c r="F88" s="1239"/>
      <c r="G88" s="1239"/>
      <c r="H88" s="1238"/>
      <c r="I88" s="1238"/>
      <c r="J88" s="1238"/>
      <c r="K88" s="1238"/>
    </row>
    <row r="89" spans="1:11" ht="15">
      <c r="A89" s="1237"/>
      <c r="B89" s="1238"/>
      <c r="C89" s="1239"/>
      <c r="D89" s="1239"/>
      <c r="E89" s="1239"/>
      <c r="F89" s="1239"/>
      <c r="G89" s="1239"/>
      <c r="H89" s="1238"/>
      <c r="I89" s="1238"/>
      <c r="J89" s="1238"/>
      <c r="K89" s="1238"/>
    </row>
    <row r="90" spans="1:11" ht="15">
      <c r="A90" s="1237"/>
      <c r="B90" s="1238"/>
      <c r="C90" s="1239"/>
      <c r="D90" s="1239"/>
      <c r="E90" s="1239"/>
      <c r="F90" s="1239"/>
      <c r="G90" s="1239"/>
      <c r="H90" s="1238"/>
      <c r="I90" s="1238"/>
      <c r="J90" s="1238"/>
      <c r="K90" s="1238"/>
    </row>
    <row r="91" spans="1:11" ht="15">
      <c r="A91" s="1240"/>
      <c r="B91" s="1241"/>
      <c r="C91" s="1242"/>
      <c r="D91" s="1242"/>
      <c r="E91" s="1242"/>
      <c r="F91" s="1242"/>
      <c r="G91" s="1242"/>
      <c r="H91" s="1241"/>
      <c r="I91" s="1241"/>
      <c r="J91" s="1241"/>
      <c r="K91" s="1241"/>
    </row>
    <row r="92" spans="1:11" ht="15">
      <c r="A92" s="1246"/>
      <c r="B92" s="1241"/>
      <c r="C92" s="1242"/>
      <c r="D92" s="1242"/>
      <c r="E92" s="1242"/>
      <c r="F92" s="1242"/>
      <c r="G92" s="1242"/>
      <c r="H92" s="1241"/>
      <c r="I92" s="1241"/>
      <c r="J92" s="1241"/>
      <c r="K92" s="1241"/>
    </row>
    <row r="93" spans="1:11" ht="15">
      <c r="A93" s="1237"/>
      <c r="B93" s="1247"/>
      <c r="C93" s="1248"/>
      <c r="D93" s="1248"/>
      <c r="E93" s="1248"/>
      <c r="F93" s="1248"/>
      <c r="G93" s="1248"/>
      <c r="H93" s="1247"/>
      <c r="I93" s="1247"/>
      <c r="J93" s="1249"/>
      <c r="K93" s="1249"/>
    </row>
    <row r="94" spans="1:11" ht="15">
      <c r="A94" s="1250"/>
      <c r="B94" s="1250"/>
      <c r="C94" s="1251"/>
      <c r="D94" s="1251"/>
      <c r="E94" s="1251"/>
      <c r="F94" s="1251"/>
      <c r="G94" s="1251"/>
      <c r="H94" s="1250"/>
      <c r="I94" s="1250"/>
      <c r="J94" s="1250"/>
      <c r="K94" s="1250"/>
    </row>
  </sheetData>
  <sheetProtection/>
  <mergeCells count="6">
    <mergeCell ref="I2:K2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</dc:creator>
  <cp:keywords/>
  <dc:description/>
  <cp:lastModifiedBy>krizova</cp:lastModifiedBy>
  <cp:lastPrinted>2012-07-27T10:18:03Z</cp:lastPrinted>
  <dcterms:created xsi:type="dcterms:W3CDTF">2012-04-19T07:27:08Z</dcterms:created>
  <dcterms:modified xsi:type="dcterms:W3CDTF">2012-07-31T13:26:44Z</dcterms:modified>
  <cp:category/>
  <cp:version/>
  <cp:contentType/>
  <cp:contentStatus/>
</cp:coreProperties>
</file>